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85" windowWidth="19305" windowHeight="7365"/>
  </bookViews>
  <sheets>
    <sheet name="Rekapitulace zakázky" sheetId="1" r:id="rId1"/>
    <sheet name="SO 01 - Nové Strašecí - d..." sheetId="2" r:id="rId2"/>
    <sheet name="SO 02 - Nové Strašecí - d..." sheetId="3" r:id="rId3"/>
    <sheet name="SO 03 - Praha Vršovice - ..." sheetId="4" r:id="rId4"/>
    <sheet name="SO 04 - Karlštejn - demol..." sheetId="5" r:id="rId5"/>
    <sheet name="SO 05 - Praha Kyje - demo..." sheetId="6" r:id="rId6"/>
    <sheet name="SO 06 - Čáslav - demolice..." sheetId="7" r:id="rId7"/>
    <sheet name="SO 07 - Praha Bubny - úkl..." sheetId="8" r:id="rId8"/>
    <sheet name="SO 08 - Praha Bubny - dem..." sheetId="9" r:id="rId9"/>
    <sheet name="SO 09 - Vedlejší a ostatn..." sheetId="10" r:id="rId10"/>
  </sheets>
  <definedNames>
    <definedName name="_xlnm._FilterDatabase" localSheetId="1" hidden="1">'SO 01 - Nové Strašecí - d...'!$C$121:$K$184</definedName>
    <definedName name="_xlnm._FilterDatabase" localSheetId="2" hidden="1">'SO 02 - Nové Strašecí - d...'!$C$119:$K$157</definedName>
    <definedName name="_xlnm._FilterDatabase" localSheetId="3" hidden="1">'SO 03 - Praha Vršovice - ...'!$C$121:$K$191</definedName>
    <definedName name="_xlnm._FilterDatabase" localSheetId="4" hidden="1">'SO 04 - Karlštejn - demol...'!$C$120:$K$196</definedName>
    <definedName name="_xlnm._FilterDatabase" localSheetId="5" hidden="1">'SO 05 - Praha Kyje - demo...'!$C$119:$K$178</definedName>
    <definedName name="_xlnm._FilterDatabase" localSheetId="6" hidden="1">'SO 06 - Čáslav - demolice...'!$C$121:$K$168</definedName>
    <definedName name="_xlnm._FilterDatabase" localSheetId="7" hidden="1">'SO 07 - Praha Bubny - úkl...'!$C$121:$K$174</definedName>
    <definedName name="_xlnm._FilterDatabase" localSheetId="8" hidden="1">'SO 08 - Praha Bubny - dem...'!$C$121:$K$162</definedName>
    <definedName name="_xlnm._FilterDatabase" localSheetId="9" hidden="1">'SO 09 - Vedlejší a ostatn...'!$C$119:$K$130</definedName>
    <definedName name="_xlnm.Print_Titles" localSheetId="0">'Rekapitulace zakázky'!$92:$92</definedName>
    <definedName name="_xlnm.Print_Titles" localSheetId="1">'SO 01 - Nové Strašecí - d...'!$121:$121</definedName>
    <definedName name="_xlnm.Print_Titles" localSheetId="2">'SO 02 - Nové Strašecí - d...'!$119:$119</definedName>
    <definedName name="_xlnm.Print_Titles" localSheetId="3">'SO 03 - Praha Vršovice - ...'!$121:$121</definedName>
    <definedName name="_xlnm.Print_Titles" localSheetId="4">'SO 04 - Karlštejn - demol...'!$120:$120</definedName>
    <definedName name="_xlnm.Print_Titles" localSheetId="5">'SO 05 - Praha Kyje - demo...'!$119:$119</definedName>
    <definedName name="_xlnm.Print_Titles" localSheetId="6">'SO 06 - Čáslav - demolice...'!$121:$121</definedName>
    <definedName name="_xlnm.Print_Titles" localSheetId="7">'SO 07 - Praha Bubny - úkl...'!$121:$121</definedName>
    <definedName name="_xlnm.Print_Titles" localSheetId="8">'SO 08 - Praha Bubny - dem...'!$121:$121</definedName>
    <definedName name="_xlnm.Print_Titles" localSheetId="9">'SO 09 - Vedlejší a ostatn...'!$119:$119</definedName>
    <definedName name="_xlnm.Print_Area" localSheetId="0">'Rekapitulace zakázky'!$D$4:$AO$76,'Rekapitulace zakázky'!$C$82:$AQ$104</definedName>
    <definedName name="_xlnm.Print_Area" localSheetId="1">'SO 01 - Nové Strašecí - d...'!$C$4:$J$76,'SO 01 - Nové Strašecí - d...'!$C$82:$J$103,'SO 01 - Nové Strašecí - d...'!$C$109:$K$184</definedName>
    <definedName name="_xlnm.Print_Area" localSheetId="2">'SO 02 - Nové Strašecí - d...'!$C$4:$J$76,'SO 02 - Nové Strašecí - d...'!$C$82:$J$101,'SO 02 - Nové Strašecí - d...'!$C$107:$K$157</definedName>
    <definedName name="_xlnm.Print_Area" localSheetId="3">'SO 03 - Praha Vršovice - ...'!$C$4:$J$76,'SO 03 - Praha Vršovice - ...'!$C$82:$J$103,'SO 03 - Praha Vršovice - ...'!$C$109:$K$191</definedName>
    <definedName name="_xlnm.Print_Area" localSheetId="4">'SO 04 - Karlštejn - demol...'!$C$4:$J$76,'SO 04 - Karlštejn - demol...'!$C$82:$J$102,'SO 04 - Karlštejn - demol...'!$C$108:$K$196</definedName>
    <definedName name="_xlnm.Print_Area" localSheetId="5">'SO 05 - Praha Kyje - demo...'!$C$4:$J$76,'SO 05 - Praha Kyje - demo...'!$C$82:$J$101,'SO 05 - Praha Kyje - demo...'!$C$107:$K$178</definedName>
    <definedName name="_xlnm.Print_Area" localSheetId="6">'SO 06 - Čáslav - demolice...'!$C$4:$J$76,'SO 06 - Čáslav - demolice...'!$C$82:$J$103,'SO 06 - Čáslav - demolice...'!$C$109:$K$168</definedName>
    <definedName name="_xlnm.Print_Area" localSheetId="7">'SO 07 - Praha Bubny - úkl...'!$C$4:$J$76,'SO 07 - Praha Bubny - úkl...'!$C$82:$J$103,'SO 07 - Praha Bubny - úkl...'!$C$109:$K$174</definedName>
    <definedName name="_xlnm.Print_Area" localSheetId="8">'SO 08 - Praha Bubny - dem...'!$C$4:$J$76,'SO 08 - Praha Bubny - dem...'!$C$82:$J$103,'SO 08 - Praha Bubny - dem...'!$C$109:$K$162</definedName>
    <definedName name="_xlnm.Print_Area" localSheetId="9">'SO 09 - Vedlejší a ostatn...'!$C$4:$J$76,'SO 09 - Vedlejší a ostatn...'!$C$82:$J$101,'SO 09 - Vedlejší a ostatn...'!$C$107:$K$130</definedName>
  </definedNames>
  <calcPr calcId="145621"/>
</workbook>
</file>

<file path=xl/calcChain.xml><?xml version="1.0" encoding="utf-8"?>
<calcChain xmlns="http://schemas.openxmlformats.org/spreadsheetml/2006/main">
  <c r="J37" i="10" l="1"/>
  <c r="J36" i="10"/>
  <c r="AY103" i="1"/>
  <c r="J35" i="10"/>
  <c r="AX103" i="1"/>
  <c r="BI130" i="10"/>
  <c r="BH130" i="10"/>
  <c r="BG130" i="10"/>
  <c r="BF130" i="10"/>
  <c r="T130" i="10"/>
  <c r="T129" i="10"/>
  <c r="R130" i="10"/>
  <c r="R129" i="10"/>
  <c r="P130" i="10"/>
  <c r="P129" i="10"/>
  <c r="BI128" i="10"/>
  <c r="BH128" i="10"/>
  <c r="BG128" i="10"/>
  <c r="BF128" i="10"/>
  <c r="T128" i="10"/>
  <c r="R128" i="10"/>
  <c r="P128" i="10"/>
  <c r="BI126" i="10"/>
  <c r="BH126" i="10"/>
  <c r="BG126" i="10"/>
  <c r="BF126" i="10"/>
  <c r="T126" i="10"/>
  <c r="R126" i="10"/>
  <c r="P126" i="10"/>
  <c r="BI123" i="10"/>
  <c r="BH123" i="10"/>
  <c r="BG123" i="10"/>
  <c r="BF123" i="10"/>
  <c r="T123" i="10"/>
  <c r="T122" i="10"/>
  <c r="R123" i="10"/>
  <c r="R122" i="10"/>
  <c r="P123" i="10"/>
  <c r="P122" i="10"/>
  <c r="J117" i="10"/>
  <c r="F116" i="10"/>
  <c r="F114" i="10"/>
  <c r="E112" i="10"/>
  <c r="J92" i="10"/>
  <c r="F91" i="10"/>
  <c r="F89" i="10"/>
  <c r="E87" i="10"/>
  <c r="J21" i="10"/>
  <c r="E21" i="10"/>
  <c r="J116" i="10"/>
  <c r="J20" i="10"/>
  <c r="J18" i="10"/>
  <c r="E18" i="10"/>
  <c r="F117" i="10"/>
  <c r="J17" i="10"/>
  <c r="J12" i="10"/>
  <c r="J89" i="10"/>
  <c r="E7" i="10"/>
  <c r="E110" i="10" s="1"/>
  <c r="J37" i="9"/>
  <c r="J36" i="9"/>
  <c r="AY102" i="1"/>
  <c r="J35" i="9"/>
  <c r="AX102" i="1" s="1"/>
  <c r="BI162" i="9"/>
  <c r="BH162" i="9"/>
  <c r="BG162" i="9"/>
  <c r="BF162" i="9"/>
  <c r="T162" i="9"/>
  <c r="T161" i="9"/>
  <c r="R162" i="9"/>
  <c r="R161" i="9" s="1"/>
  <c r="P162" i="9"/>
  <c r="P161" i="9"/>
  <c r="BI159" i="9"/>
  <c r="BH159" i="9"/>
  <c r="BG159" i="9"/>
  <c r="BF159" i="9"/>
  <c r="T159" i="9"/>
  <c r="R159" i="9"/>
  <c r="P159" i="9"/>
  <c r="BI158" i="9"/>
  <c r="BH158" i="9"/>
  <c r="BG158" i="9"/>
  <c r="BF158" i="9"/>
  <c r="T158" i="9"/>
  <c r="R158" i="9"/>
  <c r="P158" i="9"/>
  <c r="BI157" i="9"/>
  <c r="BH157" i="9"/>
  <c r="BG157" i="9"/>
  <c r="BF157" i="9"/>
  <c r="T157" i="9"/>
  <c r="R157" i="9"/>
  <c r="P157" i="9"/>
  <c r="BI156" i="9"/>
  <c r="BH156" i="9"/>
  <c r="BG156" i="9"/>
  <c r="BF156" i="9"/>
  <c r="T156" i="9"/>
  <c r="R156" i="9"/>
  <c r="P156" i="9"/>
  <c r="BI155" i="9"/>
  <c r="BH155" i="9"/>
  <c r="BG155" i="9"/>
  <c r="BF155" i="9"/>
  <c r="T155" i="9"/>
  <c r="R155" i="9"/>
  <c r="P155" i="9"/>
  <c r="BI153" i="9"/>
  <c r="BH153" i="9"/>
  <c r="BG153" i="9"/>
  <c r="BF153" i="9"/>
  <c r="T153" i="9"/>
  <c r="R153" i="9"/>
  <c r="P153" i="9"/>
  <c r="BI151" i="9"/>
  <c r="BH151" i="9"/>
  <c r="BG151" i="9"/>
  <c r="BF151" i="9"/>
  <c r="T151" i="9"/>
  <c r="R151" i="9"/>
  <c r="P151" i="9"/>
  <c r="BI150" i="9"/>
  <c r="BH150" i="9"/>
  <c r="BG150" i="9"/>
  <c r="BF150" i="9"/>
  <c r="T150" i="9"/>
  <c r="R150" i="9"/>
  <c r="P150" i="9"/>
  <c r="BI148" i="9"/>
  <c r="BH148" i="9"/>
  <c r="BG148" i="9"/>
  <c r="BF148" i="9"/>
  <c r="T148" i="9"/>
  <c r="R148" i="9"/>
  <c r="P148" i="9"/>
  <c r="BI147" i="9"/>
  <c r="BH147" i="9"/>
  <c r="BG147" i="9"/>
  <c r="BF147" i="9"/>
  <c r="T147" i="9"/>
  <c r="R147" i="9"/>
  <c r="P147" i="9"/>
  <c r="BI144" i="9"/>
  <c r="BH144" i="9"/>
  <c r="BG144" i="9"/>
  <c r="BF144" i="9"/>
  <c r="T144" i="9"/>
  <c r="R144" i="9"/>
  <c r="P144" i="9"/>
  <c r="BI142" i="9"/>
  <c r="BH142" i="9"/>
  <c r="BG142" i="9"/>
  <c r="BF142" i="9"/>
  <c r="T142" i="9"/>
  <c r="R142" i="9"/>
  <c r="P142" i="9"/>
  <c r="BI141" i="9"/>
  <c r="BH141" i="9"/>
  <c r="BG141" i="9"/>
  <c r="BF141" i="9"/>
  <c r="T141" i="9"/>
  <c r="R141" i="9"/>
  <c r="P141" i="9"/>
  <c r="BI139" i="9"/>
  <c r="BH139" i="9"/>
  <c r="BG139" i="9"/>
  <c r="BF139" i="9"/>
  <c r="T139" i="9"/>
  <c r="T138" i="9" s="1"/>
  <c r="R139" i="9"/>
  <c r="R138" i="9"/>
  <c r="P139" i="9"/>
  <c r="P138" i="9" s="1"/>
  <c r="BI136" i="9"/>
  <c r="BH136" i="9"/>
  <c r="BG136" i="9"/>
  <c r="BF136" i="9"/>
  <c r="T136" i="9"/>
  <c r="R136" i="9"/>
  <c r="P136" i="9"/>
  <c r="BI134" i="9"/>
  <c r="BH134" i="9"/>
  <c r="BG134" i="9"/>
  <c r="BF134" i="9"/>
  <c r="T134" i="9"/>
  <c r="R134" i="9"/>
  <c r="P134" i="9"/>
  <c r="BI133" i="9"/>
  <c r="BH133" i="9"/>
  <c r="BG133" i="9"/>
  <c r="BF133" i="9"/>
  <c r="T133" i="9"/>
  <c r="R133" i="9"/>
  <c r="P133" i="9"/>
  <c r="BI132" i="9"/>
  <c r="BH132" i="9"/>
  <c r="BG132" i="9"/>
  <c r="BF132" i="9"/>
  <c r="T132" i="9"/>
  <c r="R132" i="9"/>
  <c r="P132" i="9"/>
  <c r="BI130" i="9"/>
  <c r="BH130" i="9"/>
  <c r="BG130" i="9"/>
  <c r="BF130" i="9"/>
  <c r="T130" i="9"/>
  <c r="R130" i="9"/>
  <c r="P130" i="9"/>
  <c r="BI129" i="9"/>
  <c r="BH129" i="9"/>
  <c r="BG129" i="9"/>
  <c r="BF129" i="9"/>
  <c r="T129" i="9"/>
  <c r="R129" i="9"/>
  <c r="P129" i="9"/>
  <c r="BI127" i="9"/>
  <c r="BH127" i="9"/>
  <c r="BG127" i="9"/>
  <c r="BF127" i="9"/>
  <c r="T127" i="9"/>
  <c r="R127" i="9"/>
  <c r="P127" i="9"/>
  <c r="BI126" i="9"/>
  <c r="BH126" i="9"/>
  <c r="BG126" i="9"/>
  <c r="BF126" i="9"/>
  <c r="T126" i="9"/>
  <c r="R126" i="9"/>
  <c r="P126" i="9"/>
  <c r="BI125" i="9"/>
  <c r="BH125" i="9"/>
  <c r="BG125" i="9"/>
  <c r="BF125" i="9"/>
  <c r="T125" i="9"/>
  <c r="R125" i="9"/>
  <c r="P125" i="9"/>
  <c r="J119" i="9"/>
  <c r="F118" i="9"/>
  <c r="F116" i="9"/>
  <c r="E114" i="9"/>
  <c r="J92" i="9"/>
  <c r="F91" i="9"/>
  <c r="F89" i="9"/>
  <c r="E87" i="9"/>
  <c r="J21" i="9"/>
  <c r="E21" i="9"/>
  <c r="J118" i="9"/>
  <c r="J20" i="9"/>
  <c r="J18" i="9"/>
  <c r="E18" i="9"/>
  <c r="F92" i="9"/>
  <c r="J17" i="9"/>
  <c r="J12" i="9"/>
  <c r="J116" i="9" s="1"/>
  <c r="E7" i="9"/>
  <c r="E112" i="9" s="1"/>
  <c r="J37" i="8"/>
  <c r="J36" i="8"/>
  <c r="AY101" i="1"/>
  <c r="J35" i="8"/>
  <c r="AX101" i="1" s="1"/>
  <c r="BI174" i="8"/>
  <c r="BH174" i="8"/>
  <c r="BG174" i="8"/>
  <c r="BF174" i="8"/>
  <c r="T174" i="8"/>
  <c r="T173" i="8"/>
  <c r="R174" i="8"/>
  <c r="R173" i="8" s="1"/>
  <c r="P174" i="8"/>
  <c r="P173" i="8"/>
  <c r="BI171" i="8"/>
  <c r="BH171" i="8"/>
  <c r="BG171" i="8"/>
  <c r="BF171" i="8"/>
  <c r="T171" i="8"/>
  <c r="R171" i="8"/>
  <c r="P171" i="8"/>
  <c r="BI170" i="8"/>
  <c r="BH170" i="8"/>
  <c r="BG170" i="8"/>
  <c r="BF170" i="8"/>
  <c r="T170" i="8"/>
  <c r="R170" i="8"/>
  <c r="P170" i="8"/>
  <c r="BI169" i="8"/>
  <c r="BH169" i="8"/>
  <c r="BG169" i="8"/>
  <c r="BF169" i="8"/>
  <c r="T169" i="8"/>
  <c r="R169" i="8"/>
  <c r="P169" i="8"/>
  <c r="BI168" i="8"/>
  <c r="BH168" i="8"/>
  <c r="BG168" i="8"/>
  <c r="BF168" i="8"/>
  <c r="T168" i="8"/>
  <c r="R168" i="8"/>
  <c r="P168" i="8"/>
  <c r="BI167" i="8"/>
  <c r="BH167" i="8"/>
  <c r="BG167" i="8"/>
  <c r="BF167" i="8"/>
  <c r="T167" i="8"/>
  <c r="R167" i="8"/>
  <c r="P167" i="8"/>
  <c r="BI166" i="8"/>
  <c r="BH166" i="8"/>
  <c r="BG166" i="8"/>
  <c r="BF166" i="8"/>
  <c r="T166" i="8"/>
  <c r="R166" i="8"/>
  <c r="P166" i="8"/>
  <c r="BI165" i="8"/>
  <c r="BH165" i="8"/>
  <c r="BG165" i="8"/>
  <c r="BF165" i="8"/>
  <c r="T165" i="8"/>
  <c r="R165" i="8"/>
  <c r="P165" i="8"/>
  <c r="BI163" i="8"/>
  <c r="BH163" i="8"/>
  <c r="BG163" i="8"/>
  <c r="BF163" i="8"/>
  <c r="T163" i="8"/>
  <c r="R163" i="8"/>
  <c r="P163" i="8"/>
  <c r="BI161" i="8"/>
  <c r="BH161" i="8"/>
  <c r="BG161" i="8"/>
  <c r="BF161" i="8"/>
  <c r="T161" i="8"/>
  <c r="R161" i="8"/>
  <c r="P161" i="8"/>
  <c r="BI160" i="8"/>
  <c r="BH160" i="8"/>
  <c r="BG160" i="8"/>
  <c r="BF160" i="8"/>
  <c r="T160" i="8"/>
  <c r="R160" i="8"/>
  <c r="P160" i="8"/>
  <c r="BI158" i="8"/>
  <c r="BH158" i="8"/>
  <c r="BG158" i="8"/>
  <c r="BF158" i="8"/>
  <c r="T158" i="8"/>
  <c r="R158" i="8"/>
  <c r="P158" i="8"/>
  <c r="BI157" i="8"/>
  <c r="BH157" i="8"/>
  <c r="BG157" i="8"/>
  <c r="BF157" i="8"/>
  <c r="T157" i="8"/>
  <c r="R157" i="8"/>
  <c r="P157" i="8"/>
  <c r="BI153" i="8"/>
  <c r="BH153" i="8"/>
  <c r="BG153" i="8"/>
  <c r="BF153" i="8"/>
  <c r="T153" i="8"/>
  <c r="R153" i="8"/>
  <c r="P153" i="8"/>
  <c r="BI151" i="8"/>
  <c r="BH151" i="8"/>
  <c r="BG151" i="8"/>
  <c r="BF151" i="8"/>
  <c r="T151" i="8"/>
  <c r="R151" i="8"/>
  <c r="P151" i="8"/>
  <c r="BI149" i="8"/>
  <c r="BH149" i="8"/>
  <c r="BG149" i="8"/>
  <c r="BF149" i="8"/>
  <c r="T149" i="8"/>
  <c r="R149" i="8"/>
  <c r="P149" i="8"/>
  <c r="BI147" i="8"/>
  <c r="BH147" i="8"/>
  <c r="BG147" i="8"/>
  <c r="BF147" i="8"/>
  <c r="T147" i="8"/>
  <c r="R147" i="8"/>
  <c r="P147" i="8"/>
  <c r="BI146" i="8"/>
  <c r="BH146" i="8"/>
  <c r="BG146" i="8"/>
  <c r="BF146" i="8"/>
  <c r="T146" i="8"/>
  <c r="R146" i="8"/>
  <c r="P146" i="8"/>
  <c r="BI144" i="8"/>
  <c r="BH144" i="8"/>
  <c r="BG144" i="8"/>
  <c r="BF144" i="8"/>
  <c r="T144" i="8"/>
  <c r="T143" i="8"/>
  <c r="R144" i="8"/>
  <c r="R143" i="8" s="1"/>
  <c r="P144" i="8"/>
  <c r="P143" i="8"/>
  <c r="BI139" i="8"/>
  <c r="BH139" i="8"/>
  <c r="BG139" i="8"/>
  <c r="BF139" i="8"/>
  <c r="T139" i="8"/>
  <c r="R139" i="8"/>
  <c r="P139" i="8"/>
  <c r="BI138" i="8"/>
  <c r="BH138" i="8"/>
  <c r="BG138" i="8"/>
  <c r="BF138" i="8"/>
  <c r="T138" i="8"/>
  <c r="R138" i="8"/>
  <c r="P138" i="8"/>
  <c r="BI136" i="8"/>
  <c r="BH136" i="8"/>
  <c r="BG136" i="8"/>
  <c r="BF136" i="8"/>
  <c r="T136" i="8"/>
  <c r="R136" i="8"/>
  <c r="P136" i="8"/>
  <c r="BI135" i="8"/>
  <c r="BH135" i="8"/>
  <c r="BG135" i="8"/>
  <c r="BF135" i="8"/>
  <c r="T135" i="8"/>
  <c r="R135" i="8"/>
  <c r="P135" i="8"/>
  <c r="BI134" i="8"/>
  <c r="BH134" i="8"/>
  <c r="BG134" i="8"/>
  <c r="BF134" i="8"/>
  <c r="T134" i="8"/>
  <c r="R134" i="8"/>
  <c r="P134" i="8"/>
  <c r="BI132" i="8"/>
  <c r="BH132" i="8"/>
  <c r="BG132" i="8"/>
  <c r="BF132" i="8"/>
  <c r="T132" i="8"/>
  <c r="R132" i="8"/>
  <c r="P132" i="8"/>
  <c r="BI131" i="8"/>
  <c r="BH131" i="8"/>
  <c r="BG131" i="8"/>
  <c r="BF131" i="8"/>
  <c r="T131" i="8"/>
  <c r="R131" i="8"/>
  <c r="P131" i="8"/>
  <c r="BI127" i="8"/>
  <c r="BH127" i="8"/>
  <c r="BG127" i="8"/>
  <c r="BF127" i="8"/>
  <c r="T127" i="8"/>
  <c r="R127" i="8"/>
  <c r="P127" i="8"/>
  <c r="BI126" i="8"/>
  <c r="BH126" i="8"/>
  <c r="BG126" i="8"/>
  <c r="BF126" i="8"/>
  <c r="T126" i="8"/>
  <c r="R126" i="8"/>
  <c r="P126" i="8"/>
  <c r="BI125" i="8"/>
  <c r="BH125" i="8"/>
  <c r="BG125" i="8"/>
  <c r="BF125" i="8"/>
  <c r="T125" i="8"/>
  <c r="R125" i="8"/>
  <c r="P125" i="8"/>
  <c r="J119" i="8"/>
  <c r="F118" i="8"/>
  <c r="F116" i="8"/>
  <c r="E114" i="8"/>
  <c r="J92" i="8"/>
  <c r="F91" i="8"/>
  <c r="F89" i="8"/>
  <c r="E87" i="8"/>
  <c r="J21" i="8"/>
  <c r="E21" i="8"/>
  <c r="J118" i="8" s="1"/>
  <c r="J20" i="8"/>
  <c r="J18" i="8"/>
  <c r="E18" i="8"/>
  <c r="F119" i="8" s="1"/>
  <c r="J17" i="8"/>
  <c r="J12" i="8"/>
  <c r="J89" i="8"/>
  <c r="E7" i="8"/>
  <c r="E112" i="8" s="1"/>
  <c r="J37" i="7"/>
  <c r="J36" i="7"/>
  <c r="AY100" i="1" s="1"/>
  <c r="J35" i="7"/>
  <c r="AX100" i="1"/>
  <c r="BI168" i="7"/>
  <c r="BH168" i="7"/>
  <c r="BG168" i="7"/>
  <c r="BF168" i="7"/>
  <c r="T168" i="7"/>
  <c r="T167" i="7" s="1"/>
  <c r="R168" i="7"/>
  <c r="R167" i="7"/>
  <c r="P168" i="7"/>
  <c r="P167" i="7" s="1"/>
  <c r="BI165" i="7"/>
  <c r="BH165" i="7"/>
  <c r="BG165" i="7"/>
  <c r="BF165" i="7"/>
  <c r="T165" i="7"/>
  <c r="R165" i="7"/>
  <c r="P165" i="7"/>
  <c r="BI164" i="7"/>
  <c r="BH164" i="7"/>
  <c r="BG164" i="7"/>
  <c r="BF164" i="7"/>
  <c r="T164" i="7"/>
  <c r="R164" i="7"/>
  <c r="P164" i="7"/>
  <c r="BI163" i="7"/>
  <c r="BH163" i="7"/>
  <c r="BG163" i="7"/>
  <c r="BF163" i="7"/>
  <c r="T163" i="7"/>
  <c r="R163" i="7"/>
  <c r="P163" i="7"/>
  <c r="BI162" i="7"/>
  <c r="BH162" i="7"/>
  <c r="BG162" i="7"/>
  <c r="BF162" i="7"/>
  <c r="T162" i="7"/>
  <c r="R162" i="7"/>
  <c r="P162" i="7"/>
  <c r="BI161" i="7"/>
  <c r="BH161" i="7"/>
  <c r="BG161" i="7"/>
  <c r="BF161" i="7"/>
  <c r="T161" i="7"/>
  <c r="R161" i="7"/>
  <c r="P161" i="7"/>
  <c r="BI160" i="7"/>
  <c r="BH160" i="7"/>
  <c r="BG160" i="7"/>
  <c r="BF160" i="7"/>
  <c r="T160" i="7"/>
  <c r="R160" i="7"/>
  <c r="P160" i="7"/>
  <c r="BI158" i="7"/>
  <c r="BH158" i="7"/>
  <c r="BG158" i="7"/>
  <c r="BF158" i="7"/>
  <c r="T158" i="7"/>
  <c r="R158" i="7"/>
  <c r="P158" i="7"/>
  <c r="BI157" i="7"/>
  <c r="BH157" i="7"/>
  <c r="BG157" i="7"/>
  <c r="BF157" i="7"/>
  <c r="T157" i="7"/>
  <c r="R157" i="7"/>
  <c r="P157" i="7"/>
  <c r="BI155" i="7"/>
  <c r="BH155" i="7"/>
  <c r="BG155" i="7"/>
  <c r="BF155" i="7"/>
  <c r="T155" i="7"/>
  <c r="R155" i="7"/>
  <c r="P155" i="7"/>
  <c r="BI154" i="7"/>
  <c r="BH154" i="7"/>
  <c r="BG154" i="7"/>
  <c r="BF154" i="7"/>
  <c r="T154" i="7"/>
  <c r="R154" i="7"/>
  <c r="P154" i="7"/>
  <c r="BI152" i="7"/>
  <c r="BH152" i="7"/>
  <c r="BG152" i="7"/>
  <c r="BF152" i="7"/>
  <c r="T152" i="7"/>
  <c r="R152" i="7"/>
  <c r="P152" i="7"/>
  <c r="BI151" i="7"/>
  <c r="BH151" i="7"/>
  <c r="BG151" i="7"/>
  <c r="BF151" i="7"/>
  <c r="T151" i="7"/>
  <c r="R151" i="7"/>
  <c r="P151" i="7"/>
  <c r="BI150" i="7"/>
  <c r="BH150" i="7"/>
  <c r="BG150" i="7"/>
  <c r="BF150" i="7"/>
  <c r="T150" i="7"/>
  <c r="R150" i="7"/>
  <c r="P150" i="7"/>
  <c r="BI149" i="7"/>
  <c r="BH149" i="7"/>
  <c r="BG149" i="7"/>
  <c r="BF149" i="7"/>
  <c r="T149" i="7"/>
  <c r="R149" i="7"/>
  <c r="P149" i="7"/>
  <c r="BI144" i="7"/>
  <c r="BH144" i="7"/>
  <c r="BG144" i="7"/>
  <c r="BF144" i="7"/>
  <c r="T144" i="7"/>
  <c r="R144" i="7"/>
  <c r="P144" i="7"/>
  <c r="BI142" i="7"/>
  <c r="BH142" i="7"/>
  <c r="BG142" i="7"/>
  <c r="BF142" i="7"/>
  <c r="T142" i="7"/>
  <c r="R142" i="7"/>
  <c r="P142" i="7"/>
  <c r="BI140" i="7"/>
  <c r="BH140" i="7"/>
  <c r="BG140" i="7"/>
  <c r="BF140" i="7"/>
  <c r="T140" i="7"/>
  <c r="R140" i="7"/>
  <c r="P140" i="7"/>
  <c r="BI138" i="7"/>
  <c r="BH138" i="7"/>
  <c r="BG138" i="7"/>
  <c r="BF138" i="7"/>
  <c r="T138" i="7"/>
  <c r="R138" i="7"/>
  <c r="P138" i="7"/>
  <c r="BI137" i="7"/>
  <c r="BH137" i="7"/>
  <c r="BG137" i="7"/>
  <c r="BF137" i="7"/>
  <c r="T137" i="7"/>
  <c r="R137" i="7"/>
  <c r="P137" i="7"/>
  <c r="BI136" i="7"/>
  <c r="BH136" i="7"/>
  <c r="BG136" i="7"/>
  <c r="BF136" i="7"/>
  <c r="T136" i="7"/>
  <c r="R136" i="7"/>
  <c r="P136" i="7"/>
  <c r="BI135" i="7"/>
  <c r="BH135" i="7"/>
  <c r="BG135" i="7"/>
  <c r="BF135" i="7"/>
  <c r="T135" i="7"/>
  <c r="R135" i="7"/>
  <c r="P135" i="7"/>
  <c r="BI133" i="7"/>
  <c r="BH133" i="7"/>
  <c r="BG133" i="7"/>
  <c r="BF133" i="7"/>
  <c r="T133" i="7"/>
  <c r="T132" i="7" s="1"/>
  <c r="R133" i="7"/>
  <c r="R132" i="7"/>
  <c r="P133" i="7"/>
  <c r="P132" i="7" s="1"/>
  <c r="BI130" i="7"/>
  <c r="BH130" i="7"/>
  <c r="BG130" i="7"/>
  <c r="BF130" i="7"/>
  <c r="T130" i="7"/>
  <c r="R130" i="7"/>
  <c r="P130" i="7"/>
  <c r="BI128" i="7"/>
  <c r="BH128" i="7"/>
  <c r="BG128" i="7"/>
  <c r="BF128" i="7"/>
  <c r="T128" i="7"/>
  <c r="R128" i="7"/>
  <c r="P128" i="7"/>
  <c r="BI127" i="7"/>
  <c r="BH127" i="7"/>
  <c r="BG127" i="7"/>
  <c r="BF127" i="7"/>
  <c r="T127" i="7"/>
  <c r="R127" i="7"/>
  <c r="P127" i="7"/>
  <c r="BI126" i="7"/>
  <c r="BH126" i="7"/>
  <c r="BG126" i="7"/>
  <c r="BF126" i="7"/>
  <c r="T126" i="7"/>
  <c r="R126" i="7"/>
  <c r="P126" i="7"/>
  <c r="BI125" i="7"/>
  <c r="BH125" i="7"/>
  <c r="BG125" i="7"/>
  <c r="BF125" i="7"/>
  <c r="T125" i="7"/>
  <c r="R125" i="7"/>
  <c r="P125" i="7"/>
  <c r="J119" i="7"/>
  <c r="F118" i="7"/>
  <c r="F116" i="7"/>
  <c r="E114" i="7"/>
  <c r="J92" i="7"/>
  <c r="F91" i="7"/>
  <c r="F89" i="7"/>
  <c r="E87" i="7"/>
  <c r="J21" i="7"/>
  <c r="E21" i="7"/>
  <c r="J118" i="7"/>
  <c r="J20" i="7"/>
  <c r="J18" i="7"/>
  <c r="E18" i="7"/>
  <c r="F119" i="7"/>
  <c r="J17" i="7"/>
  <c r="J12" i="7"/>
  <c r="J116" i="7"/>
  <c r="E7" i="7"/>
  <c r="E85" i="7" s="1"/>
  <c r="J37" i="6"/>
  <c r="J36" i="6"/>
  <c r="AY99" i="1"/>
  <c r="J35" i="6"/>
  <c r="AX99" i="1" s="1"/>
  <c r="BI177" i="6"/>
  <c r="BH177" i="6"/>
  <c r="BG177" i="6"/>
  <c r="BF177" i="6"/>
  <c r="T177" i="6"/>
  <c r="R177" i="6"/>
  <c r="P177" i="6"/>
  <c r="BI176" i="6"/>
  <c r="BH176" i="6"/>
  <c r="BG176" i="6"/>
  <c r="BF176" i="6"/>
  <c r="T176" i="6"/>
  <c r="R176" i="6"/>
  <c r="P176" i="6"/>
  <c r="BI175" i="6"/>
  <c r="BH175" i="6"/>
  <c r="BG175" i="6"/>
  <c r="BF175" i="6"/>
  <c r="T175" i="6"/>
  <c r="R175" i="6"/>
  <c r="P175" i="6"/>
  <c r="BI174" i="6"/>
  <c r="BH174" i="6"/>
  <c r="BG174" i="6"/>
  <c r="BF174" i="6"/>
  <c r="T174" i="6"/>
  <c r="R174" i="6"/>
  <c r="P174" i="6"/>
  <c r="BI173" i="6"/>
  <c r="BH173" i="6"/>
  <c r="BG173" i="6"/>
  <c r="BF173" i="6"/>
  <c r="T173" i="6"/>
  <c r="R173" i="6"/>
  <c r="P173" i="6"/>
  <c r="BI171" i="6"/>
  <c r="BH171" i="6"/>
  <c r="BG171" i="6"/>
  <c r="BF171" i="6"/>
  <c r="T171" i="6"/>
  <c r="R171" i="6"/>
  <c r="P171" i="6"/>
  <c r="BI169" i="6"/>
  <c r="BH169" i="6"/>
  <c r="BG169" i="6"/>
  <c r="BF169" i="6"/>
  <c r="T169" i="6"/>
  <c r="R169" i="6"/>
  <c r="P169" i="6"/>
  <c r="BI168" i="6"/>
  <c r="BH168" i="6"/>
  <c r="BG168" i="6"/>
  <c r="BF168" i="6"/>
  <c r="T168" i="6"/>
  <c r="R168" i="6"/>
  <c r="P168" i="6"/>
  <c r="BI166" i="6"/>
  <c r="BH166" i="6"/>
  <c r="BG166" i="6"/>
  <c r="BF166" i="6"/>
  <c r="T166" i="6"/>
  <c r="R166" i="6"/>
  <c r="P166" i="6"/>
  <c r="BI164" i="6"/>
  <c r="BH164" i="6"/>
  <c r="BG164" i="6"/>
  <c r="BF164" i="6"/>
  <c r="T164" i="6"/>
  <c r="R164" i="6"/>
  <c r="P164" i="6"/>
  <c r="BI163" i="6"/>
  <c r="BH163" i="6"/>
  <c r="BG163" i="6"/>
  <c r="BF163" i="6"/>
  <c r="T163" i="6"/>
  <c r="R163" i="6"/>
  <c r="P163" i="6"/>
  <c r="BI157" i="6"/>
  <c r="BH157" i="6"/>
  <c r="BG157" i="6"/>
  <c r="BF157" i="6"/>
  <c r="T157" i="6"/>
  <c r="R157" i="6"/>
  <c r="P157" i="6"/>
  <c r="BI153" i="6"/>
  <c r="BH153" i="6"/>
  <c r="BG153" i="6"/>
  <c r="BF153" i="6"/>
  <c r="T153" i="6"/>
  <c r="R153" i="6"/>
  <c r="P153" i="6"/>
  <c r="BI149" i="6"/>
  <c r="BH149" i="6"/>
  <c r="BG149" i="6"/>
  <c r="BF149" i="6"/>
  <c r="T149" i="6"/>
  <c r="R149" i="6"/>
  <c r="P149" i="6"/>
  <c r="BI148" i="6"/>
  <c r="BH148" i="6"/>
  <c r="BG148" i="6"/>
  <c r="BF148" i="6"/>
  <c r="T148" i="6"/>
  <c r="R148" i="6"/>
  <c r="P148" i="6"/>
  <c r="BI147" i="6"/>
  <c r="BH147" i="6"/>
  <c r="BG147" i="6"/>
  <c r="BF147" i="6"/>
  <c r="T147" i="6"/>
  <c r="R147" i="6"/>
  <c r="P147" i="6"/>
  <c r="BI146" i="6"/>
  <c r="BH146" i="6"/>
  <c r="BG146" i="6"/>
  <c r="BF146" i="6"/>
  <c r="T146" i="6"/>
  <c r="R146" i="6"/>
  <c r="P146" i="6"/>
  <c r="BI145" i="6"/>
  <c r="BH145" i="6"/>
  <c r="BG145" i="6"/>
  <c r="BF145" i="6"/>
  <c r="T145" i="6"/>
  <c r="R145" i="6"/>
  <c r="P145" i="6"/>
  <c r="BI143" i="6"/>
  <c r="BH143" i="6"/>
  <c r="BG143" i="6"/>
  <c r="BF143" i="6"/>
  <c r="T143" i="6"/>
  <c r="R143" i="6"/>
  <c r="P143" i="6"/>
  <c r="BI141" i="6"/>
  <c r="BH141" i="6"/>
  <c r="BG141" i="6"/>
  <c r="BF141" i="6"/>
  <c r="T141" i="6"/>
  <c r="R141" i="6"/>
  <c r="P141" i="6"/>
  <c r="BI137" i="6"/>
  <c r="BH137" i="6"/>
  <c r="BG137" i="6"/>
  <c r="BF137" i="6"/>
  <c r="T137" i="6"/>
  <c r="R137" i="6"/>
  <c r="P137" i="6"/>
  <c r="BI135" i="6"/>
  <c r="BH135" i="6"/>
  <c r="BG135" i="6"/>
  <c r="BF135" i="6"/>
  <c r="T135" i="6"/>
  <c r="R135" i="6"/>
  <c r="P135" i="6"/>
  <c r="BI133" i="6"/>
  <c r="BH133" i="6"/>
  <c r="BG133" i="6"/>
  <c r="BF133" i="6"/>
  <c r="T133" i="6"/>
  <c r="R133" i="6"/>
  <c r="P133" i="6"/>
  <c r="BI132" i="6"/>
  <c r="BH132" i="6"/>
  <c r="BG132" i="6"/>
  <c r="BF132" i="6"/>
  <c r="T132" i="6"/>
  <c r="R132" i="6"/>
  <c r="P132" i="6"/>
  <c r="BI131" i="6"/>
  <c r="BH131" i="6"/>
  <c r="BG131" i="6"/>
  <c r="BF131" i="6"/>
  <c r="T131" i="6"/>
  <c r="R131" i="6"/>
  <c r="P131" i="6"/>
  <c r="BI129" i="6"/>
  <c r="BH129" i="6"/>
  <c r="BG129" i="6"/>
  <c r="BF129" i="6"/>
  <c r="T129" i="6"/>
  <c r="R129" i="6"/>
  <c r="P129" i="6"/>
  <c r="BI128" i="6"/>
  <c r="BH128" i="6"/>
  <c r="BG128" i="6"/>
  <c r="BF128" i="6"/>
  <c r="T128" i="6"/>
  <c r="R128" i="6"/>
  <c r="P128" i="6"/>
  <c r="BI126" i="6"/>
  <c r="BH126" i="6"/>
  <c r="BG126" i="6"/>
  <c r="BF126" i="6"/>
  <c r="T126" i="6"/>
  <c r="R126" i="6"/>
  <c r="P126" i="6"/>
  <c r="BI125" i="6"/>
  <c r="BH125" i="6"/>
  <c r="BG125" i="6"/>
  <c r="BF125" i="6"/>
  <c r="T125" i="6"/>
  <c r="R125" i="6"/>
  <c r="P125" i="6"/>
  <c r="BI124" i="6"/>
  <c r="BH124" i="6"/>
  <c r="BG124" i="6"/>
  <c r="BF124" i="6"/>
  <c r="T124" i="6"/>
  <c r="R124" i="6"/>
  <c r="P124" i="6"/>
  <c r="BI123" i="6"/>
  <c r="BH123" i="6"/>
  <c r="BG123" i="6"/>
  <c r="BF123" i="6"/>
  <c r="T123" i="6"/>
  <c r="R123" i="6"/>
  <c r="P123" i="6"/>
  <c r="J117" i="6"/>
  <c r="F116" i="6"/>
  <c r="F114" i="6"/>
  <c r="E112" i="6"/>
  <c r="J92" i="6"/>
  <c r="F91" i="6"/>
  <c r="F89" i="6"/>
  <c r="E87" i="6"/>
  <c r="J21" i="6"/>
  <c r="E21" i="6"/>
  <c r="J116" i="6" s="1"/>
  <c r="J20" i="6"/>
  <c r="J18" i="6"/>
  <c r="E18" i="6"/>
  <c r="F117" i="6" s="1"/>
  <c r="J17" i="6"/>
  <c r="J12" i="6"/>
  <c r="J114" i="6" s="1"/>
  <c r="E7" i="6"/>
  <c r="E110" i="6" s="1"/>
  <c r="J37" i="5"/>
  <c r="J36" i="5"/>
  <c r="AY98" i="1" s="1"/>
  <c r="J35" i="5"/>
  <c r="AX98" i="1"/>
  <c r="BI196" i="5"/>
  <c r="BH196" i="5"/>
  <c r="BG196" i="5"/>
  <c r="BF196" i="5"/>
  <c r="T196" i="5"/>
  <c r="T195" i="5" s="1"/>
  <c r="R196" i="5"/>
  <c r="R195" i="5"/>
  <c r="P196" i="5"/>
  <c r="P195" i="5" s="1"/>
  <c r="BI193" i="5"/>
  <c r="BH193" i="5"/>
  <c r="BG193" i="5"/>
  <c r="BF193" i="5"/>
  <c r="T193" i="5"/>
  <c r="R193" i="5"/>
  <c r="P193" i="5"/>
  <c r="BI191" i="5"/>
  <c r="BH191" i="5"/>
  <c r="BG191" i="5"/>
  <c r="BF191" i="5"/>
  <c r="T191" i="5"/>
  <c r="R191" i="5"/>
  <c r="P191" i="5"/>
  <c r="BI190" i="5"/>
  <c r="BH190" i="5"/>
  <c r="BG190" i="5"/>
  <c r="BF190" i="5"/>
  <c r="T190" i="5"/>
  <c r="R190" i="5"/>
  <c r="P190" i="5"/>
  <c r="BI189" i="5"/>
  <c r="BH189" i="5"/>
  <c r="BG189" i="5"/>
  <c r="BF189" i="5"/>
  <c r="T189" i="5"/>
  <c r="R189" i="5"/>
  <c r="P189" i="5"/>
  <c r="BI188" i="5"/>
  <c r="BH188" i="5"/>
  <c r="BG188" i="5"/>
  <c r="BF188" i="5"/>
  <c r="T188" i="5"/>
  <c r="R188" i="5"/>
  <c r="P188" i="5"/>
  <c r="BI187" i="5"/>
  <c r="BH187" i="5"/>
  <c r="BG187" i="5"/>
  <c r="BF187" i="5"/>
  <c r="T187" i="5"/>
  <c r="R187" i="5"/>
  <c r="P187" i="5"/>
  <c r="BI186" i="5"/>
  <c r="BH186" i="5"/>
  <c r="BG186" i="5"/>
  <c r="BF186" i="5"/>
  <c r="T186" i="5"/>
  <c r="R186" i="5"/>
  <c r="P186" i="5"/>
  <c r="BI185" i="5"/>
  <c r="BH185" i="5"/>
  <c r="BG185" i="5"/>
  <c r="BF185" i="5"/>
  <c r="T185" i="5"/>
  <c r="R185" i="5"/>
  <c r="P185" i="5"/>
  <c r="BI183" i="5"/>
  <c r="BH183" i="5"/>
  <c r="BG183" i="5"/>
  <c r="BF183" i="5"/>
  <c r="T183" i="5"/>
  <c r="R183" i="5"/>
  <c r="P183" i="5"/>
  <c r="BI182" i="5"/>
  <c r="BH182" i="5"/>
  <c r="BG182" i="5"/>
  <c r="BF182" i="5"/>
  <c r="T182" i="5"/>
  <c r="R182" i="5"/>
  <c r="P182" i="5"/>
  <c r="BI180" i="5"/>
  <c r="BH180" i="5"/>
  <c r="BG180" i="5"/>
  <c r="BF180" i="5"/>
  <c r="T180" i="5"/>
  <c r="R180" i="5"/>
  <c r="P180" i="5"/>
  <c r="BI179" i="5"/>
  <c r="BH179" i="5"/>
  <c r="BG179" i="5"/>
  <c r="BF179" i="5"/>
  <c r="T179" i="5"/>
  <c r="R179" i="5"/>
  <c r="P179" i="5"/>
  <c r="BI177" i="5"/>
  <c r="BH177" i="5"/>
  <c r="BG177" i="5"/>
  <c r="BF177" i="5"/>
  <c r="T177" i="5"/>
  <c r="R177" i="5"/>
  <c r="P177" i="5"/>
  <c r="BI176" i="5"/>
  <c r="BH176" i="5"/>
  <c r="BG176" i="5"/>
  <c r="BF176" i="5"/>
  <c r="T176" i="5"/>
  <c r="R176" i="5"/>
  <c r="P176" i="5"/>
  <c r="BI175" i="5"/>
  <c r="BH175" i="5"/>
  <c r="BG175" i="5"/>
  <c r="BF175" i="5"/>
  <c r="T175" i="5"/>
  <c r="R175" i="5"/>
  <c r="P175" i="5"/>
  <c r="BI172" i="5"/>
  <c r="BH172" i="5"/>
  <c r="BG172" i="5"/>
  <c r="BF172" i="5"/>
  <c r="T172" i="5"/>
  <c r="R172" i="5"/>
  <c r="P172" i="5"/>
  <c r="BI165" i="5"/>
  <c r="BH165" i="5"/>
  <c r="BG165" i="5"/>
  <c r="BF165" i="5"/>
  <c r="T165" i="5"/>
  <c r="R165" i="5"/>
  <c r="P165" i="5"/>
  <c r="BI159" i="5"/>
  <c r="BH159" i="5"/>
  <c r="BG159" i="5"/>
  <c r="BF159" i="5"/>
  <c r="T159" i="5"/>
  <c r="R159" i="5"/>
  <c r="P159" i="5"/>
  <c r="BI158" i="5"/>
  <c r="BH158" i="5"/>
  <c r="BG158" i="5"/>
  <c r="BF158" i="5"/>
  <c r="T158" i="5"/>
  <c r="R158" i="5"/>
  <c r="P158" i="5"/>
  <c r="BI157" i="5"/>
  <c r="BH157" i="5"/>
  <c r="BG157" i="5"/>
  <c r="BF157" i="5"/>
  <c r="T157" i="5"/>
  <c r="R157" i="5"/>
  <c r="P157" i="5"/>
  <c r="BI156" i="5"/>
  <c r="BH156" i="5"/>
  <c r="BG156" i="5"/>
  <c r="BF156" i="5"/>
  <c r="T156" i="5"/>
  <c r="R156" i="5"/>
  <c r="P156" i="5"/>
  <c r="BI155" i="5"/>
  <c r="BH155" i="5"/>
  <c r="BG155" i="5"/>
  <c r="BF155" i="5"/>
  <c r="T155" i="5"/>
  <c r="R155" i="5"/>
  <c r="P155" i="5"/>
  <c r="BI154" i="5"/>
  <c r="BH154" i="5"/>
  <c r="BG154" i="5"/>
  <c r="BF154" i="5"/>
  <c r="T154" i="5"/>
  <c r="R154" i="5"/>
  <c r="P154" i="5"/>
  <c r="BI152" i="5"/>
  <c r="BH152" i="5"/>
  <c r="BG152" i="5"/>
  <c r="BF152" i="5"/>
  <c r="T152" i="5"/>
  <c r="R152" i="5"/>
  <c r="P152" i="5"/>
  <c r="BI150" i="5"/>
  <c r="BH150" i="5"/>
  <c r="BG150" i="5"/>
  <c r="BF150" i="5"/>
  <c r="T150" i="5"/>
  <c r="R150" i="5"/>
  <c r="P150" i="5"/>
  <c r="BI142" i="5"/>
  <c r="BH142" i="5"/>
  <c r="BG142" i="5"/>
  <c r="BF142" i="5"/>
  <c r="T142" i="5"/>
  <c r="R142" i="5"/>
  <c r="P142" i="5"/>
  <c r="BI141" i="5"/>
  <c r="BH141" i="5"/>
  <c r="BG141" i="5"/>
  <c r="BF141" i="5"/>
  <c r="T141" i="5"/>
  <c r="R141" i="5"/>
  <c r="P141" i="5"/>
  <c r="BI140" i="5"/>
  <c r="BH140" i="5"/>
  <c r="BG140" i="5"/>
  <c r="BF140" i="5"/>
  <c r="T140" i="5"/>
  <c r="R140" i="5"/>
  <c r="P140" i="5"/>
  <c r="BI138" i="5"/>
  <c r="BH138" i="5"/>
  <c r="BG138" i="5"/>
  <c r="BF138" i="5"/>
  <c r="T138" i="5"/>
  <c r="R138" i="5"/>
  <c r="P138" i="5"/>
  <c r="BI137" i="5"/>
  <c r="BH137" i="5"/>
  <c r="BG137" i="5"/>
  <c r="BF137" i="5"/>
  <c r="T137" i="5"/>
  <c r="R137" i="5"/>
  <c r="P137" i="5"/>
  <c r="BI136" i="5"/>
  <c r="BH136" i="5"/>
  <c r="BG136" i="5"/>
  <c r="BF136" i="5"/>
  <c r="T136" i="5"/>
  <c r="R136" i="5"/>
  <c r="P136" i="5"/>
  <c r="BI134" i="5"/>
  <c r="BH134" i="5"/>
  <c r="BG134" i="5"/>
  <c r="BF134" i="5"/>
  <c r="T134" i="5"/>
  <c r="R134" i="5"/>
  <c r="P134" i="5"/>
  <c r="BI133" i="5"/>
  <c r="BH133" i="5"/>
  <c r="BG133" i="5"/>
  <c r="BF133" i="5"/>
  <c r="T133" i="5"/>
  <c r="R133" i="5"/>
  <c r="P133" i="5"/>
  <c r="BI127" i="5"/>
  <c r="BH127" i="5"/>
  <c r="BG127" i="5"/>
  <c r="BF127" i="5"/>
  <c r="T127" i="5"/>
  <c r="R127" i="5"/>
  <c r="P127" i="5"/>
  <c r="BI126" i="5"/>
  <c r="BH126" i="5"/>
  <c r="BG126" i="5"/>
  <c r="BF126" i="5"/>
  <c r="T126" i="5"/>
  <c r="R126" i="5"/>
  <c r="P126" i="5"/>
  <c r="BI125" i="5"/>
  <c r="BH125" i="5"/>
  <c r="BG125" i="5"/>
  <c r="BF125" i="5"/>
  <c r="T125" i="5"/>
  <c r="R125" i="5"/>
  <c r="P125" i="5"/>
  <c r="BI124" i="5"/>
  <c r="BH124" i="5"/>
  <c r="BG124" i="5"/>
  <c r="BF124" i="5"/>
  <c r="T124" i="5"/>
  <c r="R124" i="5"/>
  <c r="P124" i="5"/>
  <c r="J118" i="5"/>
  <c r="F117" i="5"/>
  <c r="F115" i="5"/>
  <c r="E113" i="5"/>
  <c r="J92" i="5"/>
  <c r="F91" i="5"/>
  <c r="F89" i="5"/>
  <c r="E87" i="5"/>
  <c r="J21" i="5"/>
  <c r="E21" i="5"/>
  <c r="J117" i="5"/>
  <c r="J20" i="5"/>
  <c r="J18" i="5"/>
  <c r="E18" i="5"/>
  <c r="F118" i="5"/>
  <c r="J17" i="5"/>
  <c r="J12" i="5"/>
  <c r="J115" i="5" s="1"/>
  <c r="E7" i="5"/>
  <c r="E111" i="5" s="1"/>
  <c r="J37" i="4"/>
  <c r="J36" i="4"/>
  <c r="AY97" i="1"/>
  <c r="J35" i="4"/>
  <c r="AX97" i="1"/>
  <c r="BI191" i="4"/>
  <c r="BH191" i="4"/>
  <c r="BG191" i="4"/>
  <c r="BF191" i="4"/>
  <c r="T191" i="4"/>
  <c r="T190" i="4"/>
  <c r="R191" i="4"/>
  <c r="R190" i="4"/>
  <c r="P191" i="4"/>
  <c r="P190" i="4"/>
  <c r="BI188" i="4"/>
  <c r="BH188" i="4"/>
  <c r="BG188" i="4"/>
  <c r="BF188" i="4"/>
  <c r="T188" i="4"/>
  <c r="R188" i="4"/>
  <c r="P188" i="4"/>
  <c r="BI187" i="4"/>
  <c r="BH187" i="4"/>
  <c r="BG187" i="4"/>
  <c r="BF187" i="4"/>
  <c r="T187" i="4"/>
  <c r="R187" i="4"/>
  <c r="P187" i="4"/>
  <c r="BI186" i="4"/>
  <c r="BH186" i="4"/>
  <c r="BG186" i="4"/>
  <c r="BF186" i="4"/>
  <c r="T186" i="4"/>
  <c r="R186" i="4"/>
  <c r="P186" i="4"/>
  <c r="BI185" i="4"/>
  <c r="BH185" i="4"/>
  <c r="BG185" i="4"/>
  <c r="BF185" i="4"/>
  <c r="T185" i="4"/>
  <c r="R185" i="4"/>
  <c r="P185" i="4"/>
  <c r="BI184" i="4"/>
  <c r="BH184" i="4"/>
  <c r="BG184" i="4"/>
  <c r="BF184" i="4"/>
  <c r="T184" i="4"/>
  <c r="R184" i="4"/>
  <c r="P184" i="4"/>
  <c r="BI183" i="4"/>
  <c r="BH183" i="4"/>
  <c r="BG183" i="4"/>
  <c r="BF183" i="4"/>
  <c r="T183" i="4"/>
  <c r="R183" i="4"/>
  <c r="P183" i="4"/>
  <c r="BI181" i="4"/>
  <c r="BH181" i="4"/>
  <c r="BG181" i="4"/>
  <c r="BF181" i="4"/>
  <c r="T181" i="4"/>
  <c r="R181" i="4"/>
  <c r="P181" i="4"/>
  <c r="BI180" i="4"/>
  <c r="BH180" i="4"/>
  <c r="BG180" i="4"/>
  <c r="BF180" i="4"/>
  <c r="T180" i="4"/>
  <c r="R180" i="4"/>
  <c r="P180" i="4"/>
  <c r="BI177" i="4"/>
  <c r="BH177" i="4"/>
  <c r="BG177" i="4"/>
  <c r="BF177" i="4"/>
  <c r="T177" i="4"/>
  <c r="R177" i="4"/>
  <c r="P177" i="4"/>
  <c r="BI176" i="4"/>
  <c r="BH176" i="4"/>
  <c r="BG176" i="4"/>
  <c r="BF176" i="4"/>
  <c r="T176" i="4"/>
  <c r="R176" i="4"/>
  <c r="P176" i="4"/>
  <c r="BI174" i="4"/>
  <c r="BH174" i="4"/>
  <c r="BG174" i="4"/>
  <c r="BF174" i="4"/>
  <c r="T174" i="4"/>
  <c r="R174" i="4"/>
  <c r="P174" i="4"/>
  <c r="BI173" i="4"/>
  <c r="BH173" i="4"/>
  <c r="BG173" i="4"/>
  <c r="BF173" i="4"/>
  <c r="T173" i="4"/>
  <c r="R173" i="4"/>
  <c r="P173" i="4"/>
  <c r="BI166" i="4"/>
  <c r="BH166" i="4"/>
  <c r="BG166" i="4"/>
  <c r="BF166" i="4"/>
  <c r="T166" i="4"/>
  <c r="R166" i="4"/>
  <c r="P166" i="4"/>
  <c r="BI162" i="4"/>
  <c r="BH162" i="4"/>
  <c r="BG162" i="4"/>
  <c r="BF162" i="4"/>
  <c r="T162" i="4"/>
  <c r="R162" i="4"/>
  <c r="P162" i="4"/>
  <c r="BI160" i="4"/>
  <c r="BH160" i="4"/>
  <c r="BG160" i="4"/>
  <c r="BF160" i="4"/>
  <c r="T160" i="4"/>
  <c r="R160" i="4"/>
  <c r="P160" i="4"/>
  <c r="BI158" i="4"/>
  <c r="BH158" i="4"/>
  <c r="BG158" i="4"/>
  <c r="BF158" i="4"/>
  <c r="T158" i="4"/>
  <c r="R158" i="4"/>
  <c r="P158" i="4"/>
  <c r="BI156" i="4"/>
  <c r="BH156" i="4"/>
  <c r="BG156" i="4"/>
  <c r="BF156" i="4"/>
  <c r="T156" i="4"/>
  <c r="R156" i="4"/>
  <c r="P156" i="4"/>
  <c r="BI155" i="4"/>
  <c r="BH155" i="4"/>
  <c r="BG155" i="4"/>
  <c r="BF155" i="4"/>
  <c r="T155" i="4"/>
  <c r="R155" i="4"/>
  <c r="P155" i="4"/>
  <c r="BI148" i="4"/>
  <c r="BH148" i="4"/>
  <c r="BG148" i="4"/>
  <c r="BF148" i="4"/>
  <c r="T148" i="4"/>
  <c r="R148" i="4"/>
  <c r="P148" i="4"/>
  <c r="BI147" i="4"/>
  <c r="BH147" i="4"/>
  <c r="BG147" i="4"/>
  <c r="BF147" i="4"/>
  <c r="T147" i="4"/>
  <c r="R147" i="4"/>
  <c r="P147" i="4"/>
  <c r="BI146" i="4"/>
  <c r="BH146" i="4"/>
  <c r="BG146" i="4"/>
  <c r="BF146" i="4"/>
  <c r="T146" i="4"/>
  <c r="R146" i="4"/>
  <c r="P146" i="4"/>
  <c r="BI145" i="4"/>
  <c r="BH145" i="4"/>
  <c r="BG145" i="4"/>
  <c r="BF145" i="4"/>
  <c r="T145" i="4"/>
  <c r="R145" i="4"/>
  <c r="P145" i="4"/>
  <c r="BI143" i="4"/>
  <c r="BH143" i="4"/>
  <c r="BG143" i="4"/>
  <c r="BF143" i="4"/>
  <c r="T143" i="4"/>
  <c r="T142" i="4"/>
  <c r="R143" i="4"/>
  <c r="R142" i="4" s="1"/>
  <c r="P143" i="4"/>
  <c r="P142" i="4"/>
  <c r="BI140" i="4"/>
  <c r="BH140" i="4"/>
  <c r="BG140" i="4"/>
  <c r="BF140" i="4"/>
  <c r="T140" i="4"/>
  <c r="R140" i="4"/>
  <c r="P140" i="4"/>
  <c r="BI138" i="4"/>
  <c r="BH138" i="4"/>
  <c r="BG138" i="4"/>
  <c r="BF138" i="4"/>
  <c r="T138" i="4"/>
  <c r="R138" i="4"/>
  <c r="P138" i="4"/>
  <c r="BI137" i="4"/>
  <c r="BH137" i="4"/>
  <c r="BG137" i="4"/>
  <c r="BF137" i="4"/>
  <c r="T137" i="4"/>
  <c r="R137" i="4"/>
  <c r="P137" i="4"/>
  <c r="BI136" i="4"/>
  <c r="BH136" i="4"/>
  <c r="BG136" i="4"/>
  <c r="BF136" i="4"/>
  <c r="T136" i="4"/>
  <c r="R136" i="4"/>
  <c r="P136" i="4"/>
  <c r="BI135" i="4"/>
  <c r="BH135" i="4"/>
  <c r="BG135" i="4"/>
  <c r="BF135" i="4"/>
  <c r="T135" i="4"/>
  <c r="R135" i="4"/>
  <c r="P135" i="4"/>
  <c r="BI134" i="4"/>
  <c r="BH134" i="4"/>
  <c r="BG134" i="4"/>
  <c r="BF134" i="4"/>
  <c r="T134" i="4"/>
  <c r="R134" i="4"/>
  <c r="P134" i="4"/>
  <c r="BI133" i="4"/>
  <c r="BH133" i="4"/>
  <c r="BG133" i="4"/>
  <c r="BF133" i="4"/>
  <c r="T133" i="4"/>
  <c r="R133" i="4"/>
  <c r="P133" i="4"/>
  <c r="BI131" i="4"/>
  <c r="BH131" i="4"/>
  <c r="BG131" i="4"/>
  <c r="BF131" i="4"/>
  <c r="T131" i="4"/>
  <c r="R131" i="4"/>
  <c r="P131" i="4"/>
  <c r="BI130" i="4"/>
  <c r="BH130" i="4"/>
  <c r="BG130" i="4"/>
  <c r="BF130" i="4"/>
  <c r="T130" i="4"/>
  <c r="R130" i="4"/>
  <c r="P130" i="4"/>
  <c r="BI128" i="4"/>
  <c r="BH128" i="4"/>
  <c r="BG128" i="4"/>
  <c r="BF128" i="4"/>
  <c r="T128" i="4"/>
  <c r="R128" i="4"/>
  <c r="P128" i="4"/>
  <c r="BI127" i="4"/>
  <c r="BH127" i="4"/>
  <c r="BG127" i="4"/>
  <c r="BF127" i="4"/>
  <c r="T127" i="4"/>
  <c r="R127" i="4"/>
  <c r="P127" i="4"/>
  <c r="BI126" i="4"/>
  <c r="BH126" i="4"/>
  <c r="BG126" i="4"/>
  <c r="BF126" i="4"/>
  <c r="T126" i="4"/>
  <c r="R126" i="4"/>
  <c r="P126" i="4"/>
  <c r="BI125" i="4"/>
  <c r="BH125" i="4"/>
  <c r="BG125" i="4"/>
  <c r="BF125" i="4"/>
  <c r="T125" i="4"/>
  <c r="R125" i="4"/>
  <c r="P125" i="4"/>
  <c r="J119" i="4"/>
  <c r="F118" i="4"/>
  <c r="F116" i="4"/>
  <c r="E114" i="4"/>
  <c r="J92" i="4"/>
  <c r="F91" i="4"/>
  <c r="F89" i="4"/>
  <c r="E87" i="4"/>
  <c r="J21" i="4"/>
  <c r="E21" i="4"/>
  <c r="J118" i="4" s="1"/>
  <c r="J20" i="4"/>
  <c r="J18" i="4"/>
  <c r="E18" i="4"/>
  <c r="F119" i="4" s="1"/>
  <c r="J17" i="4"/>
  <c r="J12" i="4"/>
  <c r="J116" i="4" s="1"/>
  <c r="E7" i="4"/>
  <c r="E112" i="4"/>
  <c r="J37" i="3"/>
  <c r="J36" i="3"/>
  <c r="AY96" i="1" s="1"/>
  <c r="J35" i="3"/>
  <c r="AX96" i="1" s="1"/>
  <c r="BI157" i="3"/>
  <c r="BH157" i="3"/>
  <c r="BG157" i="3"/>
  <c r="BF157" i="3"/>
  <c r="T157" i="3"/>
  <c r="R157" i="3"/>
  <c r="P157" i="3"/>
  <c r="BI156" i="3"/>
  <c r="BH156" i="3"/>
  <c r="BG156" i="3"/>
  <c r="BF156" i="3"/>
  <c r="T156" i="3"/>
  <c r="R156" i="3"/>
  <c r="P156" i="3"/>
  <c r="BI155" i="3"/>
  <c r="BH155" i="3"/>
  <c r="BG155" i="3"/>
  <c r="BF155" i="3"/>
  <c r="T155" i="3"/>
  <c r="R155" i="3"/>
  <c r="P155" i="3"/>
  <c r="BI154" i="3"/>
  <c r="BH154" i="3"/>
  <c r="BG154" i="3"/>
  <c r="BF154" i="3"/>
  <c r="T154" i="3"/>
  <c r="R154" i="3"/>
  <c r="P154" i="3"/>
  <c r="BI153" i="3"/>
  <c r="BH153" i="3"/>
  <c r="BG153" i="3"/>
  <c r="BF153" i="3"/>
  <c r="T153" i="3"/>
  <c r="R153" i="3"/>
  <c r="P153" i="3"/>
  <c r="BI152" i="3"/>
  <c r="BH152" i="3"/>
  <c r="BG152" i="3"/>
  <c r="BF152" i="3"/>
  <c r="T152" i="3"/>
  <c r="R152" i="3"/>
  <c r="P152" i="3"/>
  <c r="BI151" i="3"/>
  <c r="BH151" i="3"/>
  <c r="BG151" i="3"/>
  <c r="BF151" i="3"/>
  <c r="T151" i="3"/>
  <c r="R151" i="3"/>
  <c r="P151" i="3"/>
  <c r="BI149" i="3"/>
  <c r="BH149" i="3"/>
  <c r="BG149" i="3"/>
  <c r="BF149" i="3"/>
  <c r="T149" i="3"/>
  <c r="R149" i="3"/>
  <c r="P149" i="3"/>
  <c r="BI148" i="3"/>
  <c r="BH148" i="3"/>
  <c r="BG148" i="3"/>
  <c r="BF148" i="3"/>
  <c r="T148" i="3"/>
  <c r="R148" i="3"/>
  <c r="P148" i="3"/>
  <c r="BI143" i="3"/>
  <c r="BH143" i="3"/>
  <c r="BG143" i="3"/>
  <c r="BF143" i="3"/>
  <c r="T143" i="3"/>
  <c r="R143" i="3"/>
  <c r="P143" i="3"/>
  <c r="BI141" i="3"/>
  <c r="BH141" i="3"/>
  <c r="BG141" i="3"/>
  <c r="BF141" i="3"/>
  <c r="T141" i="3"/>
  <c r="R141" i="3"/>
  <c r="P141" i="3"/>
  <c r="BI140" i="3"/>
  <c r="BH140" i="3"/>
  <c r="BG140" i="3"/>
  <c r="BF140" i="3"/>
  <c r="T140" i="3"/>
  <c r="R140" i="3"/>
  <c r="P140" i="3"/>
  <c r="BI139" i="3"/>
  <c r="BH139" i="3"/>
  <c r="BG139" i="3"/>
  <c r="BF139" i="3"/>
  <c r="T139" i="3"/>
  <c r="R139" i="3"/>
  <c r="P139" i="3"/>
  <c r="BI138" i="3"/>
  <c r="BH138" i="3"/>
  <c r="BG138" i="3"/>
  <c r="BF138" i="3"/>
  <c r="T138" i="3"/>
  <c r="R138" i="3"/>
  <c r="P138" i="3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BI134" i="3"/>
  <c r="BH134" i="3"/>
  <c r="BG134" i="3"/>
  <c r="BF134" i="3"/>
  <c r="T134" i="3"/>
  <c r="R134" i="3"/>
  <c r="P134" i="3"/>
  <c r="BI132" i="3"/>
  <c r="BH132" i="3"/>
  <c r="BG132" i="3"/>
  <c r="BF132" i="3"/>
  <c r="T132" i="3"/>
  <c r="R132" i="3"/>
  <c r="P132" i="3"/>
  <c r="BI131" i="3"/>
  <c r="BH131" i="3"/>
  <c r="BG131" i="3"/>
  <c r="BF131" i="3"/>
  <c r="T131" i="3"/>
  <c r="R131" i="3"/>
  <c r="P131" i="3"/>
  <c r="BI130" i="3"/>
  <c r="BH130" i="3"/>
  <c r="BG130" i="3"/>
  <c r="BF130" i="3"/>
  <c r="T130" i="3"/>
  <c r="R130" i="3"/>
  <c r="P130" i="3"/>
  <c r="BI129" i="3"/>
  <c r="BH129" i="3"/>
  <c r="BG129" i="3"/>
  <c r="BF129" i="3"/>
  <c r="T129" i="3"/>
  <c r="R129" i="3"/>
  <c r="P129" i="3"/>
  <c r="BI125" i="3"/>
  <c r="BH125" i="3"/>
  <c r="BG125" i="3"/>
  <c r="BF125" i="3"/>
  <c r="T125" i="3"/>
  <c r="R125" i="3"/>
  <c r="P125" i="3"/>
  <c r="BI124" i="3"/>
  <c r="BH124" i="3"/>
  <c r="BG124" i="3"/>
  <c r="BF124" i="3"/>
  <c r="T124" i="3"/>
  <c r="R124" i="3"/>
  <c r="P124" i="3"/>
  <c r="BI123" i="3"/>
  <c r="BH123" i="3"/>
  <c r="BG123" i="3"/>
  <c r="BF123" i="3"/>
  <c r="T123" i="3"/>
  <c r="R123" i="3"/>
  <c r="P123" i="3"/>
  <c r="J117" i="3"/>
  <c r="F116" i="3"/>
  <c r="F114" i="3"/>
  <c r="E112" i="3"/>
  <c r="J92" i="3"/>
  <c r="F91" i="3"/>
  <c r="F89" i="3"/>
  <c r="E87" i="3"/>
  <c r="J21" i="3"/>
  <c r="E21" i="3"/>
  <c r="J91" i="3" s="1"/>
  <c r="J20" i="3"/>
  <c r="J18" i="3"/>
  <c r="E18" i="3"/>
  <c r="F92" i="3" s="1"/>
  <c r="J17" i="3"/>
  <c r="J12" i="3"/>
  <c r="J114" i="3"/>
  <c r="E7" i="3"/>
  <c r="E110" i="3" s="1"/>
  <c r="J37" i="2"/>
  <c r="J36" i="2"/>
  <c r="AY95" i="1" s="1"/>
  <c r="J35" i="2"/>
  <c r="AX95" i="1" s="1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1" i="2"/>
  <c r="BH161" i="2"/>
  <c r="BG161" i="2"/>
  <c r="BF161" i="2"/>
  <c r="T161" i="2"/>
  <c r="R161" i="2"/>
  <c r="P161" i="2"/>
  <c r="BI157" i="2"/>
  <c r="BH157" i="2"/>
  <c r="BG157" i="2"/>
  <c r="BF157" i="2"/>
  <c r="T157" i="2"/>
  <c r="R157" i="2"/>
  <c r="P157" i="2"/>
  <c r="BI153" i="2"/>
  <c r="BH153" i="2"/>
  <c r="BG153" i="2"/>
  <c r="BF153" i="2"/>
  <c r="T153" i="2"/>
  <c r="R153" i="2"/>
  <c r="P153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J119" i="2"/>
  <c r="F118" i="2"/>
  <c r="F116" i="2"/>
  <c r="E114" i="2"/>
  <c r="J92" i="2"/>
  <c r="F91" i="2"/>
  <c r="F89" i="2"/>
  <c r="E87" i="2"/>
  <c r="J21" i="2"/>
  <c r="E21" i="2"/>
  <c r="J118" i="2" s="1"/>
  <c r="J20" i="2"/>
  <c r="J18" i="2"/>
  <c r="E18" i="2"/>
  <c r="F119" i="2" s="1"/>
  <c r="J17" i="2"/>
  <c r="J12" i="2"/>
  <c r="J116" i="2" s="1"/>
  <c r="E7" i="2"/>
  <c r="E112" i="2" s="1"/>
  <c r="L90" i="1"/>
  <c r="AM90" i="1"/>
  <c r="AM89" i="1"/>
  <c r="L89" i="1"/>
  <c r="AM87" i="1"/>
  <c r="L87" i="1"/>
  <c r="L85" i="1"/>
  <c r="L84" i="1"/>
  <c r="BK130" i="10"/>
  <c r="J128" i="10"/>
  <c r="J126" i="10"/>
  <c r="BK123" i="10"/>
  <c r="BK162" i="9"/>
  <c r="J159" i="9"/>
  <c r="BK158" i="9"/>
  <c r="J157" i="9"/>
  <c r="BK156" i="9"/>
  <c r="J155" i="9"/>
  <c r="BK153" i="9"/>
  <c r="BK151" i="9"/>
  <c r="J150" i="9"/>
  <c r="J148" i="9"/>
  <c r="BK147" i="9"/>
  <c r="BK144" i="9"/>
  <c r="BK142" i="9"/>
  <c r="J141" i="9"/>
  <c r="BK139" i="9"/>
  <c r="BK136" i="9"/>
  <c r="J134" i="9"/>
  <c r="J133" i="9"/>
  <c r="BK132" i="9"/>
  <c r="J130" i="9"/>
  <c r="J129" i="9"/>
  <c r="BK127" i="9"/>
  <c r="J126" i="9"/>
  <c r="J125" i="9"/>
  <c r="J174" i="8"/>
  <c r="BK171" i="8"/>
  <c r="J170" i="8"/>
  <c r="J169" i="8"/>
  <c r="BK168" i="8"/>
  <c r="J167" i="8"/>
  <c r="BK166" i="8"/>
  <c r="J165" i="8"/>
  <c r="BK163" i="8"/>
  <c r="J161" i="8"/>
  <c r="J160" i="8"/>
  <c r="J158" i="8"/>
  <c r="BK157" i="8"/>
  <c r="J153" i="8"/>
  <c r="BK151" i="8"/>
  <c r="J149" i="8"/>
  <c r="BK147" i="8"/>
  <c r="J146" i="8"/>
  <c r="BK144" i="8"/>
  <c r="J139" i="8"/>
  <c r="J138" i="8"/>
  <c r="J136" i="8"/>
  <c r="J135" i="8"/>
  <c r="J134" i="8"/>
  <c r="BK132" i="8"/>
  <c r="J131" i="8"/>
  <c r="BK127" i="8"/>
  <c r="BK126" i="8"/>
  <c r="J125" i="8"/>
  <c r="BK168" i="7"/>
  <c r="BK165" i="7"/>
  <c r="BK164" i="7"/>
  <c r="BK163" i="7"/>
  <c r="BK162" i="7"/>
  <c r="J161" i="7"/>
  <c r="BK160" i="7"/>
  <c r="J158" i="7"/>
  <c r="J157" i="7"/>
  <c r="J155" i="7"/>
  <c r="J154" i="7"/>
  <c r="BK152" i="7"/>
  <c r="J151" i="7"/>
  <c r="BK150" i="7"/>
  <c r="J149" i="7"/>
  <c r="BK144" i="7"/>
  <c r="J142" i="7"/>
  <c r="BK140" i="7"/>
  <c r="BK138" i="7"/>
  <c r="BK137" i="7"/>
  <c r="BK136" i="7"/>
  <c r="J135" i="7"/>
  <c r="BK133" i="7"/>
  <c r="J130" i="7"/>
  <c r="BK128" i="7"/>
  <c r="J127" i="7"/>
  <c r="BK126" i="7"/>
  <c r="J125" i="7"/>
  <c r="BK177" i="6"/>
  <c r="J176" i="6"/>
  <c r="BK175" i="6"/>
  <c r="J175" i="6"/>
  <c r="BK174" i="6"/>
  <c r="J173" i="6"/>
  <c r="BK171" i="6"/>
  <c r="J171" i="6"/>
  <c r="J169" i="6"/>
  <c r="BK168" i="6"/>
  <c r="J166" i="6"/>
  <c r="BK164" i="6"/>
  <c r="J163" i="6"/>
  <c r="BK157" i="6"/>
  <c r="J157" i="6"/>
  <c r="BK153" i="6"/>
  <c r="J149" i="6"/>
  <c r="J148" i="6"/>
  <c r="J147" i="6"/>
  <c r="BK146" i="6"/>
  <c r="J146" i="6"/>
  <c r="J143" i="6"/>
  <c r="BK141" i="6"/>
  <c r="J141" i="6"/>
  <c r="J137" i="6"/>
  <c r="BK135" i="6"/>
  <c r="BK133" i="6"/>
  <c r="BK132" i="6"/>
  <c r="J132" i="6"/>
  <c r="BK131" i="6"/>
  <c r="J131" i="6"/>
  <c r="BK129" i="6"/>
  <c r="BK128" i="6"/>
  <c r="BK126" i="6"/>
  <c r="J126" i="6"/>
  <c r="BK125" i="6"/>
  <c r="BK124" i="6"/>
  <c r="J123" i="6"/>
  <c r="BK196" i="5"/>
  <c r="BK193" i="5"/>
  <c r="BK191" i="5"/>
  <c r="J190" i="5"/>
  <c r="BK189" i="5"/>
  <c r="BK187" i="5"/>
  <c r="J185" i="5"/>
  <c r="J183" i="5"/>
  <c r="BK180" i="5"/>
  <c r="J172" i="5"/>
  <c r="BK165" i="5"/>
  <c r="BK159" i="5"/>
  <c r="BK158" i="5"/>
  <c r="J156" i="5"/>
  <c r="J155" i="5"/>
  <c r="BK152" i="5"/>
  <c r="BK141" i="5"/>
  <c r="J134" i="5"/>
  <c r="J133" i="5"/>
  <c r="BK127" i="5"/>
  <c r="BK125" i="5"/>
  <c r="J124" i="5"/>
  <c r="J191" i="4"/>
  <c r="J188" i="4"/>
  <c r="J186" i="4"/>
  <c r="J185" i="4"/>
  <c r="BK184" i="4"/>
  <c r="J183" i="4"/>
  <c r="BK180" i="4"/>
  <c r="BK176" i="4"/>
  <c r="J174" i="4"/>
  <c r="J173" i="4"/>
  <c r="BK162" i="4"/>
  <c r="J158" i="4"/>
  <c r="BK155" i="4"/>
  <c r="BK147" i="4"/>
  <c r="J146" i="4"/>
  <c r="BK145" i="4"/>
  <c r="J143" i="4"/>
  <c r="BK140" i="4"/>
  <c r="BK138" i="4"/>
  <c r="J137" i="4"/>
  <c r="BK135" i="4"/>
  <c r="BK133" i="4"/>
  <c r="J131" i="4"/>
  <c r="J126" i="4"/>
  <c r="BK157" i="3"/>
  <c r="J156" i="3"/>
  <c r="J155" i="3"/>
  <c r="J154" i="3"/>
  <c r="BK152" i="3"/>
  <c r="J151" i="3"/>
  <c r="J149" i="3"/>
  <c r="J148" i="3"/>
  <c r="BK141" i="3"/>
  <c r="J140" i="3"/>
  <c r="BK138" i="3"/>
  <c r="BK136" i="3"/>
  <c r="J132" i="3"/>
  <c r="J130" i="3"/>
  <c r="J125" i="3"/>
  <c r="BK123" i="3"/>
  <c r="J183" i="2"/>
  <c r="BK182" i="2"/>
  <c r="BK177" i="2"/>
  <c r="BK175" i="2"/>
  <c r="BK174" i="2"/>
  <c r="BK167" i="2"/>
  <c r="BK165" i="2"/>
  <c r="J161" i="2"/>
  <c r="J157" i="2"/>
  <c r="BK148" i="2"/>
  <c r="J140" i="2"/>
  <c r="J138" i="2"/>
  <c r="J134" i="2"/>
  <c r="BK127" i="2"/>
  <c r="J130" i="10"/>
  <c r="BK128" i="10"/>
  <c r="BK126" i="10"/>
  <c r="J123" i="10"/>
  <c r="J162" i="9"/>
  <c r="BK159" i="9"/>
  <c r="J158" i="9"/>
  <c r="BK157" i="9"/>
  <c r="J156" i="9"/>
  <c r="BK155" i="9"/>
  <c r="J153" i="9"/>
  <c r="J151" i="9"/>
  <c r="BK150" i="9"/>
  <c r="BK148" i="9"/>
  <c r="J147" i="9"/>
  <c r="J144" i="9"/>
  <c r="J142" i="9"/>
  <c r="BK141" i="9"/>
  <c r="J139" i="9"/>
  <c r="J136" i="9"/>
  <c r="BK134" i="9"/>
  <c r="BK133" i="9"/>
  <c r="J132" i="9"/>
  <c r="BK130" i="9"/>
  <c r="BK129" i="9"/>
  <c r="J127" i="9"/>
  <c r="BK126" i="9"/>
  <c r="BK125" i="9"/>
  <c r="BK174" i="8"/>
  <c r="J171" i="8"/>
  <c r="BK170" i="8"/>
  <c r="BK169" i="8"/>
  <c r="J168" i="8"/>
  <c r="BK167" i="8"/>
  <c r="J166" i="8"/>
  <c r="BK165" i="8"/>
  <c r="J163" i="8"/>
  <c r="BK161" i="8"/>
  <c r="BK160" i="8"/>
  <c r="BK158" i="8"/>
  <c r="J157" i="8"/>
  <c r="BK153" i="8"/>
  <c r="J151" i="8"/>
  <c r="BK149" i="8"/>
  <c r="J147" i="8"/>
  <c r="BK146" i="8"/>
  <c r="J144" i="8"/>
  <c r="BK139" i="8"/>
  <c r="BK138" i="8"/>
  <c r="BK136" i="8"/>
  <c r="BK135" i="8"/>
  <c r="BK134" i="8"/>
  <c r="J132" i="8"/>
  <c r="BK131" i="8"/>
  <c r="J127" i="8"/>
  <c r="J126" i="8"/>
  <c r="BK125" i="8"/>
  <c r="J168" i="7"/>
  <c r="J165" i="7"/>
  <c r="J164" i="7"/>
  <c r="J163" i="7"/>
  <c r="J162" i="7"/>
  <c r="BK161" i="7"/>
  <c r="J160" i="7"/>
  <c r="BK158" i="7"/>
  <c r="BK157" i="7"/>
  <c r="BK155" i="7"/>
  <c r="BK154" i="7"/>
  <c r="J152" i="7"/>
  <c r="BK151" i="7"/>
  <c r="J150" i="7"/>
  <c r="BK149" i="7"/>
  <c r="J144" i="7"/>
  <c r="BK142" i="7"/>
  <c r="J140" i="7"/>
  <c r="J138" i="7"/>
  <c r="J137" i="7"/>
  <c r="J136" i="7"/>
  <c r="BK135" i="7"/>
  <c r="J133" i="7"/>
  <c r="BK130" i="7"/>
  <c r="J128" i="7"/>
  <c r="BK127" i="7"/>
  <c r="J126" i="7"/>
  <c r="BK125" i="7"/>
  <c r="J177" i="6"/>
  <c r="BK176" i="6"/>
  <c r="J174" i="6"/>
  <c r="BK173" i="6"/>
  <c r="BK169" i="6"/>
  <c r="J168" i="6"/>
  <c r="BK166" i="6"/>
  <c r="J164" i="6"/>
  <c r="BK163" i="6"/>
  <c r="J153" i="6"/>
  <c r="BK149" i="6"/>
  <c r="BK148" i="6"/>
  <c r="BK147" i="6"/>
  <c r="BK145" i="6"/>
  <c r="J145" i="6"/>
  <c r="BK143" i="6"/>
  <c r="BK137" i="6"/>
  <c r="J135" i="6"/>
  <c r="J133" i="6"/>
  <c r="J129" i="6"/>
  <c r="J128" i="6"/>
  <c r="J125" i="6"/>
  <c r="J124" i="6"/>
  <c r="BK123" i="6"/>
  <c r="J196" i="5"/>
  <c r="J193" i="5"/>
  <c r="J191" i="5"/>
  <c r="J188" i="5"/>
  <c r="BK186" i="5"/>
  <c r="BK183" i="5"/>
  <c r="J182" i="5"/>
  <c r="J180" i="5"/>
  <c r="BK179" i="5"/>
  <c r="J177" i="5"/>
  <c r="J176" i="5"/>
  <c r="J175" i="5"/>
  <c r="BK172" i="5"/>
  <c r="J165" i="5"/>
  <c r="J158" i="5"/>
  <c r="BK157" i="5"/>
  <c r="BK156" i="5"/>
  <c r="BK154" i="5"/>
  <c r="J152" i="5"/>
  <c r="BK150" i="5"/>
  <c r="BK142" i="5"/>
  <c r="BK140" i="5"/>
  <c r="BK138" i="5"/>
  <c r="BK137" i="5"/>
  <c r="BK136" i="5"/>
  <c r="BK134" i="5"/>
  <c r="BK133" i="5"/>
  <c r="BK126" i="5"/>
  <c r="J125" i="5"/>
  <c r="BK124" i="5"/>
  <c r="BK188" i="4"/>
  <c r="J187" i="4"/>
  <c r="BK185" i="4"/>
  <c r="BK183" i="4"/>
  <c r="BK181" i="4"/>
  <c r="J180" i="4"/>
  <c r="BK177" i="4"/>
  <c r="BK174" i="4"/>
  <c r="J166" i="4"/>
  <c r="J162" i="4"/>
  <c r="J160" i="4"/>
  <c r="BK156" i="4"/>
  <c r="J155" i="4"/>
  <c r="BK148" i="4"/>
  <c r="J147" i="4"/>
  <c r="BK143" i="4"/>
  <c r="J138" i="4"/>
  <c r="J136" i="4"/>
  <c r="J134" i="4"/>
  <c r="BK131" i="4"/>
  <c r="BK130" i="4"/>
  <c r="J128" i="4"/>
  <c r="J127" i="4"/>
  <c r="J125" i="4"/>
  <c r="BK156" i="3"/>
  <c r="BK154" i="3"/>
  <c r="J153" i="3"/>
  <c r="BK151" i="3"/>
  <c r="BK149" i="3"/>
  <c r="J143" i="3"/>
  <c r="BK140" i="3"/>
  <c r="BK139" i="3"/>
  <c r="J138" i="3"/>
  <c r="BK135" i="3"/>
  <c r="BK134" i="3"/>
  <c r="J131" i="3"/>
  <c r="BK130" i="3"/>
  <c r="J129" i="3"/>
  <c r="BK125" i="3"/>
  <c r="J124" i="3"/>
  <c r="BK180" i="2"/>
  <c r="J178" i="2"/>
  <c r="J177" i="2"/>
  <c r="J174" i="2"/>
  <c r="BK169" i="2"/>
  <c r="J166" i="2"/>
  <c r="J165" i="2"/>
  <c r="BK164" i="2"/>
  <c r="BK161" i="2"/>
  <c r="J153" i="2"/>
  <c r="BK150" i="2"/>
  <c r="BK149" i="2"/>
  <c r="J148" i="2"/>
  <c r="BK144" i="2"/>
  <c r="J142" i="2"/>
  <c r="BK137" i="2"/>
  <c r="J136" i="2"/>
  <c r="BK134" i="2"/>
  <c r="J133" i="2"/>
  <c r="BK132" i="2"/>
  <c r="BK131" i="2"/>
  <c r="J127" i="2"/>
  <c r="BK126" i="2"/>
  <c r="BK125" i="2"/>
  <c r="AS94" i="1"/>
  <c r="BK190" i="5"/>
  <c r="J189" i="5"/>
  <c r="BK188" i="5"/>
  <c r="J187" i="5"/>
  <c r="J186" i="5"/>
  <c r="BK185" i="5"/>
  <c r="BK182" i="5"/>
  <c r="J179" i="5"/>
  <c r="BK177" i="5"/>
  <c r="BK176" i="5"/>
  <c r="BK175" i="5"/>
  <c r="J159" i="5"/>
  <c r="J157" i="5"/>
  <c r="BK155" i="5"/>
  <c r="J154" i="5"/>
  <c r="J150" i="5"/>
  <c r="J142" i="5"/>
  <c r="J141" i="5"/>
  <c r="J140" i="5"/>
  <c r="J138" i="5"/>
  <c r="J137" i="5"/>
  <c r="J136" i="5"/>
  <c r="J127" i="5"/>
  <c r="J126" i="5"/>
  <c r="BK191" i="4"/>
  <c r="BK187" i="4"/>
  <c r="BK186" i="4"/>
  <c r="J184" i="4"/>
  <c r="J181" i="4"/>
  <c r="J177" i="4"/>
  <c r="J176" i="4"/>
  <c r="BK173" i="4"/>
  <c r="BK166" i="4"/>
  <c r="BK160" i="4"/>
  <c r="BK158" i="4"/>
  <c r="J156" i="4"/>
  <c r="J148" i="4"/>
  <c r="BK146" i="4"/>
  <c r="J145" i="4"/>
  <c r="J140" i="4"/>
  <c r="BK137" i="4"/>
  <c r="BK136" i="4"/>
  <c r="J135" i="4"/>
  <c r="BK134" i="4"/>
  <c r="J133" i="4"/>
  <c r="J130" i="4"/>
  <c r="BK128" i="4"/>
  <c r="BK127" i="4"/>
  <c r="BK126" i="4"/>
  <c r="BK125" i="4"/>
  <c r="J157" i="3"/>
  <c r="BK155" i="3"/>
  <c r="BK153" i="3"/>
  <c r="J152" i="3"/>
  <c r="BK148" i="3"/>
  <c r="BK143" i="3"/>
  <c r="J141" i="3"/>
  <c r="J139" i="3"/>
  <c r="J136" i="3"/>
  <c r="J135" i="3"/>
  <c r="J134" i="3"/>
  <c r="BK132" i="3"/>
  <c r="BK131" i="3"/>
  <c r="BK129" i="3"/>
  <c r="BK124" i="3"/>
  <c r="J123" i="3"/>
  <c r="BK183" i="2"/>
  <c r="J182" i="2"/>
  <c r="J180" i="2"/>
  <c r="BK178" i="2"/>
  <c r="J175" i="2"/>
  <c r="J169" i="2"/>
  <c r="J167" i="2"/>
  <c r="BK166" i="2"/>
  <c r="J164" i="2"/>
  <c r="BK157" i="2"/>
  <c r="BK153" i="2"/>
  <c r="J150" i="2"/>
  <c r="J149" i="2"/>
  <c r="J144" i="2"/>
  <c r="BK142" i="2"/>
  <c r="BK140" i="2"/>
  <c r="BK138" i="2"/>
  <c r="J137" i="2"/>
  <c r="BK136" i="2"/>
  <c r="BK133" i="2"/>
  <c r="J132" i="2"/>
  <c r="J131" i="2"/>
  <c r="J126" i="2"/>
  <c r="J125" i="2"/>
  <c r="BK124" i="2" l="1"/>
  <c r="T124" i="2"/>
  <c r="P139" i="2"/>
  <c r="T139" i="2"/>
  <c r="R143" i="2"/>
  <c r="P163" i="2"/>
  <c r="T163" i="2"/>
  <c r="P173" i="2"/>
  <c r="R122" i="3"/>
  <c r="P137" i="3"/>
  <c r="BK147" i="3"/>
  <c r="J147" i="3"/>
  <c r="J100" i="3" s="1"/>
  <c r="P147" i="3"/>
  <c r="BK124" i="4"/>
  <c r="J124" i="4"/>
  <c r="J98" i="4" s="1"/>
  <c r="R124" i="4"/>
  <c r="P144" i="4"/>
  <c r="BK172" i="4"/>
  <c r="J172" i="4" s="1"/>
  <c r="J101" i="4" s="1"/>
  <c r="P172" i="4"/>
  <c r="T153" i="5"/>
  <c r="P124" i="2"/>
  <c r="BK139" i="2"/>
  <c r="J139" i="2"/>
  <c r="J99" i="2"/>
  <c r="R139" i="2"/>
  <c r="P143" i="2"/>
  <c r="BK163" i="2"/>
  <c r="J163" i="2"/>
  <c r="J101" i="2" s="1"/>
  <c r="R163" i="2"/>
  <c r="R173" i="2"/>
  <c r="BK122" i="3"/>
  <c r="J122" i="3" s="1"/>
  <c r="J98" i="3" s="1"/>
  <c r="T122" i="3"/>
  <c r="R137" i="3"/>
  <c r="T147" i="3"/>
  <c r="P124" i="4"/>
  <c r="P123" i="4"/>
  <c r="P122" i="4"/>
  <c r="AU97" i="1" s="1"/>
  <c r="BK144" i="4"/>
  <c r="J144" i="4"/>
  <c r="J100" i="4"/>
  <c r="T144" i="4"/>
  <c r="T172" i="4"/>
  <c r="P123" i="5"/>
  <c r="T123" i="5"/>
  <c r="P153" i="5"/>
  <c r="BK174" i="5"/>
  <c r="J174" i="5"/>
  <c r="J100" i="5"/>
  <c r="R174" i="5"/>
  <c r="BK122" i="6"/>
  <c r="R122" i="6"/>
  <c r="BK144" i="6"/>
  <c r="J144" i="6" s="1"/>
  <c r="J99" i="6" s="1"/>
  <c r="R144" i="6"/>
  <c r="BK162" i="6"/>
  <c r="J162" i="6" s="1"/>
  <c r="J100" i="6" s="1"/>
  <c r="T162" i="6"/>
  <c r="P124" i="7"/>
  <c r="T124" i="7"/>
  <c r="P134" i="7"/>
  <c r="T134" i="7"/>
  <c r="P148" i="7"/>
  <c r="T148" i="7"/>
  <c r="P124" i="8"/>
  <c r="R124" i="8"/>
  <c r="BK145" i="8"/>
  <c r="J145" i="8" s="1"/>
  <c r="J100" i="8" s="1"/>
  <c r="R145" i="8"/>
  <c r="BK156" i="8"/>
  <c r="J156" i="8" s="1"/>
  <c r="J101" i="8" s="1"/>
  <c r="T156" i="8"/>
  <c r="BK124" i="9"/>
  <c r="J124" i="9" s="1"/>
  <c r="J98" i="9" s="1"/>
  <c r="T124" i="9"/>
  <c r="BK140" i="9"/>
  <c r="J140" i="9" s="1"/>
  <c r="J100" i="9" s="1"/>
  <c r="R140" i="9"/>
  <c r="BK146" i="9"/>
  <c r="J146" i="9" s="1"/>
  <c r="J101" i="9" s="1"/>
  <c r="R146" i="9"/>
  <c r="BK125" i="10"/>
  <c r="J125" i="10" s="1"/>
  <c r="J99" i="10" s="1"/>
  <c r="P125" i="10"/>
  <c r="P121" i="10"/>
  <c r="P120" i="10" s="1"/>
  <c r="AU103" i="1" s="1"/>
  <c r="T125" i="10"/>
  <c r="T121" i="10"/>
  <c r="T120" i="10" s="1"/>
  <c r="R124" i="2"/>
  <c r="R123" i="2"/>
  <c r="R122" i="2"/>
  <c r="BK143" i="2"/>
  <c r="J143" i="2" s="1"/>
  <c r="J100" i="2" s="1"/>
  <c r="T143" i="2"/>
  <c r="BK173" i="2"/>
  <c r="J173" i="2" s="1"/>
  <c r="J102" i="2" s="1"/>
  <c r="T173" i="2"/>
  <c r="P122" i="3"/>
  <c r="P121" i="3" s="1"/>
  <c r="P120" i="3" s="1"/>
  <c r="AU96" i="1" s="1"/>
  <c r="BK137" i="3"/>
  <c r="J137" i="3" s="1"/>
  <c r="J99" i="3" s="1"/>
  <c r="T137" i="3"/>
  <c r="R147" i="3"/>
  <c r="T124" i="4"/>
  <c r="T123" i="4"/>
  <c r="T122" i="4"/>
  <c r="R144" i="4"/>
  <c r="R172" i="4"/>
  <c r="BK123" i="5"/>
  <c r="J123" i="5"/>
  <c r="J98" i="5" s="1"/>
  <c r="R123" i="5"/>
  <c r="BK153" i="5"/>
  <c r="J153" i="5"/>
  <c r="J99" i="5" s="1"/>
  <c r="R153" i="5"/>
  <c r="P174" i="5"/>
  <c r="T174" i="5"/>
  <c r="P122" i="6"/>
  <c r="T122" i="6"/>
  <c r="P144" i="6"/>
  <c r="T144" i="6"/>
  <c r="P162" i="6"/>
  <c r="R162" i="6"/>
  <c r="BK124" i="7"/>
  <c r="J124" i="7"/>
  <c r="J98" i="7"/>
  <c r="R124" i="7"/>
  <c r="BK134" i="7"/>
  <c r="J134" i="7"/>
  <c r="J100" i="7"/>
  <c r="R134" i="7"/>
  <c r="BK148" i="7"/>
  <c r="J148" i="7"/>
  <c r="J101" i="7"/>
  <c r="R148" i="7"/>
  <c r="BK124" i="8"/>
  <c r="J124" i="8"/>
  <c r="J98" i="8"/>
  <c r="T124" i="8"/>
  <c r="T123" i="8"/>
  <c r="T122" i="8"/>
  <c r="P145" i="8"/>
  <c r="T145" i="8"/>
  <c r="P156" i="8"/>
  <c r="R156" i="8"/>
  <c r="P124" i="9"/>
  <c r="R124" i="9"/>
  <c r="R123" i="9"/>
  <c r="R122" i="9"/>
  <c r="P140" i="9"/>
  <c r="T140" i="9"/>
  <c r="P146" i="9"/>
  <c r="T146" i="9"/>
  <c r="R125" i="10"/>
  <c r="R121" i="10" s="1"/>
  <c r="R120" i="10" s="1"/>
  <c r="E85" i="2"/>
  <c r="J89" i="2"/>
  <c r="F92" i="2"/>
  <c r="BE126" i="2"/>
  <c r="BE137" i="2"/>
  <c r="BE140" i="2"/>
  <c r="BE148" i="2"/>
  <c r="BE150" i="2"/>
  <c r="BE161" i="2"/>
  <c r="E85" i="3"/>
  <c r="J89" i="3"/>
  <c r="F117" i="3"/>
  <c r="BE123" i="3"/>
  <c r="BE125" i="3"/>
  <c r="BE131" i="3"/>
  <c r="BE134" i="3"/>
  <c r="BE138" i="3"/>
  <c r="BE140" i="3"/>
  <c r="BE141" i="3"/>
  <c r="BE152" i="3"/>
  <c r="BE154" i="3"/>
  <c r="BE156" i="3"/>
  <c r="J89" i="4"/>
  <c r="F92" i="4"/>
  <c r="BE126" i="4"/>
  <c r="BE133" i="4"/>
  <c r="BE136" i="4"/>
  <c r="BE138" i="4"/>
  <c r="BE143" i="4"/>
  <c r="BE145" i="4"/>
  <c r="BE148" i="4"/>
  <c r="BE156" i="4"/>
  <c r="BE162" i="4"/>
  <c r="BE174" i="4"/>
  <c r="BE180" i="4"/>
  <c r="BE181" i="4"/>
  <c r="BE188" i="4"/>
  <c r="BK142" i="4"/>
  <c r="J142" i="4" s="1"/>
  <c r="J99" i="4" s="1"/>
  <c r="BK190" i="4"/>
  <c r="J190" i="4"/>
  <c r="J102" i="4" s="1"/>
  <c r="J89" i="5"/>
  <c r="J91" i="5"/>
  <c r="BE134" i="5"/>
  <c r="BE172" i="5"/>
  <c r="BE175" i="5"/>
  <c r="BE180" i="5"/>
  <c r="BE183" i="5"/>
  <c r="J91" i="2"/>
  <c r="BE125" i="2"/>
  <c r="BE127" i="2"/>
  <c r="BE131" i="2"/>
  <c r="BE132" i="2"/>
  <c r="BE133" i="2"/>
  <c r="BE142" i="2"/>
  <c r="BE149" i="2"/>
  <c r="BE153" i="2"/>
  <c r="BE157" i="2"/>
  <c r="BE165" i="2"/>
  <c r="BE167" i="2"/>
  <c r="BE175" i="2"/>
  <c r="BE178" i="2"/>
  <c r="J116" i="3"/>
  <c r="BE124" i="3"/>
  <c r="BE130" i="3"/>
  <c r="BE132" i="3"/>
  <c r="BE136" i="3"/>
  <c r="BE139" i="3"/>
  <c r="BE148" i="3"/>
  <c r="BE149" i="3"/>
  <c r="E85" i="4"/>
  <c r="J91" i="4"/>
  <c r="BE127" i="4"/>
  <c r="BE128" i="4"/>
  <c r="BE130" i="4"/>
  <c r="BE134" i="4"/>
  <c r="BE135" i="4"/>
  <c r="BE137" i="4"/>
  <c r="BE147" i="4"/>
  <c r="BE155" i="4"/>
  <c r="BE158" i="4"/>
  <c r="BE184" i="4"/>
  <c r="BE125" i="5"/>
  <c r="BE127" i="5"/>
  <c r="BE136" i="5"/>
  <c r="BE138" i="5"/>
  <c r="BE141" i="5"/>
  <c r="BE154" i="5"/>
  <c r="BE155" i="5"/>
  <c r="BE156" i="5"/>
  <c r="BE157" i="5"/>
  <c r="BE158" i="5"/>
  <c r="BE165" i="5"/>
  <c r="BE177" i="5"/>
  <c r="BE179" i="5"/>
  <c r="BE182" i="5"/>
  <c r="BE185" i="5"/>
  <c r="BE189" i="5"/>
  <c r="BE190" i="5"/>
  <c r="BE191" i="5"/>
  <c r="BE193" i="5"/>
  <c r="BE196" i="5"/>
  <c r="BK195" i="5"/>
  <c r="J195" i="5"/>
  <c r="J101" i="5" s="1"/>
  <c r="E85" i="6"/>
  <c r="F92" i="6"/>
  <c r="BE124" i="6"/>
  <c r="BE125" i="6"/>
  <c r="BE129" i="6"/>
  <c r="BE131" i="6"/>
  <c r="BE135" i="6"/>
  <c r="BE137" i="6"/>
  <c r="BE141" i="6"/>
  <c r="BE145" i="6"/>
  <c r="BE146" i="6"/>
  <c r="BE147" i="6"/>
  <c r="BE157" i="6"/>
  <c r="BE163" i="6"/>
  <c r="BE169" i="6"/>
  <c r="BE171" i="6"/>
  <c r="BE173" i="6"/>
  <c r="BE175" i="6"/>
  <c r="BE176" i="6"/>
  <c r="F92" i="7"/>
  <c r="E112" i="7"/>
  <c r="BE128" i="7"/>
  <c r="BE133" i="7"/>
  <c r="BE135" i="7"/>
  <c r="BE137" i="7"/>
  <c r="BE138" i="7"/>
  <c r="BE140" i="7"/>
  <c r="BE150" i="7"/>
  <c r="BE155" i="7"/>
  <c r="BE157" i="7"/>
  <c r="BE160" i="7"/>
  <c r="BE162" i="7"/>
  <c r="BE165" i="7"/>
  <c r="BE168" i="7"/>
  <c r="E85" i="8"/>
  <c r="F92" i="8"/>
  <c r="J116" i="8"/>
  <c r="BE127" i="8"/>
  <c r="BE134" i="8"/>
  <c r="BE136" i="8"/>
  <c r="BE138" i="8"/>
  <c r="BE139" i="8"/>
  <c r="BE147" i="8"/>
  <c r="BE151" i="8"/>
  <c r="BE160" i="8"/>
  <c r="BE163" i="8"/>
  <c r="BE166" i="8"/>
  <c r="BE168" i="8"/>
  <c r="BK143" i="8"/>
  <c r="J143" i="8"/>
  <c r="J99" i="8"/>
  <c r="BK173" i="8"/>
  <c r="J173" i="8"/>
  <c r="J102" i="8"/>
  <c r="E85" i="9"/>
  <c r="J91" i="9"/>
  <c r="F119" i="9"/>
  <c r="BE125" i="9"/>
  <c r="BE132" i="9"/>
  <c r="BE133" i="9"/>
  <c r="BE136" i="9"/>
  <c r="BE144" i="9"/>
  <c r="BE147" i="9"/>
  <c r="BE150" i="9"/>
  <c r="BE153" i="9"/>
  <c r="BE156" i="9"/>
  <c r="BE158" i="9"/>
  <c r="BE159" i="9"/>
  <c r="BE162" i="9"/>
  <c r="BK161" i="9"/>
  <c r="J161" i="9"/>
  <c r="J102" i="9" s="1"/>
  <c r="E85" i="10"/>
  <c r="F92" i="10"/>
  <c r="J114" i="10"/>
  <c r="BE126" i="10"/>
  <c r="BE128" i="10"/>
  <c r="BK122" i="10"/>
  <c r="BK121" i="10"/>
  <c r="J121" i="10" s="1"/>
  <c r="J97" i="10" s="1"/>
  <c r="BK129" i="10"/>
  <c r="J129" i="10"/>
  <c r="J100" i="10" s="1"/>
  <c r="BE134" i="2"/>
  <c r="BE136" i="2"/>
  <c r="BE138" i="2"/>
  <c r="BE144" i="2"/>
  <c r="BE164" i="2"/>
  <c r="BE166" i="2"/>
  <c r="BE169" i="2"/>
  <c r="BE174" i="2"/>
  <c r="BE177" i="2"/>
  <c r="BE180" i="2"/>
  <c r="BE182" i="2"/>
  <c r="BE183" i="2"/>
  <c r="BE129" i="3"/>
  <c r="BE135" i="3"/>
  <c r="BE143" i="3"/>
  <c r="BE151" i="3"/>
  <c r="BE153" i="3"/>
  <c r="BE155" i="3"/>
  <c r="BE157" i="3"/>
  <c r="BE125" i="4"/>
  <c r="BE131" i="4"/>
  <c r="BE140" i="4"/>
  <c r="BE146" i="4"/>
  <c r="BE160" i="4"/>
  <c r="BE166" i="4"/>
  <c r="BE173" i="4"/>
  <c r="BE176" i="4"/>
  <c r="BE177" i="4"/>
  <c r="BE183" i="4"/>
  <c r="BE185" i="4"/>
  <c r="BE186" i="4"/>
  <c r="BE187" i="4"/>
  <c r="BE191" i="4"/>
  <c r="E85" i="5"/>
  <c r="F92" i="5"/>
  <c r="BE124" i="5"/>
  <c r="BE126" i="5"/>
  <c r="BE133" i="5"/>
  <c r="BE137" i="5"/>
  <c r="BE140" i="5"/>
  <c r="BE142" i="5"/>
  <c r="BE150" i="5"/>
  <c r="BE152" i="5"/>
  <c r="BE159" i="5"/>
  <c r="BE176" i="5"/>
  <c r="BE186" i="5"/>
  <c r="BE187" i="5"/>
  <c r="BE188" i="5"/>
  <c r="J89" i="6"/>
  <c r="J91" i="6"/>
  <c r="BE123" i="6"/>
  <c r="BE126" i="6"/>
  <c r="BE128" i="6"/>
  <c r="BE132" i="6"/>
  <c r="BE133" i="6"/>
  <c r="BE143" i="6"/>
  <c r="BE148" i="6"/>
  <c r="BE149" i="6"/>
  <c r="BE153" i="6"/>
  <c r="BE164" i="6"/>
  <c r="BE166" i="6"/>
  <c r="BE168" i="6"/>
  <c r="BE174" i="6"/>
  <c r="BE177" i="6"/>
  <c r="J89" i="7"/>
  <c r="J91" i="7"/>
  <c r="BE125" i="7"/>
  <c r="BE126" i="7"/>
  <c r="BE127" i="7"/>
  <c r="BE130" i="7"/>
  <c r="BE136" i="7"/>
  <c r="BE142" i="7"/>
  <c r="BE144" i="7"/>
  <c r="BE149" i="7"/>
  <c r="BE151" i="7"/>
  <c r="BE152" i="7"/>
  <c r="BE154" i="7"/>
  <c r="BE158" i="7"/>
  <c r="BE161" i="7"/>
  <c r="BE163" i="7"/>
  <c r="BE164" i="7"/>
  <c r="BK132" i="7"/>
  <c r="J132" i="7"/>
  <c r="J99" i="7" s="1"/>
  <c r="BK167" i="7"/>
  <c r="J167" i="7"/>
  <c r="J102" i="7"/>
  <c r="J91" i="8"/>
  <c r="BE125" i="8"/>
  <c r="BE126" i="8"/>
  <c r="BE131" i="8"/>
  <c r="BE132" i="8"/>
  <c r="BE135" i="8"/>
  <c r="BE144" i="8"/>
  <c r="BE146" i="8"/>
  <c r="BE149" i="8"/>
  <c r="BE153" i="8"/>
  <c r="BE157" i="8"/>
  <c r="BE158" i="8"/>
  <c r="BE161" i="8"/>
  <c r="BE165" i="8"/>
  <c r="BE167" i="8"/>
  <c r="BE169" i="8"/>
  <c r="BE170" i="8"/>
  <c r="BE171" i="8"/>
  <c r="BE174" i="8"/>
  <c r="J89" i="9"/>
  <c r="BE126" i="9"/>
  <c r="BE127" i="9"/>
  <c r="BE129" i="9"/>
  <c r="BE130" i="9"/>
  <c r="BE134" i="9"/>
  <c r="BE139" i="9"/>
  <c r="BE141" i="9"/>
  <c r="BE142" i="9"/>
  <c r="BE148" i="9"/>
  <c r="BE151" i="9"/>
  <c r="BE155" i="9"/>
  <c r="BE157" i="9"/>
  <c r="BK138" i="9"/>
  <c r="J138" i="9"/>
  <c r="J99" i="9"/>
  <c r="J91" i="10"/>
  <c r="BE123" i="10"/>
  <c r="BE130" i="10"/>
  <c r="J34" i="3"/>
  <c r="AW96" i="1"/>
  <c r="F36" i="3"/>
  <c r="BC96" i="1"/>
  <c r="J34" i="4"/>
  <c r="AW97" i="1"/>
  <c r="F37" i="4"/>
  <c r="BD97" i="1"/>
  <c r="F36" i="5"/>
  <c r="BC98" i="1"/>
  <c r="F34" i="6"/>
  <c r="BA99" i="1"/>
  <c r="J34" i="7"/>
  <c r="AW100" i="1"/>
  <c r="F35" i="8"/>
  <c r="BB101" i="1"/>
  <c r="J34" i="10"/>
  <c r="AW103" i="1"/>
  <c r="J34" i="2"/>
  <c r="AW95" i="1"/>
  <c r="F34" i="3"/>
  <c r="BA96" i="1"/>
  <c r="F34" i="4"/>
  <c r="BA97" i="1"/>
  <c r="F34" i="5"/>
  <c r="BA98" i="1"/>
  <c r="F34" i="7"/>
  <c r="BA100" i="1"/>
  <c r="F36" i="9"/>
  <c r="BC102" i="1"/>
  <c r="F34" i="10"/>
  <c r="BA103" i="1"/>
  <c r="F37" i="10"/>
  <c r="BD103" i="1"/>
  <c r="F36" i="2"/>
  <c r="BC95" i="1" s="1"/>
  <c r="F34" i="9"/>
  <c r="BA102" i="1"/>
  <c r="F35" i="3"/>
  <c r="BB96" i="1" s="1"/>
  <c r="F35" i="5"/>
  <c r="BB98" i="1"/>
  <c r="F37" i="6"/>
  <c r="BD99" i="1" s="1"/>
  <c r="F35" i="7"/>
  <c r="BB100" i="1"/>
  <c r="J34" i="8"/>
  <c r="AW101" i="1" s="1"/>
  <c r="F35" i="2"/>
  <c r="BB95" i="1"/>
  <c r="F36" i="6"/>
  <c r="BC99" i="1" s="1"/>
  <c r="F37" i="8"/>
  <c r="BD101" i="1"/>
  <c r="F37" i="9"/>
  <c r="BD102" i="1" s="1"/>
  <c r="F37" i="2"/>
  <c r="BD95" i="1"/>
  <c r="F36" i="4"/>
  <c r="BC97" i="1" s="1"/>
  <c r="F37" i="7"/>
  <c r="BD100" i="1"/>
  <c r="F36" i="8"/>
  <c r="BC101" i="1" s="1"/>
  <c r="J34" i="9"/>
  <c r="AW102" i="1"/>
  <c r="F35" i="10"/>
  <c r="BB103" i="1" s="1"/>
  <c r="F37" i="3"/>
  <c r="BD96" i="1"/>
  <c r="F35" i="4"/>
  <c r="BB97" i="1" s="1"/>
  <c r="F34" i="2"/>
  <c r="BA95" i="1"/>
  <c r="J34" i="5"/>
  <c r="AW98" i="1" s="1"/>
  <c r="F35" i="6"/>
  <c r="BB99" i="1"/>
  <c r="F36" i="7"/>
  <c r="BC100" i="1" s="1"/>
  <c r="F34" i="8"/>
  <c r="BA101" i="1"/>
  <c r="F35" i="9"/>
  <c r="BB102" i="1" s="1"/>
  <c r="F36" i="10"/>
  <c r="BC103" i="1"/>
  <c r="F37" i="5"/>
  <c r="BD98" i="1" s="1"/>
  <c r="J34" i="6"/>
  <c r="AW99" i="1"/>
  <c r="T121" i="6" l="1"/>
  <c r="T120" i="6" s="1"/>
  <c r="R121" i="3"/>
  <c r="R120" i="3" s="1"/>
  <c r="T123" i="2"/>
  <c r="T122" i="2" s="1"/>
  <c r="P121" i="6"/>
  <c r="P120" i="6" s="1"/>
  <c r="AU99" i="1" s="1"/>
  <c r="R122" i="5"/>
  <c r="R121" i="5" s="1"/>
  <c r="P123" i="7"/>
  <c r="P122" i="7"/>
  <c r="AU100" i="1" s="1"/>
  <c r="T122" i="5"/>
  <c r="T121" i="5" s="1"/>
  <c r="P123" i="2"/>
  <c r="P122" i="2" s="1"/>
  <c r="AU95" i="1" s="1"/>
  <c r="P123" i="9"/>
  <c r="P122" i="9"/>
  <c r="AU102" i="1" s="1"/>
  <c r="R123" i="8"/>
  <c r="R122" i="8" s="1"/>
  <c r="P123" i="8"/>
  <c r="P122" i="8" s="1"/>
  <c r="AU101" i="1" s="1"/>
  <c r="T123" i="7"/>
  <c r="T122" i="7"/>
  <c r="R121" i="6"/>
  <c r="R120" i="6"/>
  <c r="BK121" i="6"/>
  <c r="J121" i="6"/>
  <c r="J97" i="6" s="1"/>
  <c r="P122" i="5"/>
  <c r="P121" i="5" s="1"/>
  <c r="AU98" i="1" s="1"/>
  <c r="R123" i="4"/>
  <c r="R122" i="4"/>
  <c r="BK123" i="2"/>
  <c r="BK122" i="2"/>
  <c r="J122" i="2"/>
  <c r="R123" i="7"/>
  <c r="R122" i="7" s="1"/>
  <c r="T123" i="9"/>
  <c r="T122" i="9"/>
  <c r="T121" i="3"/>
  <c r="T120" i="3" s="1"/>
  <c r="J124" i="2"/>
  <c r="J98" i="2"/>
  <c r="BK121" i="3"/>
  <c r="J121" i="3" s="1"/>
  <c r="J97" i="3" s="1"/>
  <c r="BK122" i="5"/>
  <c r="J122" i="5"/>
  <c r="J97" i="5" s="1"/>
  <c r="J122" i="6"/>
  <c r="J98" i="6"/>
  <c r="BK123" i="8"/>
  <c r="J123" i="8" s="1"/>
  <c r="J97" i="8" s="1"/>
  <c r="BK123" i="9"/>
  <c r="J123" i="9"/>
  <c r="J97" i="9" s="1"/>
  <c r="BK120" i="10"/>
  <c r="J120" i="10"/>
  <c r="J96" i="10"/>
  <c r="J122" i="10"/>
  <c r="J98" i="10"/>
  <c r="BK123" i="4"/>
  <c r="BK122" i="4"/>
  <c r="J122" i="4" s="1"/>
  <c r="J96" i="4" s="1"/>
  <c r="BK123" i="7"/>
  <c r="BK122" i="7"/>
  <c r="J122" i="7" s="1"/>
  <c r="J96" i="7" s="1"/>
  <c r="J30" i="2"/>
  <c r="AG95" i="1" s="1"/>
  <c r="BA94" i="1"/>
  <c r="AW94" i="1"/>
  <c r="AK30" i="1"/>
  <c r="BD94" i="1"/>
  <c r="W33" i="1" s="1"/>
  <c r="J33" i="3"/>
  <c r="AV96" i="1" s="1"/>
  <c r="AT96" i="1" s="1"/>
  <c r="J33" i="4"/>
  <c r="AV97" i="1"/>
  <c r="AT97" i="1"/>
  <c r="J33" i="5"/>
  <c r="AV98" i="1" s="1"/>
  <c r="AT98" i="1" s="1"/>
  <c r="J33" i="7"/>
  <c r="AV100" i="1"/>
  <c r="AT100" i="1" s="1"/>
  <c r="F33" i="9"/>
  <c r="AZ102" i="1"/>
  <c r="F33" i="7"/>
  <c r="AZ100" i="1" s="1"/>
  <c r="J33" i="8"/>
  <c r="AV101" i="1"/>
  <c r="AT101" i="1"/>
  <c r="F33" i="10"/>
  <c r="AZ103" i="1"/>
  <c r="J33" i="2"/>
  <c r="AV95" i="1"/>
  <c r="AT95" i="1" s="1"/>
  <c r="BB94" i="1"/>
  <c r="W31" i="1"/>
  <c r="F33" i="2"/>
  <c r="AZ95" i="1" s="1"/>
  <c r="F33" i="3"/>
  <c r="AZ96" i="1"/>
  <c r="F33" i="4"/>
  <c r="AZ97" i="1" s="1"/>
  <c r="F33" i="6"/>
  <c r="AZ99" i="1"/>
  <c r="F33" i="8"/>
  <c r="AZ101" i="1" s="1"/>
  <c r="J33" i="10"/>
  <c r="AV103" i="1"/>
  <c r="AT103" i="1"/>
  <c r="BC94" i="1"/>
  <c r="AY94" i="1"/>
  <c r="F33" i="5"/>
  <c r="AZ98" i="1" s="1"/>
  <c r="J33" i="6"/>
  <c r="AV99" i="1"/>
  <c r="AT99" i="1"/>
  <c r="J33" i="9"/>
  <c r="AV102" i="1" s="1"/>
  <c r="AT102" i="1" s="1"/>
  <c r="J39" i="2" l="1"/>
  <c r="J96" i="2"/>
  <c r="J123" i="2"/>
  <c r="J97" i="2" s="1"/>
  <c r="J123" i="4"/>
  <c r="J97" i="4"/>
  <c r="BK121" i="5"/>
  <c r="J121" i="5" s="1"/>
  <c r="J30" i="5" s="1"/>
  <c r="AG98" i="1" s="1"/>
  <c r="AN98" i="1" s="1"/>
  <c r="BK120" i="6"/>
  <c r="J120" i="6"/>
  <c r="J30" i="6" s="1"/>
  <c r="AG99" i="1" s="1"/>
  <c r="AN99" i="1" s="1"/>
  <c r="J123" i="7"/>
  <c r="J97" i="7" s="1"/>
  <c r="BK120" i="3"/>
  <c r="J120" i="3"/>
  <c r="BK122" i="8"/>
  <c r="J122" i="8" s="1"/>
  <c r="J96" i="8" s="1"/>
  <c r="BK122" i="9"/>
  <c r="J122" i="9" s="1"/>
  <c r="J96" i="9" s="1"/>
  <c r="AN95" i="1"/>
  <c r="AZ94" i="1"/>
  <c r="AV94" i="1" s="1"/>
  <c r="AK29" i="1" s="1"/>
  <c r="AU94" i="1"/>
  <c r="W30" i="1"/>
  <c r="J30" i="3"/>
  <c r="AG96" i="1" s="1"/>
  <c r="AN96" i="1" s="1"/>
  <c r="W32" i="1"/>
  <c r="AX94" i="1"/>
  <c r="J30" i="7"/>
  <c r="AG100" i="1" s="1"/>
  <c r="AN100" i="1" s="1"/>
  <c r="J30" i="4"/>
  <c r="AG97" i="1"/>
  <c r="AN97" i="1" s="1"/>
  <c r="J30" i="10"/>
  <c r="AG103" i="1"/>
  <c r="AN103" i="1"/>
  <c r="J39" i="4" l="1"/>
  <c r="J39" i="5"/>
  <c r="J39" i="3"/>
  <c r="J96" i="3"/>
  <c r="J96" i="5"/>
  <c r="J96" i="6"/>
  <c r="J39" i="6"/>
  <c r="J39" i="7"/>
  <c r="J39" i="10"/>
  <c r="AT94" i="1"/>
  <c r="W29" i="1"/>
  <c r="J30" i="8"/>
  <c r="AG101" i="1"/>
  <c r="AN101" i="1"/>
  <c r="J30" i="9"/>
  <c r="AG102" i="1" s="1"/>
  <c r="AN102" i="1" s="1"/>
  <c r="J39" i="8" l="1"/>
  <c r="J39" i="9"/>
  <c r="AG94" i="1"/>
  <c r="AN94" i="1" s="1"/>
  <c r="AK26" i="1" l="1"/>
  <c r="AK35" i="1" s="1"/>
</calcChain>
</file>

<file path=xl/sharedStrings.xml><?xml version="1.0" encoding="utf-8"?>
<sst xmlns="http://schemas.openxmlformats.org/spreadsheetml/2006/main" count="6552" uniqueCount="705">
  <si>
    <t>Export Komplet</t>
  </si>
  <si>
    <t/>
  </si>
  <si>
    <t>2.0</t>
  </si>
  <si>
    <t>ZAMOK</t>
  </si>
  <si>
    <t>False</t>
  </si>
  <si>
    <t>{cb91239a-b9a1-4da2-ab75-2af044b8bacf}</t>
  </si>
  <si>
    <t>0,01</t>
  </si>
  <si>
    <t>21</t>
  </si>
  <si>
    <t>15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</si>
  <si>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</si>
  <si>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</si>
  <si>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</si>
  <si>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</si>
  <si>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</si>
  <si>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OR_PHA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</si>
  <si>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</si>
  <si>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</si>
  <si>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KSO:</t>
  </si>
  <si>
    <t>CC-CZ:</t>
  </si>
  <si>
    <t>Místo:</t>
  </si>
  <si>
    <t xml:space="preserve"> </t>
  </si>
  <si>
    <t>Datum:</t>
  </si>
  <si>
    <t>17. 6. 2020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</si>
  <si>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</si>
  <si>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</si>
  <si>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</si>
  <si>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</si>
  <si>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</si>
  <si>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</si>
  <si>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</si>
  <si>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</si>
  <si>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</si>
  <si>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>True</t>
  </si>
  <si>
    <t>Zpracovatel:</t>
  </si>
  <si>
    <t>L. Ulrich, DiS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</si>
  <si>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</si>
  <si>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</si>
  <si>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</si>
  <si>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</si>
  <si>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</si>
  <si>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</si>
  <si>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</si>
  <si>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</si>
  <si>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</si>
  <si>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</si>
  <si>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</si>
  <si>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</si>
  <si>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</si>
  <si>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</si>
  <si>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</si>
  <si>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</si>
  <si>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</si>
  <si>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</si>
  <si>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</si>
  <si>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</si>
  <si>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</si>
  <si>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</si>
  <si>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</si>
  <si>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</si>
  <si>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</si>
  <si>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</si>
  <si>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</si>
  <si>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</si>
  <si>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</si>
  <si>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</si>
  <si>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</si>
  <si>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</si>
  <si>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</si>
  <si>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</si>
  <si>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</si>
  <si>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</si>
  <si>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</si>
  <si>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</si>
  <si>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</si>
  <si>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</si>
  <si>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</si>
  <si>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</si>
  <si>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</si>
  <si>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</si>
  <si>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</si>
  <si>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</si>
  <si>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</si>
  <si>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Nové Strašecí - demolice bývalých WC</t>
  </si>
  <si>
    <t>STA</t>
  </si>
  <si>
    <t>1</t>
  </si>
  <si>
    <t>{2f8b6b28-652b-4e81-a286-ca3a8f0fbb32}</t>
  </si>
  <si>
    <t>2</t>
  </si>
  <si>
    <t>SO 02</t>
  </si>
  <si>
    <t>Nové Strašecí - demolice dřevěné garáže</t>
  </si>
  <si>
    <t>{ba28af1b-d390-4b19-9d8b-14fe8c908c31}</t>
  </si>
  <si>
    <t>SO 03</t>
  </si>
  <si>
    <t>Praha Vršovice - demolice st. č. 10a IC6000315686</t>
  </si>
  <si>
    <t>{a149a4f8-0005-4cae-8267-4264eb2f91e5}</t>
  </si>
  <si>
    <t>SO 04</t>
  </si>
  <si>
    <t>Karlštejn - demolice strážního domku č. 32, č.p. 188 IC 5000145679</t>
  </si>
  <si>
    <t>{2b654b2e-7c31-4f75-95fc-91e00d6a7ceb}</t>
  </si>
  <si>
    <t>SO 05</t>
  </si>
  <si>
    <t>Praha Kyje - demolice strážního domku č.8 a hradla Černý Most</t>
  </si>
  <si>
    <t>{3935983e-2668-406d-b76f-fc312884eb06}</t>
  </si>
  <si>
    <t>SO 06</t>
  </si>
  <si>
    <t>Čáslav - demolice stavědla II. (útulek TO)</t>
  </si>
  <si>
    <t>{10a7eb86-b3c9-4a37-a901-4961e5e78302}</t>
  </si>
  <si>
    <t>SO 07</t>
  </si>
  <si>
    <t>Praha Bubny - úklid pozemku po havarijním zajištění objektů</t>
  </si>
  <si>
    <t>{9024de41-77a8-44a2-b825-5268e8ecb3d2}</t>
  </si>
  <si>
    <t>SO 08</t>
  </si>
  <si>
    <t>Praha Bubny - demolice přístavby umývárny STP</t>
  </si>
  <si>
    <t>{411354ad-3535-48f9-8622-2864d9bff8bc}</t>
  </si>
  <si>
    <t>SO 09</t>
  </si>
  <si>
    <t>Vedlejší a ostatní náklady</t>
  </si>
  <si>
    <t>VON</t>
  </si>
  <si>
    <t>{8798f686-4b4e-4178-95b8-2972d5d18883}</t>
  </si>
  <si>
    <t>KRYCÍ LIST SOUPISU PRACÍ</t>
  </si>
  <si>
    <t>Objekt:</t>
  </si>
  <si>
    <t>SO 01 - Nové Strašecí - demolice bývalých WC</t>
  </si>
  <si>
    <t>žst. Nové Strašecí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</si>
  <si>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</si>
  <si>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</si>
  <si>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</si>
  <si>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</si>
  <si>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</si>
  <si>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</si>
  <si>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 Zemní práce</t>
  </si>
  <si>
    <t xml:space="preserve">    3 - Svislé a kompletní konstrukce</t>
  </si>
  <si>
    <t xml:space="preserve">    5 - Komunikace</t>
  </si>
  <si>
    <t xml:space="preserve">    9 - Ostatní konstrukce a práce-bourání</t>
  </si>
  <si>
    <t xml:space="preserve">    997 - Přesun sutě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</si>
  <si>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</si>
  <si>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</si>
  <si>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</si>
  <si>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</si>
  <si>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</si>
  <si>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</si>
  <si>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</si>
  <si>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</si>
  <si>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</si>
  <si>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</si>
  <si>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</si>
  <si>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</si>
  <si>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</si>
  <si>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</si>
  <si>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HSV</t>
  </si>
  <si>
    <t>Práce a dodávky HSV</t>
  </si>
  <si>
    <t>ROZPOCET</t>
  </si>
  <si>
    <t xml:space="preserve"> Zemní práce</t>
  </si>
  <si>
    <t>K</t>
  </si>
  <si>
    <t>113106121</t>
  </si>
  <si>
    <t>Rozebrání dlažeb z betonových nebo kamenných dlaždic komunikací pro pěší ručně</t>
  </si>
  <si>
    <t>m2</t>
  </si>
  <si>
    <t>4</t>
  </si>
  <si>
    <t>-1119441391</t>
  </si>
  <si>
    <t>113107142</t>
  </si>
  <si>
    <t>Odstranění podkladu živičného tl 100 mm ručně</t>
  </si>
  <si>
    <t>-2004556964</t>
  </si>
  <si>
    <t>3</t>
  </si>
  <si>
    <t>122111101</t>
  </si>
  <si>
    <t>Odkopávky a prokopávky v hornině třídy těžitelnosti I, skupiny 1 a 2 ručně</t>
  </si>
  <si>
    <t>m3</t>
  </si>
  <si>
    <t>1097206705</t>
  </si>
  <si>
    <t>VV</t>
  </si>
  <si>
    <t>3,5*6*0,4"WC - pod novou dlažbu"</t>
  </si>
  <si>
    <t>6*3*0,4"přístup"</t>
  </si>
  <si>
    <t>Součet</t>
  </si>
  <si>
    <t>162751117</t>
  </si>
  <si>
    <t>Vodorovné přemístění do 10000 m výkopku/sypaniny z horniny třídy těžitelnosti I, skupiny 1 až 3</t>
  </si>
  <si>
    <t>-191649042</t>
  </si>
  <si>
    <t>5</t>
  </si>
  <si>
    <t>167111101</t>
  </si>
  <si>
    <t>Nakládání výkopku z hornin třídy těžitelnosti I, skupiny 1 až 3 do 100 m3 ručně</t>
  </si>
  <si>
    <t>-2086355081</t>
  </si>
  <si>
    <t>6</t>
  </si>
  <si>
    <t>171201201</t>
  </si>
  <si>
    <t>Uložení sypaniny na skládky</t>
  </si>
  <si>
    <t>1514013435</t>
  </si>
  <si>
    <t>7</t>
  </si>
  <si>
    <t>171201231</t>
  </si>
  <si>
    <t>Poplatek za uložení zeminy a kamení na recyklační skládce (skládkovné) kód odpadu 17 05 04</t>
  </si>
  <si>
    <t>t</t>
  </si>
  <si>
    <t>1447000811</t>
  </si>
  <si>
    <t>15,6*1,8 'Přepočtené koeficientem množství</t>
  </si>
  <si>
    <t>8</t>
  </si>
  <si>
    <t>181111111</t>
  </si>
  <si>
    <t>Plošná úprava terénu do 500 m2 zemina tř 1 až 4 nerovnosti do 100 mm v rovinně a svahu do 1:5 včetně úpravy plochy po odstraněných křovinách</t>
  </si>
  <si>
    <t>1558502569</t>
  </si>
  <si>
    <t>9</t>
  </si>
  <si>
    <t>M</t>
  </si>
  <si>
    <t>10364100</t>
  </si>
  <si>
    <t>zemina pro terénní úpravy - tříděná</t>
  </si>
  <si>
    <t>96788903</t>
  </si>
  <si>
    <t>10</t>
  </si>
  <si>
    <t>181951112</t>
  </si>
  <si>
    <t>Úprava pláně v hornině třídy těžitelnosti I, skupiny 1 až 3 se zhutněním</t>
  </si>
  <si>
    <t>-1354261028</t>
  </si>
  <si>
    <t>Svislé a kompletní konstrukce</t>
  </si>
  <si>
    <t>11</t>
  </si>
  <si>
    <t>34894111R</t>
  </si>
  <si>
    <t>Osazení zástěny mobilních WC,povrchová úprava žárové zinkování, výplň tahokov, včetně ukotvení a přibetonování</t>
  </si>
  <si>
    <t>-2141133735</t>
  </si>
  <si>
    <t>(2+2,5+2+2,5)*2</t>
  </si>
  <si>
    <t>12</t>
  </si>
  <si>
    <t>5534231R</t>
  </si>
  <si>
    <t>Zástěna mobilních WC, kompletní provedení včetně rámu a kotvení, výplň tahokov, povrchová úprava žárovým zinkováním</t>
  </si>
  <si>
    <t>1215244561</t>
  </si>
  <si>
    <t>Komunikace</t>
  </si>
  <si>
    <t>13</t>
  </si>
  <si>
    <t>56472111R</t>
  </si>
  <si>
    <t>Podklad z kameniva hrubého drceného vel. 8-16 mm tl 50 mm</t>
  </si>
  <si>
    <t>755932255</t>
  </si>
  <si>
    <t>6*3,5"WC"</t>
  </si>
  <si>
    <t>6*3"přístupový chodník"</t>
  </si>
  <si>
    <t>14</t>
  </si>
  <si>
    <t>5647611R1</t>
  </si>
  <si>
    <t>Podklad z kameniva hrubého drceného vel. 16-32 mm tl 200 mm</t>
  </si>
  <si>
    <t>1718996961</t>
  </si>
  <si>
    <t>596811220</t>
  </si>
  <si>
    <t>Kladení betonové dlažby komunikací pro pěší do lože z kameniva vel do 0,25 m2 plochy do 50 m2</t>
  </si>
  <si>
    <t>-1955552072</t>
  </si>
  <si>
    <t>16</t>
  </si>
  <si>
    <t>59245620</t>
  </si>
  <si>
    <t>dlažba desková betonová 500x500x60mm přírodní</t>
  </si>
  <si>
    <t>1336921282</t>
  </si>
  <si>
    <t>18*1,1 'Přepočtené koeficientem množství</t>
  </si>
  <si>
    <t>17</t>
  </si>
  <si>
    <t>5924600R</t>
  </si>
  <si>
    <t xml:space="preserve">dlažba plošná betonová terasová reliéfní impregnovaná LAURIA PCT 500x500x40mm </t>
  </si>
  <si>
    <t>-478288424</t>
  </si>
  <si>
    <t>P</t>
  </si>
  <si>
    <t>Poznámka k položce:_x000D_
Dlažba je opatřena povrchovým ochranným systém nejvyšší kategorie s charakterem dodatečné povrchové úpravy, která dlouhodobě zvýrazňuje barevnost a strukturu použitých pohledových betonů. Povrch dlažeb opatřených vnitřním ochranným systémem IN je dále ošetřen povrchovým nástřikem speciální kompozitní látkou, která je následně vytvrzována účinkem záření a vysoké teploty. Vzniká tak vysoce ušlechtilý povrch, který odpuzuje vodu, olej a další zdroje znečištění, které jinak způsobují trvalé a nevratné estetické znehodnocení dlažby.Povrch je dokonale chráněn a většinu zásadních druhů znečištění (bláto, oleje, víno, káva) je možné z povrchu velmi snadno odstranit pomocí běžných úklidových prostředků. Ochranný systém Perfect Clean TOP (PCT) je aplikován u vybrané řady produktů a povrchových úprav.</t>
  </si>
  <si>
    <t>21*1,1 'Přepočtené koeficientem množství</t>
  </si>
  <si>
    <t>18</t>
  </si>
  <si>
    <t>916231213</t>
  </si>
  <si>
    <t>Osazení chodníkového obrubníku betonového stojatého s boční opěrou do lože z betonu prostého</t>
  </si>
  <si>
    <t>m</t>
  </si>
  <si>
    <t>412733145</t>
  </si>
  <si>
    <t>15"přístup"</t>
  </si>
  <si>
    <t>13"WC"</t>
  </si>
  <si>
    <t>19</t>
  </si>
  <si>
    <t>59217017</t>
  </si>
  <si>
    <t>obrubník betonový chodníkový 100x10x25 cm</t>
  </si>
  <si>
    <t>574841028</t>
  </si>
  <si>
    <t>28*1,1 'Přepočtené koeficientem množství</t>
  </si>
  <si>
    <t>Ostatní konstrukce a práce-bourání</t>
  </si>
  <si>
    <t>20</t>
  </si>
  <si>
    <t>000000002</t>
  </si>
  <si>
    <t>Odpojení a trvalé zaslepení veškerých inženýrských sítí demolovaných objektů</t>
  </si>
  <si>
    <t>kpl</t>
  </si>
  <si>
    <t>-1092946571</t>
  </si>
  <si>
    <t>1311031R</t>
  </si>
  <si>
    <t>Vyklizení objektu vč. odvozu a likvidace odpadu</t>
  </si>
  <si>
    <t>97670659</t>
  </si>
  <si>
    <t>22</t>
  </si>
  <si>
    <t>75.1</t>
  </si>
  <si>
    <t>Vytyčení, zajištění a ochrana stávajících inženýrských sítí vč. jejich dočasného zabezpečení a zajištění po dobu akce</t>
  </si>
  <si>
    <t>882028796</t>
  </si>
  <si>
    <t>23</t>
  </si>
  <si>
    <t>981011316</t>
  </si>
  <si>
    <t>Demolice budov zděných na MVC podíl konstrukcí do 35 % postupným rozebíráním</t>
  </si>
  <si>
    <t>2124894838</t>
  </si>
  <si>
    <t>4*12*3,5</t>
  </si>
  <si>
    <t>24</t>
  </si>
  <si>
    <t>981513116</t>
  </si>
  <si>
    <t>Demolice konstrukcí objektů z betonu prostého</t>
  </si>
  <si>
    <t>1205859872</t>
  </si>
  <si>
    <t>4*12*0,2"podlahy"</t>
  </si>
  <si>
    <t>(2*4+2*12)*0,4*0,8"základy"</t>
  </si>
  <si>
    <t>997</t>
  </si>
  <si>
    <t>Přesun sutě</t>
  </si>
  <si>
    <t>25</t>
  </si>
  <si>
    <t>997006512</t>
  </si>
  <si>
    <t>Vodorovné doprava suti s naložením a složením na skládku do 1 km</t>
  </si>
  <si>
    <t>-2047418543</t>
  </si>
  <si>
    <t>26</t>
  </si>
  <si>
    <t>997006519</t>
  </si>
  <si>
    <t>Příplatek k vodorovnému přemístění suti na skládku ZKD 1 km přes 1 km</t>
  </si>
  <si>
    <t>1514405556</t>
  </si>
  <si>
    <t>161,188*10 'Přepočtené koeficientem množství</t>
  </si>
  <si>
    <t>27</t>
  </si>
  <si>
    <t>997006551</t>
  </si>
  <si>
    <t>Hrubé urovnání suti na skládce bez zhutnění</t>
  </si>
  <si>
    <t>1074050785</t>
  </si>
  <si>
    <t>28</t>
  </si>
  <si>
    <t>997013811</t>
  </si>
  <si>
    <t>Poplatek za uložení stavebního dřevěného odpadu na skládce (skládkovné)</t>
  </si>
  <si>
    <t>1947326226</t>
  </si>
  <si>
    <t>109,2*0,1</t>
  </si>
  <si>
    <t>29</t>
  </si>
  <si>
    <t>997013631</t>
  </si>
  <si>
    <t>Poplatek za uložení na skládce (skládkovné) stavebního odpadu směsného kód odpadu 17 09 04</t>
  </si>
  <si>
    <t>-1650072825</t>
  </si>
  <si>
    <t>152,848-87,36-10,92-43,648</t>
  </si>
  <si>
    <t>30</t>
  </si>
  <si>
    <t>997221875</t>
  </si>
  <si>
    <t>Poplatek za uložení stavebního odpadu na recyklační skládce (skládkovné) asfaltového bez obsahu dehtu zatříděného do Katalogu odpadů pod kódem 17 03 02</t>
  </si>
  <si>
    <t>1630184712</t>
  </si>
  <si>
    <t>31</t>
  </si>
  <si>
    <t>997013869</t>
  </si>
  <si>
    <t>Poplatek za uložení stavebního odpadu na recyklační skládce (skládkovné) ze směsí betonu, cihel a keramických výrobků kód odpadu 17 01 07</t>
  </si>
  <si>
    <t>-1185950166</t>
  </si>
  <si>
    <t>161,188-10,92-10,92-5,28</t>
  </si>
  <si>
    <t>SO 02 - Nové Strašecí - demolice dřevěné garáže</t>
  </si>
  <si>
    <t>111201101</t>
  </si>
  <si>
    <t>Odstranění křovin a stromů s odstraněním kořenů průměru kmene do 100 mm do sklonu terénu 1 : 5, při celkové ploše do 1 000 m2</t>
  </si>
  <si>
    <t>2025682136</t>
  </si>
  <si>
    <t>111201401</t>
  </si>
  <si>
    <t>Likvidace odstraněných křovin a stromů na hromadách průměru kmene do 100 mm pro jakoukoliv plochu</t>
  </si>
  <si>
    <t>-340400536</t>
  </si>
  <si>
    <t>840838155</t>
  </si>
  <si>
    <t>6,5*3,5*0,2"pod objektem"</t>
  </si>
  <si>
    <t>10"úprava okolí"</t>
  </si>
  <si>
    <t>-979432603</t>
  </si>
  <si>
    <t>-697731418</t>
  </si>
  <si>
    <t>383121735</t>
  </si>
  <si>
    <t>766572177</t>
  </si>
  <si>
    <t>14,55*1,8 'Přepočtené koeficientem množství</t>
  </si>
  <si>
    <t>72383798</t>
  </si>
  <si>
    <t>159579999</t>
  </si>
  <si>
    <t>-1050244687</t>
  </si>
  <si>
    <t>584695644</t>
  </si>
  <si>
    <t>1740361262</t>
  </si>
  <si>
    <t>1246833001</t>
  </si>
  <si>
    <t>981011112</t>
  </si>
  <si>
    <t>Demolice budov dřevěných ostatních oboustranně obitých nebo omítnutých postupným rozebíráním</t>
  </si>
  <si>
    <t>263447359</t>
  </si>
  <si>
    <t>6,5*3,5*3</t>
  </si>
  <si>
    <t>1627739693</t>
  </si>
  <si>
    <t>6,5*3,5*0,2"podlahy"</t>
  </si>
  <si>
    <t>(2*6,5+2*3,5)*0,4*0,8"základy"</t>
  </si>
  <si>
    <t>-327080140</t>
  </si>
  <si>
    <t>-1315387815</t>
  </si>
  <si>
    <t>39,242*19 'Přepočtené koeficientem množství</t>
  </si>
  <si>
    <t>881861607</t>
  </si>
  <si>
    <t>-331705511</t>
  </si>
  <si>
    <t>-29789957</t>
  </si>
  <si>
    <t>997013821</t>
  </si>
  <si>
    <t>Poplatek za uložení na skládce (skládkovné) stavebního odpadu s obsahem azbestu kód odpadu 17 06 05</t>
  </si>
  <si>
    <t>-712212822</t>
  </si>
  <si>
    <t>997013821R</t>
  </si>
  <si>
    <t>Poplatek za uložení na skládce (skládkovné) stavebního odpadu z dřevěných železničních pražců</t>
  </si>
  <si>
    <t>-382807246</t>
  </si>
  <si>
    <t>997013847</t>
  </si>
  <si>
    <t>Poplatek za uložení na skládce (skládkovné) odpadu asfaltového s dehtem kód odpadu 17 03 01</t>
  </si>
  <si>
    <t>-671625211</t>
  </si>
  <si>
    <t>-521101264</t>
  </si>
  <si>
    <t>SO 03 - Praha Vršovice - demolice st. č. 10a IC6000315686</t>
  </si>
  <si>
    <t>žst. Praha Vršovice</t>
  </si>
  <si>
    <t xml:space="preserve">    998 - Přesun hmot</t>
  </si>
  <si>
    <t>2097356809</t>
  </si>
  <si>
    <t>-910366388</t>
  </si>
  <si>
    <t>223977433</t>
  </si>
  <si>
    <t>122151103</t>
  </si>
  <si>
    <t>Odkopávky a prokopávky nezapažené v hornině třídy těžitelnosti I, skupiny 1 a 2 objem do 100 m3</t>
  </si>
  <si>
    <t>2081938485</t>
  </si>
  <si>
    <t>(7,3*7,5+45)*0,2+7,5*7,5*0,4</t>
  </si>
  <si>
    <t>-1433721836</t>
  </si>
  <si>
    <t>162751119</t>
  </si>
  <si>
    <t>Příplatek k vodorovnému přemístění výkopku/sypaniny z horniny třídy těžitelnosti I, skupiny 1 až 3 ZKD 1000 m přes 10000 m</t>
  </si>
  <si>
    <t>-1349883313</t>
  </si>
  <si>
    <t>42,45*10 'Přepočtené koeficientem množství</t>
  </si>
  <si>
    <t>167151101</t>
  </si>
  <si>
    <t>Nakládání výkopku z hornin třídy těžitelnosti I, skupiny 1 až 3 do 100 m3</t>
  </si>
  <si>
    <t>1053069280</t>
  </si>
  <si>
    <t>-1634979400</t>
  </si>
  <si>
    <t>2129152026</t>
  </si>
  <si>
    <t>171201231R</t>
  </si>
  <si>
    <t>Poplatek za uložení zeminy a kamení na skládce (skládkovné) s příměsí olejů a ropných látek</t>
  </si>
  <si>
    <t>1453635049</t>
  </si>
  <si>
    <t>174151101</t>
  </si>
  <si>
    <t>Zásyp jam, šachet rýh nebo kolem objektů sypaninou se zhutněním</t>
  </si>
  <si>
    <t>-1611595913</t>
  </si>
  <si>
    <t>41415561</t>
  </si>
  <si>
    <t>16,8*1,8 'Přepočtené koeficientem množství</t>
  </si>
  <si>
    <t>1929821106</t>
  </si>
  <si>
    <t>15*7,5+45</t>
  </si>
  <si>
    <t>564760111</t>
  </si>
  <si>
    <t>1555552574</t>
  </si>
  <si>
    <t>-2056300903</t>
  </si>
  <si>
    <t>Vyklizení objektů vč. odvozu a likvidace odpadu</t>
  </si>
  <si>
    <t>815154023</t>
  </si>
  <si>
    <t>-1251976758</t>
  </si>
  <si>
    <t>76713281R</t>
  </si>
  <si>
    <t>Demontáž plechových garáží a skladů</t>
  </si>
  <si>
    <t>1885377669</t>
  </si>
  <si>
    <t>3,4*2"dělící stěna za objektem"</t>
  </si>
  <si>
    <t>(2*2,3+2*4,8)*2,2+3*6"plechová garáž za domem vč. střechy"</t>
  </si>
  <si>
    <t>(4*3,5+2*6,5)*2,3+7*4"2x plechový sklad včetně střechy za domem"</t>
  </si>
  <si>
    <t>(2*2+2*1,3)*2,5+2*1,5"plechová skříň na dvoře"</t>
  </si>
  <si>
    <t>(2*4+2*7)*2+4*7"plechový sklad na dvoře vč. střechy"</t>
  </si>
  <si>
    <t>966003810</t>
  </si>
  <si>
    <t>Rozebrání dřevěného nebo kovového oplocení se sloupky osové vzdálenosti do 4,00 m, výšky do 2,50 m, osazených do hloubky 1,00 m s příčníky a dřevěnými nebo kovovými sloupky</t>
  </si>
  <si>
    <t>768487791</t>
  </si>
  <si>
    <t>-812670632</t>
  </si>
  <si>
    <t>7,5*7,5*3,2"dřevěný okál"</t>
  </si>
  <si>
    <t>981013316</t>
  </si>
  <si>
    <t>Demolice budov zděných na MVC podíl konstrukcí do 35 % těžkou mechanizací</t>
  </si>
  <si>
    <t>-405565972</t>
  </si>
  <si>
    <t>1,2*3,1*3,2+1*6,3*3,2"zděná přístavba"</t>
  </si>
  <si>
    <t>981013715</t>
  </si>
  <si>
    <t>Demolice budov z monolitického nebo montovaného železobetonu podíl konstrukcí do 30 % těžkou mechanizací</t>
  </si>
  <si>
    <t>811959167</t>
  </si>
  <si>
    <t>6,3*6,3*3,2"montovaná část"</t>
  </si>
  <si>
    <t>981513111</t>
  </si>
  <si>
    <t>Demolice konstrukcí objektů zděných na MVC těžkou mechanizací</t>
  </si>
  <si>
    <t>-912464047</t>
  </si>
  <si>
    <t>1,2*0,6*3"udírna u objektu"</t>
  </si>
  <si>
    <t>2*1,5*2"udírna v rohu"</t>
  </si>
  <si>
    <t>-416795956</t>
  </si>
  <si>
    <t>15*7,5*0,2"podlahy"</t>
  </si>
  <si>
    <t>(2*15+3*7,5)*0,4*0,8"základy"</t>
  </si>
  <si>
    <t>13*1,3*0,8"betonový žlab"</t>
  </si>
  <si>
    <t>7,5*1,1*0,4"terasa"</t>
  </si>
  <si>
    <t>-1792784066</t>
  </si>
  <si>
    <t>-2048264652</t>
  </si>
  <si>
    <t>302,697*19 'Přepočtené koeficientem množství</t>
  </si>
  <si>
    <t>1054351708</t>
  </si>
  <si>
    <t>99701350R</t>
  </si>
  <si>
    <t>Odvoz výzisku z železného šrotu na místo určené objednatelem do 20 km se složením</t>
  </si>
  <si>
    <t>1415745361</t>
  </si>
  <si>
    <t>Poznámka k položce:_x000D_
Železný šrot bude odvezen a složen dle pokynů zástupce investora do sběrného místa. _x000D_
_x000D_
Samotný železný šrot je majetkem investora. _x000D_
_x000D_
Hospodaření s vyzískaným materiálem (mimo odpad) bude prováděno v souladu se Směrnicí SŽDC č. 42 ze dne 7.1.2013.</t>
  </si>
  <si>
    <t>4,278+4,125</t>
  </si>
  <si>
    <t>997013609</t>
  </si>
  <si>
    <t>Poplatek za uložení na skládce (skládkovné) stavebního odpadu ze směsí nebo oddělených frakcí betonu, cihel a keramických výrobků - betonové podlahy s příměsí olejů a ropných látek</t>
  </si>
  <si>
    <t>130950307</t>
  </si>
  <si>
    <t>-600296807</t>
  </si>
  <si>
    <t>300,222-5,928-37,039-20,6-4-31,968-2-67,06-101,396</t>
  </si>
  <si>
    <t>498470089</t>
  </si>
  <si>
    <t>32</t>
  </si>
  <si>
    <t>997013814</t>
  </si>
  <si>
    <t>Poplatek za uložení na skládce (skládkovné) stavebního odpadu izolací kód odpadu 17 06 04</t>
  </si>
  <si>
    <t>1161634941</t>
  </si>
  <si>
    <t>33</t>
  </si>
  <si>
    <t>1353887232</t>
  </si>
  <si>
    <t>34</t>
  </si>
  <si>
    <t>137890162</t>
  </si>
  <si>
    <t>35</t>
  </si>
  <si>
    <t>997013862</t>
  </si>
  <si>
    <t>Poplatek za uložení stavebního odpadu na recyklační skládce (skládkovné) z armovaného betonu kód odpadu  17 01 01</t>
  </si>
  <si>
    <t>-1371222170</t>
  </si>
  <si>
    <t>36</t>
  </si>
  <si>
    <t>-146278693</t>
  </si>
  <si>
    <t>20,842+14,729+123,464-37,039-20,6</t>
  </si>
  <si>
    <t>998</t>
  </si>
  <si>
    <t>Přesun hmot</t>
  </si>
  <si>
    <t>37</t>
  </si>
  <si>
    <t>998225111</t>
  </si>
  <si>
    <t>Přesun hmot pro pozemní komunikace s krytem z kamene, monolitickým betonovým nebo živičným</t>
  </si>
  <si>
    <t>-911914101</t>
  </si>
  <si>
    <t>SO 04 - Karlštejn - demolice strážního domku č. 32, č.p. 188 IC 5000145679</t>
  </si>
  <si>
    <t>Karlštejn</t>
  </si>
  <si>
    <t>1629314479</t>
  </si>
  <si>
    <t>-1152495369</t>
  </si>
  <si>
    <t>-1887009327</t>
  </si>
  <si>
    <t>568952515</t>
  </si>
  <si>
    <t>63*0,15"objekt"</t>
  </si>
  <si>
    <t>19,5*0,15"příslušenství objektu"</t>
  </si>
  <si>
    <t>60*0,15"zpevněné plochy"</t>
  </si>
  <si>
    <t>3*5*0,15"sklad u komunikace"</t>
  </si>
  <si>
    <t>162211201</t>
  </si>
  <si>
    <t>Vodorovné přemístění do 10 m nošením výkopku z horniny třídy těžitelnosti I, skupiny 1 až 3</t>
  </si>
  <si>
    <t>-859585383</t>
  </si>
  <si>
    <t>162211209</t>
  </si>
  <si>
    <t>Příplatek k vodorovnému přemístění nošením ZKD 10 m nošení výkopku z horniny třídy těžitelnosti I, skupiny 1 až 3</t>
  </si>
  <si>
    <t>-1312559674</t>
  </si>
  <si>
    <t>23,625*4 'Přepočtené koeficientem množství</t>
  </si>
  <si>
    <t>-1042389901</t>
  </si>
  <si>
    <t>-1448466011</t>
  </si>
  <si>
    <t>-1210403620</t>
  </si>
  <si>
    <t>23,625*10 'Přepočtené koeficientem množství</t>
  </si>
  <si>
    <t>171251201</t>
  </si>
  <si>
    <t>Uložení sypaniny na skládky nebo meziskládky</t>
  </si>
  <si>
    <t>-1920723846</t>
  </si>
  <si>
    <t>-1158586231</t>
  </si>
  <si>
    <t>174111101</t>
  </si>
  <si>
    <t>Zásyp jam, šachet rýh nebo kolem objektů sypaninou z jakékoliv horniny se zhutněním ručně</t>
  </si>
  <si>
    <t>-69201248</t>
  </si>
  <si>
    <t>14,528+6,4"základy"</t>
  </si>
  <si>
    <t>19,5*0,15"příslušenství"</t>
  </si>
  <si>
    <t>3*9*0,15"schodiště"</t>
  </si>
  <si>
    <t>60*0,05"zpevněné plochy"</t>
  </si>
  <si>
    <t>5*3*0,15"sklad u komunikace"</t>
  </si>
  <si>
    <t>-789796759</t>
  </si>
  <si>
    <t>42,603*1,8 'Přepočtené koeficientem množství</t>
  </si>
  <si>
    <t>-762967272</t>
  </si>
  <si>
    <t>1328245044</t>
  </si>
  <si>
    <t>2121852142</t>
  </si>
  <si>
    <t>-1035843045</t>
  </si>
  <si>
    <t>966052121</t>
  </si>
  <si>
    <t>Bourání sloupků a vzpěr ŽB plotových s betonovou patkou</t>
  </si>
  <si>
    <t>kus</t>
  </si>
  <si>
    <t>-160268677</t>
  </si>
  <si>
    <t>966072811</t>
  </si>
  <si>
    <t>Rozebrání rámového oplocení na ocelové sloupky výšky do 2m</t>
  </si>
  <si>
    <t>-758775292</t>
  </si>
  <si>
    <t>-1294185603</t>
  </si>
  <si>
    <t>308"objekt"</t>
  </si>
  <si>
    <t>72,2"příslušenství"</t>
  </si>
  <si>
    <t>30"sklípek u příslušenství"</t>
  </si>
  <si>
    <t>3*5*2"sklad u komunikace"</t>
  </si>
  <si>
    <t>981511116</t>
  </si>
  <si>
    <t>Demolice konstrukcí objektů z betonu prostého postupným rozebíráním</t>
  </si>
  <si>
    <t>1112658779</t>
  </si>
  <si>
    <t>63*0,1"podlahy objektu"</t>
  </si>
  <si>
    <t>19,5*0,1"podlahy příslušenství"</t>
  </si>
  <si>
    <t>63*0,05"zpevněné plochy kolem objektu"</t>
  </si>
  <si>
    <t>45,4*0,4*0,8"základy objektu"</t>
  </si>
  <si>
    <t>20*0,4*0,8"základy příslušenství"</t>
  </si>
  <si>
    <t>98151111R</t>
  </si>
  <si>
    <t>Demolice schodiště postupným rozebíráním</t>
  </si>
  <si>
    <t>-922830165</t>
  </si>
  <si>
    <t>(9*3*2,5)/2</t>
  </si>
  <si>
    <t>997221151</t>
  </si>
  <si>
    <t>Vodorovná doprava suti stavebním kolečkem s naložením a se složením z kusových materiálů, na vzdálenost do 50 m</t>
  </si>
  <si>
    <t>2064235845</t>
  </si>
  <si>
    <t>997013313</t>
  </si>
  <si>
    <t>Montáž a demontáž shozu suti v do 30 m</t>
  </si>
  <si>
    <t>1762958648</t>
  </si>
  <si>
    <t>997013323</t>
  </si>
  <si>
    <t>Příplatek k shozu suti v do 30 m za první a ZKD den použití</t>
  </si>
  <si>
    <t>-436858202</t>
  </si>
  <si>
    <t>30*10 'Přepočtené koeficientem množství</t>
  </si>
  <si>
    <t>297135648</t>
  </si>
  <si>
    <t>1047766818</t>
  </si>
  <si>
    <t>437,224*19 'Přepočtené koeficientem množství</t>
  </si>
  <si>
    <t>-1011334005</t>
  </si>
  <si>
    <t>-2061356500</t>
  </si>
  <si>
    <t>437,224-57,226-5-2-1,018-0,5-2,736-217,88-85,839</t>
  </si>
  <si>
    <t>Poplatek za uložení na skládce (skládkovné) stavebního odpadu dřevěného kód odpadu 17 02 01</t>
  </si>
  <si>
    <t>-1126588610</t>
  </si>
  <si>
    <t>63206155</t>
  </si>
  <si>
    <t>-1982479404</t>
  </si>
  <si>
    <t>Odvoz výzisku z železného šrotu na místo určené objednatelem do 20 km se složením.Hospodaření s vyzískaným materiálem (mimo odpad) bude prováděno v souladu se Směrnicí SŽDC č. 42 ze dne 7.1.2013."</t>
  </si>
  <si>
    <t>1864832565</t>
  </si>
  <si>
    <t>-27175472</t>
  </si>
  <si>
    <t>430445613</t>
  </si>
  <si>
    <t>-1780083151</t>
  </si>
  <si>
    <t>71,122+60,919+85,839</t>
  </si>
  <si>
    <t>997013871</t>
  </si>
  <si>
    <t>Poplatek za uložení stavebního odpadu na recyklační skládce (skládkovné) směsného stavebního a demoličního kód odpadu  17 09 04</t>
  </si>
  <si>
    <t>960204650</t>
  </si>
  <si>
    <t>85,839</t>
  </si>
  <si>
    <t>38</t>
  </si>
  <si>
    <t>998231411</t>
  </si>
  <si>
    <t>Ruční přesun hmot pro sadovnické a krajinářské úpravy do 100 m</t>
  </si>
  <si>
    <t>21070928</t>
  </si>
  <si>
    <t>SO 05 - Praha Kyje - demolice strážního domku č.8 a hradla Černý Most</t>
  </si>
  <si>
    <t>Praha Kyje</t>
  </si>
  <si>
    <t xml:space="preserve">    1 - Zemní práce</t>
  </si>
  <si>
    <t>Zemní práce</t>
  </si>
  <si>
    <t>7,7*6,5*0,2+3,5*5*0,2"nepodsklepené části"</t>
  </si>
  <si>
    <t>13,51*10 'Přepočtené koeficientem množství</t>
  </si>
  <si>
    <t>13,51*1,8 'Přepočtené koeficientem množství</t>
  </si>
  <si>
    <t>Zásyp jam, šachet rýh nebo kolem objektů recyklátem se zhutněním</t>
  </si>
  <si>
    <t>-1878130971</t>
  </si>
  <si>
    <t>8,8*6,5*1,5"zásyp recyklátem podsklepené části"</t>
  </si>
  <si>
    <t>181311103</t>
  </si>
  <si>
    <t>Rozprostření ornice tl vrstvy do 200 mm v rovině nebo ve svahu do 1:5 ručně</t>
  </si>
  <si>
    <t>246851375</t>
  </si>
  <si>
    <t>16,5*6,5"strážní domek"</t>
  </si>
  <si>
    <t>5*3,5"hradlo"</t>
  </si>
  <si>
    <t>124,75*0,2*1,8</t>
  </si>
  <si>
    <t>91005428</t>
  </si>
  <si>
    <t>565"strážní domek - nadzemní část"</t>
  </si>
  <si>
    <t>83"hradlo"</t>
  </si>
  <si>
    <t>Demolice konstrukcí objektů zděných</t>
  </si>
  <si>
    <t>(2*5,3+2*8,8)*0,6*3+5,3*0,45*3"zdivo podsklepené části"</t>
  </si>
  <si>
    <t>50"zbytné objekty na pozemku"</t>
  </si>
  <si>
    <t>(16,5*6,5+3,5*5)*0,2"podlahy"</t>
  </si>
  <si>
    <t>(5*6,5+2*16,5+2*3,5+5)*0,5*0,8"základy"</t>
  </si>
  <si>
    <t>(2*1,5*3)/2"schodiště"</t>
  </si>
  <si>
    <t>997006006</t>
  </si>
  <si>
    <t>Drcení stavebního odpadu z demolic ze zdiva z betonu prostého s dopravou do 100 m a naložením</t>
  </si>
  <si>
    <t>-892390849</t>
  </si>
  <si>
    <t>Vodorovná doprava suti s naložením a složením na skládku do 1 km</t>
  </si>
  <si>
    <t>761,577-132,99</t>
  </si>
  <si>
    <t>628,587*19 'Přepočtené koeficientem množství</t>
  </si>
  <si>
    <t>628,587-84,24-2,1-2,6-0,5-489,487</t>
  </si>
  <si>
    <t>194,787+294,7</t>
  </si>
  <si>
    <t>SO 06 - Čáslav - demolice stavědla II. (útulek TO)</t>
  </si>
  <si>
    <t>Čáslav</t>
  </si>
  <si>
    <t>Zásyp jam, šachet rýh nebo kolem objektů recyklátem se zhutněním ručně</t>
  </si>
  <si>
    <t>5,2*3,05*1,5"zásyp sklepních prostor recyklátem"</t>
  </si>
  <si>
    <t>7,1*3,65</t>
  </si>
  <si>
    <t>-1539687047</t>
  </si>
  <si>
    <t>78"nadzemní část"</t>
  </si>
  <si>
    <t>981511111</t>
  </si>
  <si>
    <t>Demolice konstrukcí objektů zděných na MVC postupným rozebíráním</t>
  </si>
  <si>
    <t>1720146858</t>
  </si>
  <si>
    <t>(2*5,8+2*3,05)*0,3*2,2"stěny podzemní část"</t>
  </si>
  <si>
    <t>981511114</t>
  </si>
  <si>
    <t>Demolice konstrukcí objektů z betonu železového postupným rozebíráním</t>
  </si>
  <si>
    <t>2123791610</t>
  </si>
  <si>
    <t>6,8*4,65*0,2"deska střecha"</t>
  </si>
  <si>
    <t>7,1*3,65*0,2"podlahy objektu"</t>
  </si>
  <si>
    <t>(2*2*3)/2"schodiště"</t>
  </si>
  <si>
    <t>997006005</t>
  </si>
  <si>
    <t>Drcení stavebního odpadu z demolic ze zdiva z cihel a kamene s dopravou do 100 m a naložením</t>
  </si>
  <si>
    <t>-1689858611</t>
  </si>
  <si>
    <t>18508795</t>
  </si>
  <si>
    <t>997006007</t>
  </si>
  <si>
    <t>Drcení stavebního odpadu z demolic ze zdiva z betonu železového s dopravou do 100 m a naložením</t>
  </si>
  <si>
    <t>-12433054</t>
  </si>
  <si>
    <t>-1865174499</t>
  </si>
  <si>
    <t>114,434-10-24,603-15,241</t>
  </si>
  <si>
    <t>64,59*19 'Přepočtené koeficientem množství</t>
  </si>
  <si>
    <t>64,59-7,605-0,44-0,57-0,1-0,2-36,576</t>
  </si>
  <si>
    <t>21,086+15,49</t>
  </si>
  <si>
    <t>998229111</t>
  </si>
  <si>
    <t>Přesun hmot ruční pro pozemní komunikace s krytem z kameniva, betonu,živice na vzdálenost do 50 m</t>
  </si>
  <si>
    <t>1661527059</t>
  </si>
  <si>
    <t>SO 07 - Praha Bubny - úklid pozemku po havarijním zajištění objektů</t>
  </si>
  <si>
    <t>Praha Bubny</t>
  </si>
  <si>
    <t>1562512829</t>
  </si>
  <si>
    <t>1127170563</t>
  </si>
  <si>
    <t>-184521573</t>
  </si>
  <si>
    <t>32*12*0,2+16*7*0,2+7*6*0,2"hlavní objekt"</t>
  </si>
  <si>
    <t>4,5*8*0,2"pod plechovým skladem"</t>
  </si>
  <si>
    <t>-342048364</t>
  </si>
  <si>
    <t>1429270567</t>
  </si>
  <si>
    <t>114,8*10 'Přepočtené koeficientem množství</t>
  </si>
  <si>
    <t>188073301</t>
  </si>
  <si>
    <t>1204977119</t>
  </si>
  <si>
    <t>-668847398</t>
  </si>
  <si>
    <t>57,4*1,8 'Přepočtené koeficientem množství</t>
  </si>
  <si>
    <t>84970705</t>
  </si>
  <si>
    <t>666342505</t>
  </si>
  <si>
    <t>32*12+16*7+7*6"hlavní objekt"</t>
  </si>
  <si>
    <t>4,5*8"pod plechovým skladem"</t>
  </si>
  <si>
    <t>-455047048</t>
  </si>
  <si>
    <t>1311153248</t>
  </si>
  <si>
    <t>Demontáž plechového skladu</t>
  </si>
  <si>
    <t>-1166312507</t>
  </si>
  <si>
    <t>(2*4,5+2*8)*3,5+5,5*9"plechový sklad vč. střechy"</t>
  </si>
  <si>
    <t>Demolice konstrukcí objektů zděných na MVC</t>
  </si>
  <si>
    <t>1800928824</t>
  </si>
  <si>
    <t>110*0,5*0,9"podezdívka"</t>
  </si>
  <si>
    <t>-1764110639</t>
  </si>
  <si>
    <t>574*0,2</t>
  </si>
  <si>
    <t>460120016</t>
  </si>
  <si>
    <t>Příprava stávající hrubě zbourané dřevěné sutě a konstrukcí pro nakládku a likvidaci</t>
  </si>
  <si>
    <t>64</t>
  </si>
  <si>
    <t>-1506654457</t>
  </si>
  <si>
    <t>Poznámka k položce:_x000D_
Jedná se o hrubě zbourané převážně dřevěné konstrukce jednotkami HZS, které byly ponechány na místě včetně veškeré potřebné manipulace pro nakládku a roztřídění, případnou úpravu, rozpojení a rozřezání na menší kusy aj.</t>
  </si>
  <si>
    <t>32*12*1,5+16*7*1,5+7*6*1,5</t>
  </si>
  <si>
    <t>1965334393</t>
  </si>
  <si>
    <t>574031789</t>
  </si>
  <si>
    <t>788,224*19 'Přepočtené koeficientem množství</t>
  </si>
  <si>
    <t>-1679708780</t>
  </si>
  <si>
    <t>-163635043</t>
  </si>
  <si>
    <t>-1273718948</t>
  </si>
  <si>
    <t>788,224-2,466-126,28-5-355,08-10-12,6-5-215,628</t>
  </si>
  <si>
    <t>94620005</t>
  </si>
  <si>
    <t>poplatek za uložení odpadu s obsahem ropy nebo oleje zatříděného kódem 17 09 03</t>
  </si>
  <si>
    <t>179423845</t>
  </si>
  <si>
    <t>94620260</t>
  </si>
  <si>
    <t>poplatek za uložení odpadního materiálu s obsahem nebezpečných látek zatříděného kódem 12 01 16</t>
  </si>
  <si>
    <t>2131199455</t>
  </si>
  <si>
    <t>Poplatek za uložení stavebního dřevěného odpadu na skládce (skládkovné) s částečnou příměsí olejů a ropných látek</t>
  </si>
  <si>
    <t>-559042198</t>
  </si>
  <si>
    <t>-187326645</t>
  </si>
  <si>
    <t>-906561476</t>
  </si>
  <si>
    <t>-1209177738</t>
  </si>
  <si>
    <t>848365330</t>
  </si>
  <si>
    <t>89,348+126,28</t>
  </si>
  <si>
    <t>-810228957</t>
  </si>
  <si>
    <t>SO 08 - Praha Bubny - demolice přístavby umývárny STP</t>
  </si>
  <si>
    <t>16*5,5*0,2</t>
  </si>
  <si>
    <t>17,6*10 'Přepočtené koeficientem množství</t>
  </si>
  <si>
    <t>17,6*1,8 'Přepočtené koeficientem množství</t>
  </si>
  <si>
    <t>16*5,5</t>
  </si>
  <si>
    <t>1489503135</t>
  </si>
  <si>
    <t>16*5,5*4,5</t>
  </si>
  <si>
    <t>88*0,2</t>
  </si>
  <si>
    <t>296,12*19 'Přepočtené koeficientem množství</t>
  </si>
  <si>
    <t>296,12-0,2-51,48-1,4-1,8-0,5-218,9</t>
  </si>
  <si>
    <t>38,72+180,18</t>
  </si>
  <si>
    <t>SO 09 - Vedlejší a ostatní náklady</t>
  </si>
  <si>
    <t>Obvod OŘ Praha</t>
  </si>
  <si>
    <t>VRN - Vedlejší rozpočtové náklady</t>
  </si>
  <si>
    <t xml:space="preserve">    VRN3 - Zařízení staveniště</t>
  </si>
  <si>
    <t xml:space="preserve">    VRN7 - Provozní vlivy</t>
  </si>
  <si>
    <t xml:space="preserve">    VRN8 - Přesun stavebních kapacit</t>
  </si>
  <si>
    <t>VRN</t>
  </si>
  <si>
    <t>Vedlejší rozpočtové náklady</t>
  </si>
  <si>
    <t>VRN3</t>
  </si>
  <si>
    <t>Zařízení staveniště</t>
  </si>
  <si>
    <t>030001000</t>
  </si>
  <si>
    <t>Kč</t>
  </si>
  <si>
    <t>1024</t>
  </si>
  <si>
    <t>266904649</t>
  </si>
  <si>
    <t>Poznámka k položce:_x000D_
Zahrnuje i zábory vč. poplatků a ostatní konstrukce a práce na zařízení a zabezpečení staveniště, náhradní přístup včetně veškerých opatření pro zajištění možného přístupu techniky, pracovníků a nářadí včetně jeho odstranění a uvedení do původního stavu po demolici, náhradní připojení energií a médií pro zajištění prací,  náhradní značení DIR a DIO aj.</t>
  </si>
  <si>
    <t>VRN7</t>
  </si>
  <si>
    <t>Provozní vlivy</t>
  </si>
  <si>
    <t>070001000</t>
  </si>
  <si>
    <t>Provozní vlivy, dozory aj.</t>
  </si>
  <si>
    <t>1762411633</t>
  </si>
  <si>
    <t>Poznámka k položce:_x000D_
zahrnuje veškeré zabezpečení prací v blízkosti kolejiště a za plného provozu, práce ve zdraví škodlivém prostředí, v případě nutnosti vytyčení a zabezpečení inž. sítí aj., koordinace s ostatními profesemi, stavbami a správci dotčených zařízení</t>
  </si>
  <si>
    <t>7651R</t>
  </si>
  <si>
    <t>Opatření nutná k bezpečné demontáži a likvidaci materiálů obsahujících azbest vč. splnění požadavků dotčených orgánů ke každé jednotlivé akci</t>
  </si>
  <si>
    <t>soubor</t>
  </si>
  <si>
    <t>-838030961</t>
  </si>
  <si>
    <t>VRN8</t>
  </si>
  <si>
    <t>Přesun stavebních kapacit</t>
  </si>
  <si>
    <t>080001000</t>
  </si>
  <si>
    <t>Přesun stavebních kapacit, doprava zaměstnanců aj.</t>
  </si>
  <si>
    <t>-725452824</t>
  </si>
  <si>
    <t>Odstraňování postradatelných objektů SŽ - demolice (obvod OŘ PHA) na trati č. 120 - Nové Strašecí, č .221 - Praha Vršovice, č. 170,171 - Karlštejn, č. 231 - Praha Kyje, č. 230 - Čáslav, č. 190 - Praha Bubny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</si>
</sst>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31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  <protection locked="0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0" fontId="8" fillId="0" borderId="15" xfId="0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36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0" fontId="22" fillId="0" borderId="21" xfId="0" applyFont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6" fillId="0" borderId="0" xfId="0" applyFont="1" applyAlignment="1" applyProtection="1">
      <alignment horizontal="left" vertical="center" wrapText="1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5"/>
  <sheetViews>
    <sheetView showGridLines="0" tabSelected="1" workbookViewId="0">
      <selection activeCell="E20" sqref="E20"/>
    </sheetView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301"/>
      <c r="AS2" s="301"/>
      <c r="AT2" s="301"/>
      <c r="AU2" s="301"/>
      <c r="AV2" s="301"/>
      <c r="AW2" s="301"/>
      <c r="AX2" s="301"/>
      <c r="AY2" s="301"/>
      <c r="AZ2" s="301"/>
      <c r="BA2" s="301"/>
      <c r="BB2" s="301"/>
      <c r="BC2" s="301"/>
      <c r="BD2" s="301"/>
      <c r="BE2" s="301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85" t="s">
        <v>14</v>
      </c>
      <c r="L5" s="286"/>
      <c r="M5" s="286"/>
      <c r="N5" s="286"/>
      <c r="O5" s="286"/>
      <c r="P5" s="286"/>
      <c r="Q5" s="286"/>
      <c r="R5" s="286"/>
      <c r="S5" s="286"/>
      <c r="T5" s="286"/>
      <c r="U5" s="286"/>
      <c r="V5" s="286"/>
      <c r="W5" s="286"/>
      <c r="X5" s="286"/>
      <c r="Y5" s="286"/>
      <c r="Z5" s="286"/>
      <c r="AA5" s="286"/>
      <c r="AB5" s="286"/>
      <c r="AC5" s="286"/>
      <c r="AD5" s="286"/>
      <c r="AE5" s="286"/>
      <c r="AF5" s="286"/>
      <c r="AG5" s="286"/>
      <c r="AH5" s="286"/>
      <c r="AI5" s="286"/>
      <c r="AJ5" s="286"/>
      <c r="AK5" s="286"/>
      <c r="AL5" s="286"/>
      <c r="AM5" s="286"/>
      <c r="AN5" s="286"/>
      <c r="AO5" s="286"/>
      <c r="AP5" s="21"/>
      <c r="AQ5" s="21"/>
      <c r="AR5" s="19"/>
      <c r="BE5" s="282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87" t="s">
        <v>704</v>
      </c>
      <c r="L6" s="286"/>
      <c r="M6" s="286"/>
      <c r="N6" s="286"/>
      <c r="O6" s="286"/>
      <c r="P6" s="286"/>
      <c r="Q6" s="286"/>
      <c r="R6" s="286"/>
      <c r="S6" s="286"/>
      <c r="T6" s="286"/>
      <c r="U6" s="286"/>
      <c r="V6" s="286"/>
      <c r="W6" s="286"/>
      <c r="X6" s="286"/>
      <c r="Y6" s="286"/>
      <c r="Z6" s="286"/>
      <c r="AA6" s="286"/>
      <c r="AB6" s="286"/>
      <c r="AC6" s="286"/>
      <c r="AD6" s="286"/>
      <c r="AE6" s="286"/>
      <c r="AF6" s="286"/>
      <c r="AG6" s="286"/>
      <c r="AH6" s="286"/>
      <c r="AI6" s="286"/>
      <c r="AJ6" s="286"/>
      <c r="AK6" s="286"/>
      <c r="AL6" s="286"/>
      <c r="AM6" s="286"/>
      <c r="AN6" s="286"/>
      <c r="AO6" s="286"/>
      <c r="AP6" s="21"/>
      <c r="AQ6" s="21"/>
      <c r="AR6" s="19"/>
      <c r="BE6" s="283"/>
      <c r="BS6" s="16" t="s">
        <v>6</v>
      </c>
    </row>
    <row r="7" spans="1:74" s="1" customFormat="1" ht="12" customHeight="1">
      <c r="B7" s="20"/>
      <c r="C7" s="21"/>
      <c r="D7" s="28" t="s">
        <v>17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18</v>
      </c>
      <c r="AL7" s="21"/>
      <c r="AM7" s="21"/>
      <c r="AN7" s="26" t="s">
        <v>1</v>
      </c>
      <c r="AO7" s="21"/>
      <c r="AP7" s="21"/>
      <c r="AQ7" s="21"/>
      <c r="AR7" s="19"/>
      <c r="BE7" s="283"/>
      <c r="BS7" s="16" t="s">
        <v>6</v>
      </c>
    </row>
    <row r="8" spans="1:74" s="1" customFormat="1" ht="12" customHeight="1">
      <c r="B8" s="20"/>
      <c r="C8" s="21"/>
      <c r="D8" s="28" t="s">
        <v>19</v>
      </c>
      <c r="E8" s="21"/>
      <c r="F8" s="21"/>
      <c r="G8" s="21"/>
      <c r="H8" s="21"/>
      <c r="I8" s="21"/>
      <c r="J8" s="21"/>
      <c r="K8" s="26" t="s">
        <v>20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21</v>
      </c>
      <c r="AL8" s="21"/>
      <c r="AM8" s="21"/>
      <c r="AN8" s="29" t="s">
        <v>22</v>
      </c>
      <c r="AO8" s="21"/>
      <c r="AP8" s="21"/>
      <c r="AQ8" s="21"/>
      <c r="AR8" s="19"/>
      <c r="BE8" s="283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83"/>
      <c r="BS9" s="16" t="s">
        <v>6</v>
      </c>
    </row>
    <row r="10" spans="1:74" s="1" customFormat="1" ht="12" customHeight="1">
      <c r="B10" s="20"/>
      <c r="C10" s="21"/>
      <c r="D10" s="28" t="s">
        <v>23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24</v>
      </c>
      <c r="AL10" s="21"/>
      <c r="AM10" s="21"/>
      <c r="AN10" s="26" t="s">
        <v>25</v>
      </c>
      <c r="AO10" s="21"/>
      <c r="AP10" s="21"/>
      <c r="AQ10" s="21"/>
      <c r="AR10" s="19"/>
      <c r="BE10" s="283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27</v>
      </c>
      <c r="AL11" s="21"/>
      <c r="AM11" s="21"/>
      <c r="AN11" s="26" t="s">
        <v>28</v>
      </c>
      <c r="AO11" s="21"/>
      <c r="AP11" s="21"/>
      <c r="AQ11" s="21"/>
      <c r="AR11" s="19"/>
      <c r="BE11" s="283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83"/>
      <c r="BS12" s="16" t="s">
        <v>6</v>
      </c>
    </row>
    <row r="13" spans="1:74" s="1" customFormat="1" ht="12" customHeight="1">
      <c r="B13" s="20"/>
      <c r="C13" s="21"/>
      <c r="D13" s="28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24</v>
      </c>
      <c r="AL13" s="21"/>
      <c r="AM13" s="21"/>
      <c r="AN13" s="30" t="s">
        <v>30</v>
      </c>
      <c r="AO13" s="21"/>
      <c r="AP13" s="21"/>
      <c r="AQ13" s="21"/>
      <c r="AR13" s="19"/>
      <c r="BE13" s="283"/>
      <c r="BS13" s="16" t="s">
        <v>6</v>
      </c>
    </row>
    <row r="14" spans="1:74" ht="12.75">
      <c r="B14" s="20"/>
      <c r="C14" s="21"/>
      <c r="D14" s="21"/>
      <c r="E14" s="288" t="s">
        <v>30</v>
      </c>
      <c r="F14" s="289"/>
      <c r="G14" s="289"/>
      <c r="H14" s="289"/>
      <c r="I14" s="289"/>
      <c r="J14" s="289"/>
      <c r="K14" s="289"/>
      <c r="L14" s="289"/>
      <c r="M14" s="289"/>
      <c r="N14" s="289"/>
      <c r="O14" s="289"/>
      <c r="P14" s="289"/>
      <c r="Q14" s="289"/>
      <c r="R14" s="289"/>
      <c r="S14" s="289"/>
      <c r="T14" s="289"/>
      <c r="U14" s="289"/>
      <c r="V14" s="289"/>
      <c r="W14" s="289"/>
      <c r="X14" s="289"/>
      <c r="Y14" s="289"/>
      <c r="Z14" s="289"/>
      <c r="AA14" s="289"/>
      <c r="AB14" s="289"/>
      <c r="AC14" s="289"/>
      <c r="AD14" s="289"/>
      <c r="AE14" s="289"/>
      <c r="AF14" s="289"/>
      <c r="AG14" s="289"/>
      <c r="AH14" s="289"/>
      <c r="AI14" s="289"/>
      <c r="AJ14" s="289"/>
      <c r="AK14" s="28" t="s">
        <v>27</v>
      </c>
      <c r="AL14" s="21"/>
      <c r="AM14" s="21"/>
      <c r="AN14" s="30" t="s">
        <v>30</v>
      </c>
      <c r="AO14" s="21"/>
      <c r="AP14" s="21"/>
      <c r="AQ14" s="21"/>
      <c r="AR14" s="19"/>
      <c r="BE14" s="283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83"/>
      <c r="BS15" s="16" t="s">
        <v>4</v>
      </c>
    </row>
    <row r="16" spans="1:74" s="1" customFormat="1" ht="12" customHeight="1">
      <c r="B16" s="20"/>
      <c r="C16" s="21"/>
      <c r="D16" s="28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24</v>
      </c>
      <c r="AL16" s="21"/>
      <c r="AM16" s="21"/>
      <c r="AN16" s="26" t="s">
        <v>1</v>
      </c>
      <c r="AO16" s="21"/>
      <c r="AP16" s="21"/>
      <c r="AQ16" s="21"/>
      <c r="AR16" s="19"/>
      <c r="BE16" s="283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20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283"/>
      <c r="BS17" s="16" t="s">
        <v>32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83"/>
      <c r="BS18" s="16" t="s">
        <v>6</v>
      </c>
    </row>
    <row r="19" spans="1:71" s="1" customFormat="1" ht="12" customHeight="1">
      <c r="B19" s="20"/>
      <c r="C19" s="21"/>
      <c r="D19" s="28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24</v>
      </c>
      <c r="AL19" s="21"/>
      <c r="AM19" s="21"/>
      <c r="AN19" s="26" t="s">
        <v>1</v>
      </c>
      <c r="AO19" s="21"/>
      <c r="AP19" s="21"/>
      <c r="AQ19" s="21"/>
      <c r="AR19" s="19"/>
      <c r="BE19" s="283"/>
      <c r="BS19" s="16" t="s">
        <v>6</v>
      </c>
    </row>
    <row r="20" spans="1:71" s="1" customFormat="1" ht="18.399999999999999" customHeight="1">
      <c r="B20" s="20"/>
      <c r="C20" s="21"/>
      <c r="D20" s="21"/>
      <c r="E20" s="26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283"/>
      <c r="BS20" s="16" t="s">
        <v>32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83"/>
    </row>
    <row r="22" spans="1:71" s="1" customFormat="1" ht="12" customHeight="1">
      <c r="B22" s="20"/>
      <c r="C22" s="21"/>
      <c r="D22" s="28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83"/>
    </row>
    <row r="23" spans="1:71" s="1" customFormat="1" ht="16.5" customHeight="1">
      <c r="B23" s="20"/>
      <c r="C23" s="21"/>
      <c r="D23" s="21"/>
      <c r="E23" s="290" t="s">
        <v>1</v>
      </c>
      <c r="F23" s="290"/>
      <c r="G23" s="290"/>
      <c r="H23" s="290"/>
      <c r="I23" s="290"/>
      <c r="J23" s="290"/>
      <c r="K23" s="290"/>
      <c r="L23" s="290"/>
      <c r="M23" s="290"/>
      <c r="N23" s="290"/>
      <c r="O23" s="290"/>
      <c r="P23" s="290"/>
      <c r="Q23" s="290"/>
      <c r="R23" s="290"/>
      <c r="S23" s="290"/>
      <c r="T23" s="290"/>
      <c r="U23" s="290"/>
      <c r="V23" s="290"/>
      <c r="W23" s="290"/>
      <c r="X23" s="290"/>
      <c r="Y23" s="290"/>
      <c r="Z23" s="290"/>
      <c r="AA23" s="290"/>
      <c r="AB23" s="290"/>
      <c r="AC23" s="290"/>
      <c r="AD23" s="290"/>
      <c r="AE23" s="290"/>
      <c r="AF23" s="290"/>
      <c r="AG23" s="290"/>
      <c r="AH23" s="290"/>
      <c r="AI23" s="290"/>
      <c r="AJ23" s="290"/>
      <c r="AK23" s="290"/>
      <c r="AL23" s="290"/>
      <c r="AM23" s="290"/>
      <c r="AN23" s="290"/>
      <c r="AO23" s="21"/>
      <c r="AP23" s="21"/>
      <c r="AQ23" s="21"/>
      <c r="AR23" s="19"/>
      <c r="BE23" s="283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83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83"/>
    </row>
    <row r="26" spans="1:71" s="2" customFormat="1" ht="25.9" customHeight="1">
      <c r="A26" s="33"/>
      <c r="B26" s="34"/>
      <c r="C26" s="35"/>
      <c r="D26" s="36" t="s">
        <v>36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91">
        <f>ROUND(AG94,2)</f>
        <v>0</v>
      </c>
      <c r="AL26" s="292"/>
      <c r="AM26" s="292"/>
      <c r="AN26" s="292"/>
      <c r="AO26" s="292"/>
      <c r="AP26" s="35"/>
      <c r="AQ26" s="35"/>
      <c r="AR26" s="38"/>
      <c r="BE26" s="283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83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93" t="s">
        <v>37</v>
      </c>
      <c r="M28" s="293"/>
      <c r="N28" s="293"/>
      <c r="O28" s="293"/>
      <c r="P28" s="293"/>
      <c r="Q28" s="35"/>
      <c r="R28" s="35"/>
      <c r="S28" s="35"/>
      <c r="T28" s="35"/>
      <c r="U28" s="35"/>
      <c r="V28" s="35"/>
      <c r="W28" s="293" t="s">
        <v>38</v>
      </c>
      <c r="X28" s="293"/>
      <c r="Y28" s="293"/>
      <c r="Z28" s="293"/>
      <c r="AA28" s="293"/>
      <c r="AB28" s="293"/>
      <c r="AC28" s="293"/>
      <c r="AD28" s="293"/>
      <c r="AE28" s="293"/>
      <c r="AF28" s="35"/>
      <c r="AG28" s="35"/>
      <c r="AH28" s="35"/>
      <c r="AI28" s="35"/>
      <c r="AJ28" s="35"/>
      <c r="AK28" s="293" t="s">
        <v>39</v>
      </c>
      <c r="AL28" s="293"/>
      <c r="AM28" s="293"/>
      <c r="AN28" s="293"/>
      <c r="AO28" s="293"/>
      <c r="AP28" s="35"/>
      <c r="AQ28" s="35"/>
      <c r="AR28" s="38"/>
      <c r="BE28" s="283"/>
    </row>
    <row r="29" spans="1:71" s="3" customFormat="1" ht="14.45" customHeight="1">
      <c r="B29" s="39"/>
      <c r="C29" s="40"/>
      <c r="D29" s="28" t="s">
        <v>40</v>
      </c>
      <c r="E29" s="40"/>
      <c r="F29" s="28" t="s">
        <v>41</v>
      </c>
      <c r="G29" s="40"/>
      <c r="H29" s="40"/>
      <c r="I29" s="40"/>
      <c r="J29" s="40"/>
      <c r="K29" s="40"/>
      <c r="L29" s="296">
        <v>0.21</v>
      </c>
      <c r="M29" s="295"/>
      <c r="N29" s="295"/>
      <c r="O29" s="295"/>
      <c r="P29" s="295"/>
      <c r="Q29" s="40"/>
      <c r="R29" s="40"/>
      <c r="S29" s="40"/>
      <c r="T29" s="40"/>
      <c r="U29" s="40"/>
      <c r="V29" s="40"/>
      <c r="W29" s="294">
        <f>ROUND(AZ94, 2)</f>
        <v>0</v>
      </c>
      <c r="X29" s="295"/>
      <c r="Y29" s="295"/>
      <c r="Z29" s="295"/>
      <c r="AA29" s="295"/>
      <c r="AB29" s="295"/>
      <c r="AC29" s="295"/>
      <c r="AD29" s="295"/>
      <c r="AE29" s="295"/>
      <c r="AF29" s="40"/>
      <c r="AG29" s="40"/>
      <c r="AH29" s="40"/>
      <c r="AI29" s="40"/>
      <c r="AJ29" s="40"/>
      <c r="AK29" s="294">
        <f>ROUND(AV94, 2)</f>
        <v>0</v>
      </c>
      <c r="AL29" s="295"/>
      <c r="AM29" s="295"/>
      <c r="AN29" s="295"/>
      <c r="AO29" s="295"/>
      <c r="AP29" s="40"/>
      <c r="AQ29" s="40"/>
      <c r="AR29" s="41"/>
      <c r="BE29" s="284"/>
    </row>
    <row r="30" spans="1:71" s="3" customFormat="1" ht="14.45" customHeight="1">
      <c r="B30" s="39"/>
      <c r="C30" s="40"/>
      <c r="D30" s="40"/>
      <c r="E30" s="40"/>
      <c r="F30" s="28" t="s">
        <v>42</v>
      </c>
      <c r="G30" s="40"/>
      <c r="H30" s="40"/>
      <c r="I30" s="40"/>
      <c r="J30" s="40"/>
      <c r="K30" s="40"/>
      <c r="L30" s="296">
        <v>0.15</v>
      </c>
      <c r="M30" s="295"/>
      <c r="N30" s="295"/>
      <c r="O30" s="295"/>
      <c r="P30" s="295"/>
      <c r="Q30" s="40"/>
      <c r="R30" s="40"/>
      <c r="S30" s="40"/>
      <c r="T30" s="40"/>
      <c r="U30" s="40"/>
      <c r="V30" s="40"/>
      <c r="W30" s="294">
        <f>ROUND(BA94, 2)</f>
        <v>0</v>
      </c>
      <c r="X30" s="295"/>
      <c r="Y30" s="295"/>
      <c r="Z30" s="295"/>
      <c r="AA30" s="295"/>
      <c r="AB30" s="295"/>
      <c r="AC30" s="295"/>
      <c r="AD30" s="295"/>
      <c r="AE30" s="295"/>
      <c r="AF30" s="40"/>
      <c r="AG30" s="40"/>
      <c r="AH30" s="40"/>
      <c r="AI30" s="40"/>
      <c r="AJ30" s="40"/>
      <c r="AK30" s="294">
        <f>ROUND(AW94, 2)</f>
        <v>0</v>
      </c>
      <c r="AL30" s="295"/>
      <c r="AM30" s="295"/>
      <c r="AN30" s="295"/>
      <c r="AO30" s="295"/>
      <c r="AP30" s="40"/>
      <c r="AQ30" s="40"/>
      <c r="AR30" s="41"/>
      <c r="BE30" s="284"/>
    </row>
    <row r="31" spans="1:71" s="3" customFormat="1" ht="14.45" hidden="1" customHeight="1">
      <c r="B31" s="39"/>
      <c r="C31" s="40"/>
      <c r="D31" s="40"/>
      <c r="E31" s="40"/>
      <c r="F31" s="28" t="s">
        <v>43</v>
      </c>
      <c r="G31" s="40"/>
      <c r="H31" s="40"/>
      <c r="I31" s="40"/>
      <c r="J31" s="40"/>
      <c r="K31" s="40"/>
      <c r="L31" s="296">
        <v>0.21</v>
      </c>
      <c r="M31" s="295"/>
      <c r="N31" s="295"/>
      <c r="O31" s="295"/>
      <c r="P31" s="295"/>
      <c r="Q31" s="40"/>
      <c r="R31" s="40"/>
      <c r="S31" s="40"/>
      <c r="T31" s="40"/>
      <c r="U31" s="40"/>
      <c r="V31" s="40"/>
      <c r="W31" s="294">
        <f>ROUND(BB94, 2)</f>
        <v>0</v>
      </c>
      <c r="X31" s="295"/>
      <c r="Y31" s="295"/>
      <c r="Z31" s="295"/>
      <c r="AA31" s="295"/>
      <c r="AB31" s="295"/>
      <c r="AC31" s="295"/>
      <c r="AD31" s="295"/>
      <c r="AE31" s="295"/>
      <c r="AF31" s="40"/>
      <c r="AG31" s="40"/>
      <c r="AH31" s="40"/>
      <c r="AI31" s="40"/>
      <c r="AJ31" s="40"/>
      <c r="AK31" s="294">
        <v>0</v>
      </c>
      <c r="AL31" s="295"/>
      <c r="AM31" s="295"/>
      <c r="AN31" s="295"/>
      <c r="AO31" s="295"/>
      <c r="AP31" s="40"/>
      <c r="AQ31" s="40"/>
      <c r="AR31" s="41"/>
      <c r="BE31" s="284"/>
    </row>
    <row r="32" spans="1:71" s="3" customFormat="1" ht="14.45" hidden="1" customHeight="1">
      <c r="B32" s="39"/>
      <c r="C32" s="40"/>
      <c r="D32" s="40"/>
      <c r="E32" s="40"/>
      <c r="F32" s="28" t="s">
        <v>44</v>
      </c>
      <c r="G32" s="40"/>
      <c r="H32" s="40"/>
      <c r="I32" s="40"/>
      <c r="J32" s="40"/>
      <c r="K32" s="40"/>
      <c r="L32" s="296">
        <v>0.15</v>
      </c>
      <c r="M32" s="295"/>
      <c r="N32" s="295"/>
      <c r="O32" s="295"/>
      <c r="P32" s="295"/>
      <c r="Q32" s="40"/>
      <c r="R32" s="40"/>
      <c r="S32" s="40"/>
      <c r="T32" s="40"/>
      <c r="U32" s="40"/>
      <c r="V32" s="40"/>
      <c r="W32" s="294">
        <f>ROUND(BC94, 2)</f>
        <v>0</v>
      </c>
      <c r="X32" s="295"/>
      <c r="Y32" s="295"/>
      <c r="Z32" s="295"/>
      <c r="AA32" s="295"/>
      <c r="AB32" s="295"/>
      <c r="AC32" s="295"/>
      <c r="AD32" s="295"/>
      <c r="AE32" s="295"/>
      <c r="AF32" s="40"/>
      <c r="AG32" s="40"/>
      <c r="AH32" s="40"/>
      <c r="AI32" s="40"/>
      <c r="AJ32" s="40"/>
      <c r="AK32" s="294">
        <v>0</v>
      </c>
      <c r="AL32" s="295"/>
      <c r="AM32" s="295"/>
      <c r="AN32" s="295"/>
      <c r="AO32" s="295"/>
      <c r="AP32" s="40"/>
      <c r="AQ32" s="40"/>
      <c r="AR32" s="41"/>
      <c r="BE32" s="284"/>
    </row>
    <row r="33" spans="1:57" s="3" customFormat="1" ht="14.45" hidden="1" customHeight="1">
      <c r="B33" s="39"/>
      <c r="C33" s="40"/>
      <c r="D33" s="40"/>
      <c r="E33" s="40"/>
      <c r="F33" s="28" t="s">
        <v>45</v>
      </c>
      <c r="G33" s="40"/>
      <c r="H33" s="40"/>
      <c r="I33" s="40"/>
      <c r="J33" s="40"/>
      <c r="K33" s="40"/>
      <c r="L33" s="296">
        <v>0</v>
      </c>
      <c r="M33" s="295"/>
      <c r="N33" s="295"/>
      <c r="O33" s="295"/>
      <c r="P33" s="295"/>
      <c r="Q33" s="40"/>
      <c r="R33" s="40"/>
      <c r="S33" s="40"/>
      <c r="T33" s="40"/>
      <c r="U33" s="40"/>
      <c r="V33" s="40"/>
      <c r="W33" s="294">
        <f>ROUND(BD94, 2)</f>
        <v>0</v>
      </c>
      <c r="X33" s="295"/>
      <c r="Y33" s="295"/>
      <c r="Z33" s="295"/>
      <c r="AA33" s="295"/>
      <c r="AB33" s="295"/>
      <c r="AC33" s="295"/>
      <c r="AD33" s="295"/>
      <c r="AE33" s="295"/>
      <c r="AF33" s="40"/>
      <c r="AG33" s="40"/>
      <c r="AH33" s="40"/>
      <c r="AI33" s="40"/>
      <c r="AJ33" s="40"/>
      <c r="AK33" s="294">
        <v>0</v>
      </c>
      <c r="AL33" s="295"/>
      <c r="AM33" s="295"/>
      <c r="AN33" s="295"/>
      <c r="AO33" s="295"/>
      <c r="AP33" s="40"/>
      <c r="AQ33" s="40"/>
      <c r="AR33" s="41"/>
      <c r="BE33" s="284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83"/>
    </row>
    <row r="35" spans="1:57" s="2" customFormat="1" ht="25.9" customHeight="1">
      <c r="A35" s="33"/>
      <c r="B35" s="34"/>
      <c r="C35" s="42"/>
      <c r="D35" s="43" t="s">
        <v>46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47</v>
      </c>
      <c r="U35" s="44"/>
      <c r="V35" s="44"/>
      <c r="W35" s="44"/>
      <c r="X35" s="300" t="s">
        <v>48</v>
      </c>
      <c r="Y35" s="298"/>
      <c r="Z35" s="298"/>
      <c r="AA35" s="298"/>
      <c r="AB35" s="298"/>
      <c r="AC35" s="44"/>
      <c r="AD35" s="44"/>
      <c r="AE35" s="44"/>
      <c r="AF35" s="44"/>
      <c r="AG35" s="44"/>
      <c r="AH35" s="44"/>
      <c r="AI35" s="44"/>
      <c r="AJ35" s="44"/>
      <c r="AK35" s="297">
        <f>SUM(AK26:AK33)</f>
        <v>0</v>
      </c>
      <c r="AL35" s="298"/>
      <c r="AM35" s="298"/>
      <c r="AN35" s="298"/>
      <c r="AO35" s="299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14.45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E37" s="33"/>
    </row>
    <row r="38" spans="1:57" s="1" customFormat="1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5" customHeight="1">
      <c r="B49" s="46"/>
      <c r="C49" s="47"/>
      <c r="D49" s="48" t="s">
        <v>49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50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7" ht="11.25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 ht="11.25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 ht="11.25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 ht="11.25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 ht="11.25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 ht="11.2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 ht="11.25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 ht="11.25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 ht="11.25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 ht="11.25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2.75">
      <c r="A60" s="33"/>
      <c r="B60" s="34"/>
      <c r="C60" s="35"/>
      <c r="D60" s="51" t="s">
        <v>51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52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51</v>
      </c>
      <c r="AI60" s="37"/>
      <c r="AJ60" s="37"/>
      <c r="AK60" s="37"/>
      <c r="AL60" s="37"/>
      <c r="AM60" s="51" t="s">
        <v>52</v>
      </c>
      <c r="AN60" s="37"/>
      <c r="AO60" s="37"/>
      <c r="AP60" s="35"/>
      <c r="AQ60" s="35"/>
      <c r="AR60" s="38"/>
      <c r="BE60" s="33"/>
    </row>
    <row r="61" spans="1:57" ht="11.25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 ht="11.25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 ht="11.25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2.75">
      <c r="A64" s="33"/>
      <c r="B64" s="34"/>
      <c r="C64" s="35"/>
      <c r="D64" s="48" t="s">
        <v>53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54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E64" s="33"/>
    </row>
    <row r="65" spans="1:57" ht="11.2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 ht="11.25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 ht="11.25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 ht="11.25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 ht="11.25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 ht="11.25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 ht="11.25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 ht="11.25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 ht="11.25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 ht="11.25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2.75">
      <c r="A75" s="33"/>
      <c r="B75" s="34"/>
      <c r="C75" s="35"/>
      <c r="D75" s="51" t="s">
        <v>51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52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51</v>
      </c>
      <c r="AI75" s="37"/>
      <c r="AJ75" s="37"/>
      <c r="AK75" s="37"/>
      <c r="AL75" s="37"/>
      <c r="AM75" s="51" t="s">
        <v>52</v>
      </c>
      <c r="AN75" s="37"/>
      <c r="AO75" s="37"/>
      <c r="AP75" s="35"/>
      <c r="AQ75" s="35"/>
      <c r="AR75" s="38"/>
      <c r="BE75" s="33"/>
    </row>
    <row r="76" spans="1:57" s="2" customFormat="1" ht="11.25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E76" s="33"/>
    </row>
    <row r="77" spans="1:57" s="2" customFormat="1" ht="6.95" customHeight="1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E77" s="33"/>
    </row>
    <row r="81" spans="1:91" s="2" customFormat="1" ht="6.95" customHeight="1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E81" s="33"/>
    </row>
    <row r="82" spans="1:91" s="2" customFormat="1" ht="24.95" customHeight="1">
      <c r="A82" s="33"/>
      <c r="B82" s="34"/>
      <c r="C82" s="22" t="s">
        <v>55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E82" s="33"/>
    </row>
    <row r="83" spans="1:9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E83" s="33"/>
    </row>
    <row r="84" spans="1:91" s="4" customFormat="1" ht="12" customHeight="1">
      <c r="B84" s="57"/>
      <c r="C84" s="28" t="s">
        <v>13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OR_PHA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1" s="5" customFormat="1" ht="36.950000000000003" customHeight="1">
      <c r="B85" s="60"/>
      <c r="C85" s="61" t="s">
        <v>16</v>
      </c>
      <c r="D85" s="62"/>
      <c r="E85" s="62"/>
      <c r="F85" s="62"/>
      <c r="G85" s="62"/>
      <c r="H85" s="62"/>
      <c r="I85" s="62"/>
      <c r="J85" s="62"/>
      <c r="K85" s="62"/>
      <c r="L85" s="261" t="str">
        <f>K6</f>
        <v>Odstraňování postradatelných objektů SŽ - demolice (obvod OŘ PHA) na trati č. 120 - Nové Strašecí, č .221 - Praha Vršovice, č. 170,171 - Karlštejn, č. 231 - Praha Kyje, č. 230 - Čáslav, č. 190 - Praha Bubny</v>
      </c>
      <c r="M85" s="262"/>
      <c r="N85" s="262"/>
      <c r="O85" s="262"/>
      <c r="P85" s="262"/>
      <c r="Q85" s="262"/>
      <c r="R85" s="262"/>
      <c r="S85" s="262"/>
      <c r="T85" s="262"/>
      <c r="U85" s="262"/>
      <c r="V85" s="262"/>
      <c r="W85" s="262"/>
      <c r="X85" s="262"/>
      <c r="Y85" s="262"/>
      <c r="Z85" s="262"/>
      <c r="AA85" s="262"/>
      <c r="AB85" s="262"/>
      <c r="AC85" s="262"/>
      <c r="AD85" s="262"/>
      <c r="AE85" s="262"/>
      <c r="AF85" s="262"/>
      <c r="AG85" s="262"/>
      <c r="AH85" s="262"/>
      <c r="AI85" s="262"/>
      <c r="AJ85" s="262"/>
      <c r="AK85" s="262"/>
      <c r="AL85" s="262"/>
      <c r="AM85" s="262"/>
      <c r="AN85" s="262"/>
      <c r="AO85" s="262"/>
      <c r="AP85" s="62"/>
      <c r="AQ85" s="62"/>
      <c r="AR85" s="63"/>
    </row>
    <row r="86" spans="1:91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E86" s="33"/>
    </row>
    <row r="87" spans="1:91" s="2" customFormat="1" ht="12" customHeight="1">
      <c r="A87" s="33"/>
      <c r="B87" s="34"/>
      <c r="C87" s="28" t="s">
        <v>19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 xml:space="preserve"> 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21</v>
      </c>
      <c r="AJ87" s="35"/>
      <c r="AK87" s="35"/>
      <c r="AL87" s="35"/>
      <c r="AM87" s="263" t="str">
        <f>IF(AN8= "","",AN8)</f>
        <v>17. 6. 2020</v>
      </c>
      <c r="AN87" s="263"/>
      <c r="AO87" s="35"/>
      <c r="AP87" s="35"/>
      <c r="AQ87" s="35"/>
      <c r="AR87" s="38"/>
      <c r="BE87" s="33"/>
    </row>
    <row r="88" spans="1:91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E88" s="33"/>
    </row>
    <row r="89" spans="1:91" s="2" customFormat="1" ht="15.2" customHeight="1">
      <c r="A89" s="33"/>
      <c r="B89" s="34"/>
      <c r="C89" s="28" t="s">
        <v>23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>Správa železnic, státní organizace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31</v>
      </c>
      <c r="AJ89" s="35"/>
      <c r="AK89" s="35"/>
      <c r="AL89" s="35"/>
      <c r="AM89" s="264" t="str">
        <f>IF(E17="","",E17)</f>
        <v xml:space="preserve"> </v>
      </c>
      <c r="AN89" s="265"/>
      <c r="AO89" s="265"/>
      <c r="AP89" s="265"/>
      <c r="AQ89" s="35"/>
      <c r="AR89" s="38"/>
      <c r="AS89" s="266" t="s">
        <v>56</v>
      </c>
      <c r="AT89" s="267"/>
      <c r="AU89" s="66"/>
      <c r="AV89" s="66"/>
      <c r="AW89" s="66"/>
      <c r="AX89" s="66"/>
      <c r="AY89" s="66"/>
      <c r="AZ89" s="66"/>
      <c r="BA89" s="66"/>
      <c r="BB89" s="66"/>
      <c r="BC89" s="66"/>
      <c r="BD89" s="67"/>
      <c r="BE89" s="33"/>
    </row>
    <row r="90" spans="1:91" s="2" customFormat="1" ht="15.2" customHeight="1">
      <c r="A90" s="33"/>
      <c r="B90" s="34"/>
      <c r="C90" s="28" t="s">
        <v>29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33</v>
      </c>
      <c r="AJ90" s="35"/>
      <c r="AK90" s="35"/>
      <c r="AL90" s="35"/>
      <c r="AM90" s="264" t="str">
        <f>IF(E20="","",E20)</f>
        <v/>
      </c>
      <c r="AN90" s="265"/>
      <c r="AO90" s="265"/>
      <c r="AP90" s="265"/>
      <c r="AQ90" s="35"/>
      <c r="AR90" s="38"/>
      <c r="AS90" s="268"/>
      <c r="AT90" s="269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3"/>
    </row>
    <row r="91" spans="1:91" s="2" customFormat="1" ht="10.9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70"/>
      <c r="AT91" s="271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33"/>
    </row>
    <row r="92" spans="1:91" s="2" customFormat="1" ht="29.25" customHeight="1">
      <c r="A92" s="33"/>
      <c r="B92" s="34"/>
      <c r="C92" s="272" t="s">
        <v>57</v>
      </c>
      <c r="D92" s="273"/>
      <c r="E92" s="273"/>
      <c r="F92" s="273"/>
      <c r="G92" s="273"/>
      <c r="H92" s="72"/>
      <c r="I92" s="275" t="s">
        <v>58</v>
      </c>
      <c r="J92" s="273"/>
      <c r="K92" s="273"/>
      <c r="L92" s="273"/>
      <c r="M92" s="273"/>
      <c r="N92" s="273"/>
      <c r="O92" s="273"/>
      <c r="P92" s="273"/>
      <c r="Q92" s="273"/>
      <c r="R92" s="273"/>
      <c r="S92" s="273"/>
      <c r="T92" s="273"/>
      <c r="U92" s="273"/>
      <c r="V92" s="273"/>
      <c r="W92" s="273"/>
      <c r="X92" s="273"/>
      <c r="Y92" s="273"/>
      <c r="Z92" s="273"/>
      <c r="AA92" s="273"/>
      <c r="AB92" s="273"/>
      <c r="AC92" s="273"/>
      <c r="AD92" s="273"/>
      <c r="AE92" s="273"/>
      <c r="AF92" s="273"/>
      <c r="AG92" s="274" t="s">
        <v>59</v>
      </c>
      <c r="AH92" s="273"/>
      <c r="AI92" s="273"/>
      <c r="AJ92" s="273"/>
      <c r="AK92" s="273"/>
      <c r="AL92" s="273"/>
      <c r="AM92" s="273"/>
      <c r="AN92" s="275" t="s">
        <v>60</v>
      </c>
      <c r="AO92" s="273"/>
      <c r="AP92" s="276"/>
      <c r="AQ92" s="73" t="s">
        <v>61</v>
      </c>
      <c r="AR92" s="38"/>
      <c r="AS92" s="74" t="s">
        <v>62</v>
      </c>
      <c r="AT92" s="75" t="s">
        <v>63</v>
      </c>
      <c r="AU92" s="75" t="s">
        <v>64</v>
      </c>
      <c r="AV92" s="75" t="s">
        <v>65</v>
      </c>
      <c r="AW92" s="75" t="s">
        <v>66</v>
      </c>
      <c r="AX92" s="75" t="s">
        <v>67</v>
      </c>
      <c r="AY92" s="75" t="s">
        <v>68</v>
      </c>
      <c r="AZ92" s="75" t="s">
        <v>69</v>
      </c>
      <c r="BA92" s="75" t="s">
        <v>70</v>
      </c>
      <c r="BB92" s="75" t="s">
        <v>71</v>
      </c>
      <c r="BC92" s="75" t="s">
        <v>72</v>
      </c>
      <c r="BD92" s="76" t="s">
        <v>73</v>
      </c>
      <c r="BE92" s="33"/>
    </row>
    <row r="93" spans="1:91" s="2" customFormat="1" ht="10.9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9"/>
      <c r="BE93" s="33"/>
    </row>
    <row r="94" spans="1:91" s="6" customFormat="1" ht="32.450000000000003" customHeight="1">
      <c r="B94" s="80"/>
      <c r="C94" s="81" t="s">
        <v>74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80">
        <f>ROUND(SUM(AG95:AG103),2)</f>
        <v>0</v>
      </c>
      <c r="AH94" s="280"/>
      <c r="AI94" s="280"/>
      <c r="AJ94" s="280"/>
      <c r="AK94" s="280"/>
      <c r="AL94" s="280"/>
      <c r="AM94" s="280"/>
      <c r="AN94" s="281">
        <f t="shared" ref="AN94:AN103" si="0">SUM(AG94,AT94)</f>
        <v>0</v>
      </c>
      <c r="AO94" s="281"/>
      <c r="AP94" s="281"/>
      <c r="AQ94" s="84" t="s">
        <v>1</v>
      </c>
      <c r="AR94" s="85"/>
      <c r="AS94" s="86">
        <f>ROUND(SUM(AS95:AS103),2)</f>
        <v>0</v>
      </c>
      <c r="AT94" s="87">
        <f t="shared" ref="AT94:AT103" si="1">ROUND(SUM(AV94:AW94),2)</f>
        <v>0</v>
      </c>
      <c r="AU94" s="88">
        <f>ROUND(SUM(AU95:AU103),5)</f>
        <v>0</v>
      </c>
      <c r="AV94" s="87">
        <f>ROUND(AZ94*L29,2)</f>
        <v>0</v>
      </c>
      <c r="AW94" s="87">
        <f>ROUND(BA94*L30,2)</f>
        <v>0</v>
      </c>
      <c r="AX94" s="87">
        <f>ROUND(BB94*L29,2)</f>
        <v>0</v>
      </c>
      <c r="AY94" s="87">
        <f>ROUND(BC94*L30,2)</f>
        <v>0</v>
      </c>
      <c r="AZ94" s="87">
        <f>ROUND(SUM(AZ95:AZ103),2)</f>
        <v>0</v>
      </c>
      <c r="BA94" s="87">
        <f>ROUND(SUM(BA95:BA103),2)</f>
        <v>0</v>
      </c>
      <c r="BB94" s="87">
        <f>ROUND(SUM(BB95:BB103),2)</f>
        <v>0</v>
      </c>
      <c r="BC94" s="87">
        <f>ROUND(SUM(BC95:BC103),2)</f>
        <v>0</v>
      </c>
      <c r="BD94" s="89">
        <f>ROUND(SUM(BD95:BD103),2)</f>
        <v>0</v>
      </c>
      <c r="BS94" s="90" t="s">
        <v>75</v>
      </c>
      <c r="BT94" s="90" t="s">
        <v>76</v>
      </c>
      <c r="BU94" s="91" t="s">
        <v>77</v>
      </c>
      <c r="BV94" s="90" t="s">
        <v>78</v>
      </c>
      <c r="BW94" s="90" t="s">
        <v>5</v>
      </c>
      <c r="BX94" s="90" t="s">
        <v>79</v>
      </c>
      <c r="CL94" s="90" t="s">
        <v>1</v>
      </c>
    </row>
    <row r="95" spans="1:91" s="7" customFormat="1" ht="16.5" customHeight="1">
      <c r="A95" s="92" t="s">
        <v>80</v>
      </c>
      <c r="B95" s="93"/>
      <c r="C95" s="94"/>
      <c r="D95" s="277" t="s">
        <v>81</v>
      </c>
      <c r="E95" s="277"/>
      <c r="F95" s="277"/>
      <c r="G95" s="277"/>
      <c r="H95" s="277"/>
      <c r="I95" s="95"/>
      <c r="J95" s="277" t="s">
        <v>82</v>
      </c>
      <c r="K95" s="277"/>
      <c r="L95" s="277"/>
      <c r="M95" s="277"/>
      <c r="N95" s="277"/>
      <c r="O95" s="277"/>
      <c r="P95" s="277"/>
      <c r="Q95" s="277"/>
      <c r="R95" s="277"/>
      <c r="S95" s="277"/>
      <c r="T95" s="277"/>
      <c r="U95" s="277"/>
      <c r="V95" s="277"/>
      <c r="W95" s="277"/>
      <c r="X95" s="277"/>
      <c r="Y95" s="277"/>
      <c r="Z95" s="277"/>
      <c r="AA95" s="277"/>
      <c r="AB95" s="277"/>
      <c r="AC95" s="277"/>
      <c r="AD95" s="277"/>
      <c r="AE95" s="277"/>
      <c r="AF95" s="277"/>
      <c r="AG95" s="278">
        <f>'SO 01 - Nové Strašecí - d...'!J30</f>
        <v>0</v>
      </c>
      <c r="AH95" s="279"/>
      <c r="AI95" s="279"/>
      <c r="AJ95" s="279"/>
      <c r="AK95" s="279"/>
      <c r="AL95" s="279"/>
      <c r="AM95" s="279"/>
      <c r="AN95" s="278">
        <f t="shared" si="0"/>
        <v>0</v>
      </c>
      <c r="AO95" s="279"/>
      <c r="AP95" s="279"/>
      <c r="AQ95" s="96" t="s">
        <v>83</v>
      </c>
      <c r="AR95" s="97"/>
      <c r="AS95" s="98">
        <v>0</v>
      </c>
      <c r="AT95" s="99">
        <f t="shared" si="1"/>
        <v>0</v>
      </c>
      <c r="AU95" s="100">
        <f>'SO 01 - Nové Strašecí - d...'!P122</f>
        <v>0</v>
      </c>
      <c r="AV95" s="99">
        <f>'SO 01 - Nové Strašecí - d...'!J33</f>
        <v>0</v>
      </c>
      <c r="AW95" s="99">
        <f>'SO 01 - Nové Strašecí - d...'!J34</f>
        <v>0</v>
      </c>
      <c r="AX95" s="99">
        <f>'SO 01 - Nové Strašecí - d...'!J35</f>
        <v>0</v>
      </c>
      <c r="AY95" s="99">
        <f>'SO 01 - Nové Strašecí - d...'!J36</f>
        <v>0</v>
      </c>
      <c r="AZ95" s="99">
        <f>'SO 01 - Nové Strašecí - d...'!F33</f>
        <v>0</v>
      </c>
      <c r="BA95" s="99">
        <f>'SO 01 - Nové Strašecí - d...'!F34</f>
        <v>0</v>
      </c>
      <c r="BB95" s="99">
        <f>'SO 01 - Nové Strašecí - d...'!F35</f>
        <v>0</v>
      </c>
      <c r="BC95" s="99">
        <f>'SO 01 - Nové Strašecí - d...'!F36</f>
        <v>0</v>
      </c>
      <c r="BD95" s="101">
        <f>'SO 01 - Nové Strašecí - d...'!F37</f>
        <v>0</v>
      </c>
      <c r="BT95" s="102" t="s">
        <v>84</v>
      </c>
      <c r="BV95" s="102" t="s">
        <v>78</v>
      </c>
      <c r="BW95" s="102" t="s">
        <v>85</v>
      </c>
      <c r="BX95" s="102" t="s">
        <v>5</v>
      </c>
      <c r="CL95" s="102" t="s">
        <v>1</v>
      </c>
      <c r="CM95" s="102" t="s">
        <v>86</v>
      </c>
    </row>
    <row r="96" spans="1:91" s="7" customFormat="1" ht="24.75" customHeight="1">
      <c r="A96" s="92" t="s">
        <v>80</v>
      </c>
      <c r="B96" s="93"/>
      <c r="C96" s="94"/>
      <c r="D96" s="277" t="s">
        <v>87</v>
      </c>
      <c r="E96" s="277"/>
      <c r="F96" s="277"/>
      <c r="G96" s="277"/>
      <c r="H96" s="277"/>
      <c r="I96" s="95"/>
      <c r="J96" s="277" t="s">
        <v>88</v>
      </c>
      <c r="K96" s="277"/>
      <c r="L96" s="277"/>
      <c r="M96" s="277"/>
      <c r="N96" s="277"/>
      <c r="O96" s="277"/>
      <c r="P96" s="277"/>
      <c r="Q96" s="277"/>
      <c r="R96" s="277"/>
      <c r="S96" s="277"/>
      <c r="T96" s="277"/>
      <c r="U96" s="277"/>
      <c r="V96" s="277"/>
      <c r="W96" s="277"/>
      <c r="X96" s="277"/>
      <c r="Y96" s="277"/>
      <c r="Z96" s="277"/>
      <c r="AA96" s="277"/>
      <c r="AB96" s="277"/>
      <c r="AC96" s="277"/>
      <c r="AD96" s="277"/>
      <c r="AE96" s="277"/>
      <c r="AF96" s="277"/>
      <c r="AG96" s="278">
        <f>'SO 02 - Nové Strašecí - d...'!J30</f>
        <v>0</v>
      </c>
      <c r="AH96" s="279"/>
      <c r="AI96" s="279"/>
      <c r="AJ96" s="279"/>
      <c r="AK96" s="279"/>
      <c r="AL96" s="279"/>
      <c r="AM96" s="279"/>
      <c r="AN96" s="278">
        <f t="shared" si="0"/>
        <v>0</v>
      </c>
      <c r="AO96" s="279"/>
      <c r="AP96" s="279"/>
      <c r="AQ96" s="96" t="s">
        <v>83</v>
      </c>
      <c r="AR96" s="97"/>
      <c r="AS96" s="98">
        <v>0</v>
      </c>
      <c r="AT96" s="99">
        <f t="shared" si="1"/>
        <v>0</v>
      </c>
      <c r="AU96" s="100">
        <f>'SO 02 - Nové Strašecí - d...'!P120</f>
        <v>0</v>
      </c>
      <c r="AV96" s="99">
        <f>'SO 02 - Nové Strašecí - d...'!J33</f>
        <v>0</v>
      </c>
      <c r="AW96" s="99">
        <f>'SO 02 - Nové Strašecí - d...'!J34</f>
        <v>0</v>
      </c>
      <c r="AX96" s="99">
        <f>'SO 02 - Nové Strašecí - d...'!J35</f>
        <v>0</v>
      </c>
      <c r="AY96" s="99">
        <f>'SO 02 - Nové Strašecí - d...'!J36</f>
        <v>0</v>
      </c>
      <c r="AZ96" s="99">
        <f>'SO 02 - Nové Strašecí - d...'!F33</f>
        <v>0</v>
      </c>
      <c r="BA96" s="99">
        <f>'SO 02 - Nové Strašecí - d...'!F34</f>
        <v>0</v>
      </c>
      <c r="BB96" s="99">
        <f>'SO 02 - Nové Strašecí - d...'!F35</f>
        <v>0</v>
      </c>
      <c r="BC96" s="99">
        <f>'SO 02 - Nové Strašecí - d...'!F36</f>
        <v>0</v>
      </c>
      <c r="BD96" s="101">
        <f>'SO 02 - Nové Strašecí - d...'!F37</f>
        <v>0</v>
      </c>
      <c r="BT96" s="102" t="s">
        <v>84</v>
      </c>
      <c r="BV96" s="102" t="s">
        <v>78</v>
      </c>
      <c r="BW96" s="102" t="s">
        <v>89</v>
      </c>
      <c r="BX96" s="102" t="s">
        <v>5</v>
      </c>
      <c r="CL96" s="102" t="s">
        <v>1</v>
      </c>
      <c r="CM96" s="102" t="s">
        <v>86</v>
      </c>
    </row>
    <row r="97" spans="1:91" s="7" customFormat="1" ht="24.75" customHeight="1">
      <c r="A97" s="92" t="s">
        <v>80</v>
      </c>
      <c r="B97" s="93"/>
      <c r="C97" s="94"/>
      <c r="D97" s="277" t="s">
        <v>90</v>
      </c>
      <c r="E97" s="277"/>
      <c r="F97" s="277"/>
      <c r="G97" s="277"/>
      <c r="H97" s="277"/>
      <c r="I97" s="95"/>
      <c r="J97" s="277" t="s">
        <v>91</v>
      </c>
      <c r="K97" s="277"/>
      <c r="L97" s="277"/>
      <c r="M97" s="277"/>
      <c r="N97" s="277"/>
      <c r="O97" s="277"/>
      <c r="P97" s="277"/>
      <c r="Q97" s="277"/>
      <c r="R97" s="277"/>
      <c r="S97" s="277"/>
      <c r="T97" s="277"/>
      <c r="U97" s="277"/>
      <c r="V97" s="277"/>
      <c r="W97" s="277"/>
      <c r="X97" s="277"/>
      <c r="Y97" s="277"/>
      <c r="Z97" s="277"/>
      <c r="AA97" s="277"/>
      <c r="AB97" s="277"/>
      <c r="AC97" s="277"/>
      <c r="AD97" s="277"/>
      <c r="AE97" s="277"/>
      <c r="AF97" s="277"/>
      <c r="AG97" s="278">
        <f>'SO 03 - Praha Vršovice - ...'!J30</f>
        <v>0</v>
      </c>
      <c r="AH97" s="279"/>
      <c r="AI97" s="279"/>
      <c r="AJ97" s="279"/>
      <c r="AK97" s="279"/>
      <c r="AL97" s="279"/>
      <c r="AM97" s="279"/>
      <c r="AN97" s="278">
        <f t="shared" si="0"/>
        <v>0</v>
      </c>
      <c r="AO97" s="279"/>
      <c r="AP97" s="279"/>
      <c r="AQ97" s="96" t="s">
        <v>83</v>
      </c>
      <c r="AR97" s="97"/>
      <c r="AS97" s="98">
        <v>0</v>
      </c>
      <c r="AT97" s="99">
        <f t="shared" si="1"/>
        <v>0</v>
      </c>
      <c r="AU97" s="100">
        <f>'SO 03 - Praha Vršovice - ...'!P122</f>
        <v>0</v>
      </c>
      <c r="AV97" s="99">
        <f>'SO 03 - Praha Vršovice - ...'!J33</f>
        <v>0</v>
      </c>
      <c r="AW97" s="99">
        <f>'SO 03 - Praha Vršovice - ...'!J34</f>
        <v>0</v>
      </c>
      <c r="AX97" s="99">
        <f>'SO 03 - Praha Vršovice - ...'!J35</f>
        <v>0</v>
      </c>
      <c r="AY97" s="99">
        <f>'SO 03 - Praha Vršovice - ...'!J36</f>
        <v>0</v>
      </c>
      <c r="AZ97" s="99">
        <f>'SO 03 - Praha Vršovice - ...'!F33</f>
        <v>0</v>
      </c>
      <c r="BA97" s="99">
        <f>'SO 03 - Praha Vršovice - ...'!F34</f>
        <v>0</v>
      </c>
      <c r="BB97" s="99">
        <f>'SO 03 - Praha Vršovice - ...'!F35</f>
        <v>0</v>
      </c>
      <c r="BC97" s="99">
        <f>'SO 03 - Praha Vršovice - ...'!F36</f>
        <v>0</v>
      </c>
      <c r="BD97" s="101">
        <f>'SO 03 - Praha Vršovice - ...'!F37</f>
        <v>0</v>
      </c>
      <c r="BT97" s="102" t="s">
        <v>84</v>
      </c>
      <c r="BV97" s="102" t="s">
        <v>78</v>
      </c>
      <c r="BW97" s="102" t="s">
        <v>92</v>
      </c>
      <c r="BX97" s="102" t="s">
        <v>5</v>
      </c>
      <c r="CL97" s="102" t="s">
        <v>1</v>
      </c>
      <c r="CM97" s="102" t="s">
        <v>86</v>
      </c>
    </row>
    <row r="98" spans="1:91" s="7" customFormat="1" ht="24.75" customHeight="1">
      <c r="A98" s="92" t="s">
        <v>80</v>
      </c>
      <c r="B98" s="93"/>
      <c r="C98" s="94"/>
      <c r="D98" s="277" t="s">
        <v>93</v>
      </c>
      <c r="E98" s="277"/>
      <c r="F98" s="277"/>
      <c r="G98" s="277"/>
      <c r="H98" s="277"/>
      <c r="I98" s="95"/>
      <c r="J98" s="277" t="s">
        <v>94</v>
      </c>
      <c r="K98" s="277"/>
      <c r="L98" s="277"/>
      <c r="M98" s="277"/>
      <c r="N98" s="277"/>
      <c r="O98" s="277"/>
      <c r="P98" s="277"/>
      <c r="Q98" s="277"/>
      <c r="R98" s="277"/>
      <c r="S98" s="277"/>
      <c r="T98" s="277"/>
      <c r="U98" s="277"/>
      <c r="V98" s="277"/>
      <c r="W98" s="277"/>
      <c r="X98" s="277"/>
      <c r="Y98" s="277"/>
      <c r="Z98" s="277"/>
      <c r="AA98" s="277"/>
      <c r="AB98" s="277"/>
      <c r="AC98" s="277"/>
      <c r="AD98" s="277"/>
      <c r="AE98" s="277"/>
      <c r="AF98" s="277"/>
      <c r="AG98" s="278">
        <f>'SO 04 - Karlštejn - demol...'!J30</f>
        <v>0</v>
      </c>
      <c r="AH98" s="279"/>
      <c r="AI98" s="279"/>
      <c r="AJ98" s="279"/>
      <c r="AK98" s="279"/>
      <c r="AL98" s="279"/>
      <c r="AM98" s="279"/>
      <c r="AN98" s="278">
        <f t="shared" si="0"/>
        <v>0</v>
      </c>
      <c r="AO98" s="279"/>
      <c r="AP98" s="279"/>
      <c r="AQ98" s="96" t="s">
        <v>83</v>
      </c>
      <c r="AR98" s="97"/>
      <c r="AS98" s="98">
        <v>0</v>
      </c>
      <c r="AT98" s="99">
        <f t="shared" si="1"/>
        <v>0</v>
      </c>
      <c r="AU98" s="100">
        <f>'SO 04 - Karlštejn - demol...'!P121</f>
        <v>0</v>
      </c>
      <c r="AV98" s="99">
        <f>'SO 04 - Karlštejn - demol...'!J33</f>
        <v>0</v>
      </c>
      <c r="AW98" s="99">
        <f>'SO 04 - Karlštejn - demol...'!J34</f>
        <v>0</v>
      </c>
      <c r="AX98" s="99">
        <f>'SO 04 - Karlštejn - demol...'!J35</f>
        <v>0</v>
      </c>
      <c r="AY98" s="99">
        <f>'SO 04 - Karlštejn - demol...'!J36</f>
        <v>0</v>
      </c>
      <c r="AZ98" s="99">
        <f>'SO 04 - Karlštejn - demol...'!F33</f>
        <v>0</v>
      </c>
      <c r="BA98" s="99">
        <f>'SO 04 - Karlštejn - demol...'!F34</f>
        <v>0</v>
      </c>
      <c r="BB98" s="99">
        <f>'SO 04 - Karlštejn - demol...'!F35</f>
        <v>0</v>
      </c>
      <c r="BC98" s="99">
        <f>'SO 04 - Karlštejn - demol...'!F36</f>
        <v>0</v>
      </c>
      <c r="BD98" s="101">
        <f>'SO 04 - Karlštejn - demol...'!F37</f>
        <v>0</v>
      </c>
      <c r="BT98" s="102" t="s">
        <v>84</v>
      </c>
      <c r="BV98" s="102" t="s">
        <v>78</v>
      </c>
      <c r="BW98" s="102" t="s">
        <v>95</v>
      </c>
      <c r="BX98" s="102" t="s">
        <v>5</v>
      </c>
      <c r="CL98" s="102" t="s">
        <v>1</v>
      </c>
      <c r="CM98" s="102" t="s">
        <v>86</v>
      </c>
    </row>
    <row r="99" spans="1:91" s="7" customFormat="1" ht="24.75" customHeight="1">
      <c r="A99" s="92" t="s">
        <v>80</v>
      </c>
      <c r="B99" s="93"/>
      <c r="C99" s="94"/>
      <c r="D99" s="277" t="s">
        <v>96</v>
      </c>
      <c r="E99" s="277"/>
      <c r="F99" s="277"/>
      <c r="G99" s="277"/>
      <c r="H99" s="277"/>
      <c r="I99" s="95"/>
      <c r="J99" s="277" t="s">
        <v>97</v>
      </c>
      <c r="K99" s="277"/>
      <c r="L99" s="277"/>
      <c r="M99" s="277"/>
      <c r="N99" s="277"/>
      <c r="O99" s="277"/>
      <c r="P99" s="277"/>
      <c r="Q99" s="277"/>
      <c r="R99" s="277"/>
      <c r="S99" s="277"/>
      <c r="T99" s="277"/>
      <c r="U99" s="277"/>
      <c r="V99" s="277"/>
      <c r="W99" s="277"/>
      <c r="X99" s="277"/>
      <c r="Y99" s="277"/>
      <c r="Z99" s="277"/>
      <c r="AA99" s="277"/>
      <c r="AB99" s="277"/>
      <c r="AC99" s="277"/>
      <c r="AD99" s="277"/>
      <c r="AE99" s="277"/>
      <c r="AF99" s="277"/>
      <c r="AG99" s="278">
        <f>'SO 05 - Praha Kyje - demo...'!J30</f>
        <v>0</v>
      </c>
      <c r="AH99" s="279"/>
      <c r="AI99" s="279"/>
      <c r="AJ99" s="279"/>
      <c r="AK99" s="279"/>
      <c r="AL99" s="279"/>
      <c r="AM99" s="279"/>
      <c r="AN99" s="278">
        <f t="shared" si="0"/>
        <v>0</v>
      </c>
      <c r="AO99" s="279"/>
      <c r="AP99" s="279"/>
      <c r="AQ99" s="96" t="s">
        <v>83</v>
      </c>
      <c r="AR99" s="97"/>
      <c r="AS99" s="98">
        <v>0</v>
      </c>
      <c r="AT99" s="99">
        <f t="shared" si="1"/>
        <v>0</v>
      </c>
      <c r="AU99" s="100">
        <f>'SO 05 - Praha Kyje - demo...'!P120</f>
        <v>0</v>
      </c>
      <c r="AV99" s="99">
        <f>'SO 05 - Praha Kyje - demo...'!J33</f>
        <v>0</v>
      </c>
      <c r="AW99" s="99">
        <f>'SO 05 - Praha Kyje - demo...'!J34</f>
        <v>0</v>
      </c>
      <c r="AX99" s="99">
        <f>'SO 05 - Praha Kyje - demo...'!J35</f>
        <v>0</v>
      </c>
      <c r="AY99" s="99">
        <f>'SO 05 - Praha Kyje - demo...'!J36</f>
        <v>0</v>
      </c>
      <c r="AZ99" s="99">
        <f>'SO 05 - Praha Kyje - demo...'!F33</f>
        <v>0</v>
      </c>
      <c r="BA99" s="99">
        <f>'SO 05 - Praha Kyje - demo...'!F34</f>
        <v>0</v>
      </c>
      <c r="BB99" s="99">
        <f>'SO 05 - Praha Kyje - demo...'!F35</f>
        <v>0</v>
      </c>
      <c r="BC99" s="99">
        <f>'SO 05 - Praha Kyje - demo...'!F36</f>
        <v>0</v>
      </c>
      <c r="BD99" s="101">
        <f>'SO 05 - Praha Kyje - demo...'!F37</f>
        <v>0</v>
      </c>
      <c r="BT99" s="102" t="s">
        <v>84</v>
      </c>
      <c r="BV99" s="102" t="s">
        <v>78</v>
      </c>
      <c r="BW99" s="102" t="s">
        <v>98</v>
      </c>
      <c r="BX99" s="102" t="s">
        <v>5</v>
      </c>
      <c r="CL99" s="102" t="s">
        <v>1</v>
      </c>
      <c r="CM99" s="102" t="s">
        <v>86</v>
      </c>
    </row>
    <row r="100" spans="1:91" s="7" customFormat="1" ht="24.75" customHeight="1">
      <c r="A100" s="92" t="s">
        <v>80</v>
      </c>
      <c r="B100" s="93"/>
      <c r="C100" s="94"/>
      <c r="D100" s="277" t="s">
        <v>99</v>
      </c>
      <c r="E100" s="277"/>
      <c r="F100" s="277"/>
      <c r="G100" s="277"/>
      <c r="H100" s="277"/>
      <c r="I100" s="95"/>
      <c r="J100" s="277" t="s">
        <v>100</v>
      </c>
      <c r="K100" s="277"/>
      <c r="L100" s="277"/>
      <c r="M100" s="277"/>
      <c r="N100" s="277"/>
      <c r="O100" s="277"/>
      <c r="P100" s="277"/>
      <c r="Q100" s="277"/>
      <c r="R100" s="277"/>
      <c r="S100" s="277"/>
      <c r="T100" s="277"/>
      <c r="U100" s="277"/>
      <c r="V100" s="277"/>
      <c r="W100" s="277"/>
      <c r="X100" s="277"/>
      <c r="Y100" s="277"/>
      <c r="Z100" s="277"/>
      <c r="AA100" s="277"/>
      <c r="AB100" s="277"/>
      <c r="AC100" s="277"/>
      <c r="AD100" s="277"/>
      <c r="AE100" s="277"/>
      <c r="AF100" s="277"/>
      <c r="AG100" s="278">
        <f>'SO 06 - Čáslav - demolice...'!J30</f>
        <v>0</v>
      </c>
      <c r="AH100" s="279"/>
      <c r="AI100" s="279"/>
      <c r="AJ100" s="279"/>
      <c r="AK100" s="279"/>
      <c r="AL100" s="279"/>
      <c r="AM100" s="279"/>
      <c r="AN100" s="278">
        <f t="shared" si="0"/>
        <v>0</v>
      </c>
      <c r="AO100" s="279"/>
      <c r="AP100" s="279"/>
      <c r="AQ100" s="96" t="s">
        <v>83</v>
      </c>
      <c r="AR100" s="97"/>
      <c r="AS100" s="98">
        <v>0</v>
      </c>
      <c r="AT100" s="99">
        <f t="shared" si="1"/>
        <v>0</v>
      </c>
      <c r="AU100" s="100">
        <f>'SO 06 - Čáslav - demolice...'!P122</f>
        <v>0</v>
      </c>
      <c r="AV100" s="99">
        <f>'SO 06 - Čáslav - demolice...'!J33</f>
        <v>0</v>
      </c>
      <c r="AW100" s="99">
        <f>'SO 06 - Čáslav - demolice...'!J34</f>
        <v>0</v>
      </c>
      <c r="AX100" s="99">
        <f>'SO 06 - Čáslav - demolice...'!J35</f>
        <v>0</v>
      </c>
      <c r="AY100" s="99">
        <f>'SO 06 - Čáslav - demolice...'!J36</f>
        <v>0</v>
      </c>
      <c r="AZ100" s="99">
        <f>'SO 06 - Čáslav - demolice...'!F33</f>
        <v>0</v>
      </c>
      <c r="BA100" s="99">
        <f>'SO 06 - Čáslav - demolice...'!F34</f>
        <v>0</v>
      </c>
      <c r="BB100" s="99">
        <f>'SO 06 - Čáslav - demolice...'!F35</f>
        <v>0</v>
      </c>
      <c r="BC100" s="99">
        <f>'SO 06 - Čáslav - demolice...'!F36</f>
        <v>0</v>
      </c>
      <c r="BD100" s="101">
        <f>'SO 06 - Čáslav - demolice...'!F37</f>
        <v>0</v>
      </c>
      <c r="BT100" s="102" t="s">
        <v>84</v>
      </c>
      <c r="BV100" s="102" t="s">
        <v>78</v>
      </c>
      <c r="BW100" s="102" t="s">
        <v>101</v>
      </c>
      <c r="BX100" s="102" t="s">
        <v>5</v>
      </c>
      <c r="CL100" s="102" t="s">
        <v>1</v>
      </c>
      <c r="CM100" s="102" t="s">
        <v>86</v>
      </c>
    </row>
    <row r="101" spans="1:91" s="7" customFormat="1" ht="24.75" customHeight="1">
      <c r="A101" s="92" t="s">
        <v>80</v>
      </c>
      <c r="B101" s="93"/>
      <c r="C101" s="94"/>
      <c r="D101" s="277" t="s">
        <v>102</v>
      </c>
      <c r="E101" s="277"/>
      <c r="F101" s="277"/>
      <c r="G101" s="277"/>
      <c r="H101" s="277"/>
      <c r="I101" s="95"/>
      <c r="J101" s="277" t="s">
        <v>103</v>
      </c>
      <c r="K101" s="277"/>
      <c r="L101" s="277"/>
      <c r="M101" s="277"/>
      <c r="N101" s="277"/>
      <c r="O101" s="277"/>
      <c r="P101" s="277"/>
      <c r="Q101" s="277"/>
      <c r="R101" s="277"/>
      <c r="S101" s="277"/>
      <c r="T101" s="277"/>
      <c r="U101" s="277"/>
      <c r="V101" s="277"/>
      <c r="W101" s="277"/>
      <c r="X101" s="277"/>
      <c r="Y101" s="277"/>
      <c r="Z101" s="277"/>
      <c r="AA101" s="277"/>
      <c r="AB101" s="277"/>
      <c r="AC101" s="277"/>
      <c r="AD101" s="277"/>
      <c r="AE101" s="277"/>
      <c r="AF101" s="277"/>
      <c r="AG101" s="278">
        <f>'SO 07 - Praha Bubny - úkl...'!J30</f>
        <v>0</v>
      </c>
      <c r="AH101" s="279"/>
      <c r="AI101" s="279"/>
      <c r="AJ101" s="279"/>
      <c r="AK101" s="279"/>
      <c r="AL101" s="279"/>
      <c r="AM101" s="279"/>
      <c r="AN101" s="278">
        <f t="shared" si="0"/>
        <v>0</v>
      </c>
      <c r="AO101" s="279"/>
      <c r="AP101" s="279"/>
      <c r="AQ101" s="96" t="s">
        <v>83</v>
      </c>
      <c r="AR101" s="97"/>
      <c r="AS101" s="98">
        <v>0</v>
      </c>
      <c r="AT101" s="99">
        <f t="shared" si="1"/>
        <v>0</v>
      </c>
      <c r="AU101" s="100">
        <f>'SO 07 - Praha Bubny - úkl...'!P122</f>
        <v>0</v>
      </c>
      <c r="AV101" s="99">
        <f>'SO 07 - Praha Bubny - úkl...'!J33</f>
        <v>0</v>
      </c>
      <c r="AW101" s="99">
        <f>'SO 07 - Praha Bubny - úkl...'!J34</f>
        <v>0</v>
      </c>
      <c r="AX101" s="99">
        <f>'SO 07 - Praha Bubny - úkl...'!J35</f>
        <v>0</v>
      </c>
      <c r="AY101" s="99">
        <f>'SO 07 - Praha Bubny - úkl...'!J36</f>
        <v>0</v>
      </c>
      <c r="AZ101" s="99">
        <f>'SO 07 - Praha Bubny - úkl...'!F33</f>
        <v>0</v>
      </c>
      <c r="BA101" s="99">
        <f>'SO 07 - Praha Bubny - úkl...'!F34</f>
        <v>0</v>
      </c>
      <c r="BB101" s="99">
        <f>'SO 07 - Praha Bubny - úkl...'!F35</f>
        <v>0</v>
      </c>
      <c r="BC101" s="99">
        <f>'SO 07 - Praha Bubny - úkl...'!F36</f>
        <v>0</v>
      </c>
      <c r="BD101" s="101">
        <f>'SO 07 - Praha Bubny - úkl...'!F37</f>
        <v>0</v>
      </c>
      <c r="BT101" s="102" t="s">
        <v>84</v>
      </c>
      <c r="BV101" s="102" t="s">
        <v>78</v>
      </c>
      <c r="BW101" s="102" t="s">
        <v>104</v>
      </c>
      <c r="BX101" s="102" t="s">
        <v>5</v>
      </c>
      <c r="CL101" s="102" t="s">
        <v>1</v>
      </c>
      <c r="CM101" s="102" t="s">
        <v>86</v>
      </c>
    </row>
    <row r="102" spans="1:91" s="7" customFormat="1" ht="24.75" customHeight="1">
      <c r="A102" s="92" t="s">
        <v>80</v>
      </c>
      <c r="B102" s="93"/>
      <c r="C102" s="94"/>
      <c r="D102" s="277" t="s">
        <v>105</v>
      </c>
      <c r="E102" s="277"/>
      <c r="F102" s="277"/>
      <c r="G102" s="277"/>
      <c r="H102" s="277"/>
      <c r="I102" s="95"/>
      <c r="J102" s="277" t="s">
        <v>106</v>
      </c>
      <c r="K102" s="277"/>
      <c r="L102" s="277"/>
      <c r="M102" s="277"/>
      <c r="N102" s="277"/>
      <c r="O102" s="277"/>
      <c r="P102" s="277"/>
      <c r="Q102" s="277"/>
      <c r="R102" s="277"/>
      <c r="S102" s="277"/>
      <c r="T102" s="277"/>
      <c r="U102" s="277"/>
      <c r="V102" s="277"/>
      <c r="W102" s="277"/>
      <c r="X102" s="277"/>
      <c r="Y102" s="277"/>
      <c r="Z102" s="277"/>
      <c r="AA102" s="277"/>
      <c r="AB102" s="277"/>
      <c r="AC102" s="277"/>
      <c r="AD102" s="277"/>
      <c r="AE102" s="277"/>
      <c r="AF102" s="277"/>
      <c r="AG102" s="278">
        <f>'SO 08 - Praha Bubny - dem...'!J30</f>
        <v>0</v>
      </c>
      <c r="AH102" s="279"/>
      <c r="AI102" s="279"/>
      <c r="AJ102" s="279"/>
      <c r="AK102" s="279"/>
      <c r="AL102" s="279"/>
      <c r="AM102" s="279"/>
      <c r="AN102" s="278">
        <f t="shared" si="0"/>
        <v>0</v>
      </c>
      <c r="AO102" s="279"/>
      <c r="AP102" s="279"/>
      <c r="AQ102" s="96" t="s">
        <v>83</v>
      </c>
      <c r="AR102" s="97"/>
      <c r="AS102" s="98">
        <v>0</v>
      </c>
      <c r="AT102" s="99">
        <f t="shared" si="1"/>
        <v>0</v>
      </c>
      <c r="AU102" s="100">
        <f>'SO 08 - Praha Bubny - dem...'!P122</f>
        <v>0</v>
      </c>
      <c r="AV102" s="99">
        <f>'SO 08 - Praha Bubny - dem...'!J33</f>
        <v>0</v>
      </c>
      <c r="AW102" s="99">
        <f>'SO 08 - Praha Bubny - dem...'!J34</f>
        <v>0</v>
      </c>
      <c r="AX102" s="99">
        <f>'SO 08 - Praha Bubny - dem...'!J35</f>
        <v>0</v>
      </c>
      <c r="AY102" s="99">
        <f>'SO 08 - Praha Bubny - dem...'!J36</f>
        <v>0</v>
      </c>
      <c r="AZ102" s="99">
        <f>'SO 08 - Praha Bubny - dem...'!F33</f>
        <v>0</v>
      </c>
      <c r="BA102" s="99">
        <f>'SO 08 - Praha Bubny - dem...'!F34</f>
        <v>0</v>
      </c>
      <c r="BB102" s="99">
        <f>'SO 08 - Praha Bubny - dem...'!F35</f>
        <v>0</v>
      </c>
      <c r="BC102" s="99">
        <f>'SO 08 - Praha Bubny - dem...'!F36</f>
        <v>0</v>
      </c>
      <c r="BD102" s="101">
        <f>'SO 08 - Praha Bubny - dem...'!F37</f>
        <v>0</v>
      </c>
      <c r="BT102" s="102" t="s">
        <v>84</v>
      </c>
      <c r="BV102" s="102" t="s">
        <v>78</v>
      </c>
      <c r="BW102" s="102" t="s">
        <v>107</v>
      </c>
      <c r="BX102" s="102" t="s">
        <v>5</v>
      </c>
      <c r="CL102" s="102" t="s">
        <v>1</v>
      </c>
      <c r="CM102" s="102" t="s">
        <v>86</v>
      </c>
    </row>
    <row r="103" spans="1:91" s="7" customFormat="1" ht="16.5" customHeight="1">
      <c r="A103" s="92" t="s">
        <v>80</v>
      </c>
      <c r="B103" s="93"/>
      <c r="C103" s="94"/>
      <c r="D103" s="277" t="s">
        <v>108</v>
      </c>
      <c r="E103" s="277"/>
      <c r="F103" s="277"/>
      <c r="G103" s="277"/>
      <c r="H103" s="277"/>
      <c r="I103" s="95"/>
      <c r="J103" s="277" t="s">
        <v>109</v>
      </c>
      <c r="K103" s="277"/>
      <c r="L103" s="277"/>
      <c r="M103" s="277"/>
      <c r="N103" s="277"/>
      <c r="O103" s="277"/>
      <c r="P103" s="277"/>
      <c r="Q103" s="277"/>
      <c r="R103" s="277"/>
      <c r="S103" s="277"/>
      <c r="T103" s="277"/>
      <c r="U103" s="277"/>
      <c r="V103" s="277"/>
      <c r="W103" s="277"/>
      <c r="X103" s="277"/>
      <c r="Y103" s="277"/>
      <c r="Z103" s="277"/>
      <c r="AA103" s="277"/>
      <c r="AB103" s="277"/>
      <c r="AC103" s="277"/>
      <c r="AD103" s="277"/>
      <c r="AE103" s="277"/>
      <c r="AF103" s="277"/>
      <c r="AG103" s="278">
        <f>'SO 09 - Vedlejší a ostatn...'!J30</f>
        <v>0</v>
      </c>
      <c r="AH103" s="279"/>
      <c r="AI103" s="279"/>
      <c r="AJ103" s="279"/>
      <c r="AK103" s="279"/>
      <c r="AL103" s="279"/>
      <c r="AM103" s="279"/>
      <c r="AN103" s="278">
        <f t="shared" si="0"/>
        <v>0</v>
      </c>
      <c r="AO103" s="279"/>
      <c r="AP103" s="279"/>
      <c r="AQ103" s="96" t="s">
        <v>110</v>
      </c>
      <c r="AR103" s="97"/>
      <c r="AS103" s="103">
        <v>0</v>
      </c>
      <c r="AT103" s="104">
        <f t="shared" si="1"/>
        <v>0</v>
      </c>
      <c r="AU103" s="105">
        <f>'SO 09 - Vedlejší a ostatn...'!P120</f>
        <v>0</v>
      </c>
      <c r="AV103" s="104">
        <f>'SO 09 - Vedlejší a ostatn...'!J33</f>
        <v>0</v>
      </c>
      <c r="AW103" s="104">
        <f>'SO 09 - Vedlejší a ostatn...'!J34</f>
        <v>0</v>
      </c>
      <c r="AX103" s="104">
        <f>'SO 09 - Vedlejší a ostatn...'!J35</f>
        <v>0</v>
      </c>
      <c r="AY103" s="104">
        <f>'SO 09 - Vedlejší a ostatn...'!J36</f>
        <v>0</v>
      </c>
      <c r="AZ103" s="104">
        <f>'SO 09 - Vedlejší a ostatn...'!F33</f>
        <v>0</v>
      </c>
      <c r="BA103" s="104">
        <f>'SO 09 - Vedlejší a ostatn...'!F34</f>
        <v>0</v>
      </c>
      <c r="BB103" s="104">
        <f>'SO 09 - Vedlejší a ostatn...'!F35</f>
        <v>0</v>
      </c>
      <c r="BC103" s="104">
        <f>'SO 09 - Vedlejší a ostatn...'!F36</f>
        <v>0</v>
      </c>
      <c r="BD103" s="106">
        <f>'SO 09 - Vedlejší a ostatn...'!F37</f>
        <v>0</v>
      </c>
      <c r="BT103" s="102" t="s">
        <v>84</v>
      </c>
      <c r="BV103" s="102" t="s">
        <v>78</v>
      </c>
      <c r="BW103" s="102" t="s">
        <v>111</v>
      </c>
      <c r="BX103" s="102" t="s">
        <v>5</v>
      </c>
      <c r="CL103" s="102" t="s">
        <v>1</v>
      </c>
      <c r="CM103" s="102" t="s">
        <v>86</v>
      </c>
    </row>
    <row r="104" spans="1:91" s="2" customFormat="1" ht="30" customHeight="1">
      <c r="A104" s="33"/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  <c r="O104" s="35"/>
      <c r="P104" s="35"/>
      <c r="Q104" s="35"/>
      <c r="R104" s="35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F104" s="35"/>
      <c r="AG104" s="35"/>
      <c r="AH104" s="35"/>
      <c r="AI104" s="35"/>
      <c r="AJ104" s="35"/>
      <c r="AK104" s="35"/>
      <c r="AL104" s="35"/>
      <c r="AM104" s="35"/>
      <c r="AN104" s="35"/>
      <c r="AO104" s="35"/>
      <c r="AP104" s="35"/>
      <c r="AQ104" s="35"/>
      <c r="AR104" s="38"/>
      <c r="AS104" s="33"/>
      <c r="AT104" s="33"/>
      <c r="AU104" s="33"/>
      <c r="AV104" s="33"/>
      <c r="AW104" s="33"/>
      <c r="AX104" s="33"/>
      <c r="AY104" s="33"/>
      <c r="AZ104" s="33"/>
      <c r="BA104" s="33"/>
      <c r="BB104" s="33"/>
      <c r="BC104" s="33"/>
      <c r="BD104" s="33"/>
      <c r="BE104" s="33"/>
    </row>
    <row r="105" spans="1:91" s="2" customFormat="1" ht="6.95" customHeight="1">
      <c r="A105" s="33"/>
      <c r="B105" s="53"/>
      <c r="C105" s="54"/>
      <c r="D105" s="54"/>
      <c r="E105" s="54"/>
      <c r="F105" s="54"/>
      <c r="G105" s="54"/>
      <c r="H105" s="54"/>
      <c r="I105" s="54"/>
      <c r="J105" s="54"/>
      <c r="K105" s="54"/>
      <c r="L105" s="54"/>
      <c r="M105" s="54"/>
      <c r="N105" s="54"/>
      <c r="O105" s="54"/>
      <c r="P105" s="54"/>
      <c r="Q105" s="54"/>
      <c r="R105" s="54"/>
      <c r="S105" s="54"/>
      <c r="T105" s="54"/>
      <c r="U105" s="54"/>
      <c r="V105" s="54"/>
      <c r="W105" s="54"/>
      <c r="X105" s="54"/>
      <c r="Y105" s="54"/>
      <c r="Z105" s="54"/>
      <c r="AA105" s="54"/>
      <c r="AB105" s="54"/>
      <c r="AC105" s="54"/>
      <c r="AD105" s="54"/>
      <c r="AE105" s="54"/>
      <c r="AF105" s="54"/>
      <c r="AG105" s="54"/>
      <c r="AH105" s="54"/>
      <c r="AI105" s="54"/>
      <c r="AJ105" s="54"/>
      <c r="AK105" s="54"/>
      <c r="AL105" s="54"/>
      <c r="AM105" s="54"/>
      <c r="AN105" s="54"/>
      <c r="AO105" s="54"/>
      <c r="AP105" s="54"/>
      <c r="AQ105" s="54"/>
      <c r="AR105" s="38"/>
      <c r="AS105" s="33"/>
      <c r="AT105" s="33"/>
      <c r="AU105" s="33"/>
      <c r="AV105" s="33"/>
      <c r="AW105" s="33"/>
      <c r="AX105" s="33"/>
      <c r="AY105" s="33"/>
      <c r="AZ105" s="33"/>
      <c r="BA105" s="33"/>
      <c r="BB105" s="33"/>
      <c r="BC105" s="33"/>
      <c r="BD105" s="33"/>
      <c r="BE105" s="33"/>
    </row>
  </sheetData>
  <sheetProtection password="C1E4" sheet="1" objects="1" scenarios="1" formatColumns="0" formatRows="0"/>
  <mergeCells count="74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102:AP102"/>
    <mergeCell ref="AG102:AM102"/>
    <mergeCell ref="D102:H102"/>
    <mergeCell ref="J102:AF102"/>
    <mergeCell ref="AN103:AP103"/>
    <mergeCell ref="AG103:AM103"/>
    <mergeCell ref="D103:H103"/>
    <mergeCell ref="J103:AF103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AG94:AM94"/>
    <mergeCell ref="AN94:AP94"/>
    <mergeCell ref="L85:AO85"/>
    <mergeCell ref="AM87:AN87"/>
    <mergeCell ref="AM89:AP89"/>
    <mergeCell ref="AS89:AT91"/>
    <mergeCell ref="AM90:AP90"/>
  </mergeCells>
  <hyperlinks>
    <hyperlink ref="A95" location="'SO 01 - Nové Strašecí - d...'!C2" display="/"/>
    <hyperlink ref="A96" location="'SO 02 - Nové Strašecí - d...'!C2" display="/"/>
    <hyperlink ref="A97" location="'SO 03 - Praha Vršovice - ...'!C2" display="/"/>
    <hyperlink ref="A98" location="'SO 04 - Karlštejn - demol...'!C2" display="/"/>
    <hyperlink ref="A99" location="'SO 05 - Praha Kyje - demo...'!C2" display="/"/>
    <hyperlink ref="A100" location="'SO 06 - Čáslav - demolice...'!C2" display="/"/>
    <hyperlink ref="A101" location="'SO 07 - Praha Bubny - úkl...'!C2" display="/"/>
    <hyperlink ref="A102" location="'SO 08 - Praha Bubny - dem...'!C2" display="/"/>
    <hyperlink ref="A103" location="'SO 09 - Vedlejší a ostatn...'!C2" display="/"/>
  </hyperlinks>
  <pageMargins left="0.39374999999999999" right="0.39374999999999999" top="0.39374999999999999" bottom="0.39374999999999999" header="0" footer="0"/>
  <pageSetup paperSize="9" scale="75" fitToHeight="100" orientation="portrait" blackAndWhite="1" r:id="rId1"/>
  <headerFooter>
    <oddFooter>&amp;CStrana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1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7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1" width="14.16406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7"/>
      <c r="L2" s="301"/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6" t="s">
        <v>111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86</v>
      </c>
    </row>
    <row r="4" spans="1:46" s="1" customFormat="1" ht="24.95" customHeight="1">
      <c r="B4" s="19"/>
      <c r="D4" s="111" t="s">
        <v>112</v>
      </c>
      <c r="I4" s="107"/>
      <c r="L4" s="19"/>
      <c r="M4" s="112" t="s">
        <v>10</v>
      </c>
      <c r="AT4" s="16" t="s">
        <v>4</v>
      </c>
    </row>
    <row r="5" spans="1:46" s="1" customFormat="1" ht="6.95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42.75" customHeight="1">
      <c r="B7" s="19"/>
      <c r="E7" s="302" t="str">
        <f>'Rekapitulace zakázky'!K6</f>
        <v>Odstraňování postradatelných objektů SŽ - demolice (obvod OŘ PHA) na trati č. 120 - Nové Strašecí, č .221 - Praha Vršovice, č. 170,171 - Karlštejn, č. 231 - Praha Kyje, č. 230 - Čáslav, č. 190 - Praha Bubny</v>
      </c>
      <c r="F7" s="303"/>
      <c r="G7" s="303"/>
      <c r="H7" s="303"/>
      <c r="I7" s="107"/>
      <c r="L7" s="19"/>
    </row>
    <row r="8" spans="1:46" s="2" customFormat="1" ht="12" customHeight="1">
      <c r="A8" s="33"/>
      <c r="B8" s="38"/>
      <c r="C8" s="33"/>
      <c r="D8" s="113" t="s">
        <v>113</v>
      </c>
      <c r="E8" s="33"/>
      <c r="F8" s="33"/>
      <c r="G8" s="33"/>
      <c r="H8" s="33"/>
      <c r="I8" s="114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04" t="s">
        <v>674</v>
      </c>
      <c r="F9" s="305"/>
      <c r="G9" s="305"/>
      <c r="H9" s="305"/>
      <c r="I9" s="114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3" t="s">
        <v>17</v>
      </c>
      <c r="E11" s="33"/>
      <c r="F11" s="115" t="s">
        <v>1</v>
      </c>
      <c r="G11" s="33"/>
      <c r="H11" s="33"/>
      <c r="I11" s="116" t="s">
        <v>18</v>
      </c>
      <c r="J11" s="115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3" t="s">
        <v>19</v>
      </c>
      <c r="E12" s="33"/>
      <c r="F12" s="115" t="s">
        <v>675</v>
      </c>
      <c r="G12" s="33"/>
      <c r="H12" s="33"/>
      <c r="I12" s="116" t="s">
        <v>21</v>
      </c>
      <c r="J12" s="117" t="str">
        <f>'Rekapitulace zakázky'!AN8</f>
        <v>17. 6. 2020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23</v>
      </c>
      <c r="E14" s="33"/>
      <c r="F14" s="33"/>
      <c r="G14" s="33"/>
      <c r="H14" s="33"/>
      <c r="I14" s="116" t="s">
        <v>24</v>
      </c>
      <c r="J14" s="115" t="s">
        <v>25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5" t="s">
        <v>26</v>
      </c>
      <c r="F15" s="33"/>
      <c r="G15" s="33"/>
      <c r="H15" s="33"/>
      <c r="I15" s="116" t="s">
        <v>27</v>
      </c>
      <c r="J15" s="115" t="s">
        <v>28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3" t="s">
        <v>29</v>
      </c>
      <c r="E17" s="33"/>
      <c r="F17" s="33"/>
      <c r="G17" s="33"/>
      <c r="H17" s="33"/>
      <c r="I17" s="116" t="s">
        <v>24</v>
      </c>
      <c r="J17" s="29" t="str">
        <f>'Rekapitulace zakázky'!AN13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06" t="str">
        <f>'Rekapitulace zakázky'!E14</f>
        <v>Vyplň údaj</v>
      </c>
      <c r="F18" s="307"/>
      <c r="G18" s="307"/>
      <c r="H18" s="307"/>
      <c r="I18" s="116" t="s">
        <v>27</v>
      </c>
      <c r="J18" s="29" t="str">
        <f>'Rekapitulace zakázky'!AN14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3" t="s">
        <v>31</v>
      </c>
      <c r="E20" s="33"/>
      <c r="F20" s="33"/>
      <c r="G20" s="33"/>
      <c r="H20" s="33"/>
      <c r="I20" s="116" t="s">
        <v>24</v>
      </c>
      <c r="J20" s="115" t="str">
        <f>IF('Rekapitulace zakázky'!AN16="","",'Rekapitulace zakázky'!AN16)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5" t="str">
        <f>IF('Rekapitulace zakázky'!E17="","",'Rekapitulace zakázky'!E17)</f>
        <v xml:space="preserve"> </v>
      </c>
      <c r="F21" s="33"/>
      <c r="G21" s="33"/>
      <c r="H21" s="33"/>
      <c r="I21" s="116" t="s">
        <v>27</v>
      </c>
      <c r="J21" s="115" t="str">
        <f>IF('Rekapitulace zakázky'!AN17="","",'Rekapitulace zakázky'!AN17)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3" t="s">
        <v>33</v>
      </c>
      <c r="E23" s="33"/>
      <c r="F23" s="33"/>
      <c r="G23" s="33"/>
      <c r="H23" s="33"/>
      <c r="I23" s="116" t="s">
        <v>24</v>
      </c>
      <c r="J23" s="115" t="s">
        <v>1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5" t="s">
        <v>34</v>
      </c>
      <c r="F24" s="33"/>
      <c r="G24" s="33"/>
      <c r="H24" s="33"/>
      <c r="I24" s="116" t="s">
        <v>27</v>
      </c>
      <c r="J24" s="115" t="s">
        <v>1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3" t="s">
        <v>35</v>
      </c>
      <c r="E26" s="33"/>
      <c r="F26" s="33"/>
      <c r="G26" s="33"/>
      <c r="H26" s="33"/>
      <c r="I26" s="114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8"/>
      <c r="B27" s="119"/>
      <c r="C27" s="118"/>
      <c r="D27" s="118"/>
      <c r="E27" s="308" t="s">
        <v>1</v>
      </c>
      <c r="F27" s="308"/>
      <c r="G27" s="308"/>
      <c r="H27" s="308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36</v>
      </c>
      <c r="E30" s="33"/>
      <c r="F30" s="33"/>
      <c r="G30" s="33"/>
      <c r="H30" s="33"/>
      <c r="I30" s="114"/>
      <c r="J30" s="125">
        <f>ROUND(J120,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6" t="s">
        <v>38</v>
      </c>
      <c r="G32" s="33"/>
      <c r="H32" s="33"/>
      <c r="I32" s="127" t="s">
        <v>37</v>
      </c>
      <c r="J32" s="126" t="s">
        <v>39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8" t="s">
        <v>40</v>
      </c>
      <c r="E33" s="113" t="s">
        <v>41</v>
      </c>
      <c r="F33" s="129">
        <f>ROUND((SUM(BE120:BE130)),  2)</f>
        <v>0</v>
      </c>
      <c r="G33" s="33"/>
      <c r="H33" s="33"/>
      <c r="I33" s="130">
        <v>0.21</v>
      </c>
      <c r="J33" s="129">
        <f>ROUND(((SUM(BE120:BE130))*I33),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3" t="s">
        <v>42</v>
      </c>
      <c r="F34" s="129">
        <f>ROUND((SUM(BF120:BF130)),  2)</f>
        <v>0</v>
      </c>
      <c r="G34" s="33"/>
      <c r="H34" s="33"/>
      <c r="I34" s="130">
        <v>0.15</v>
      </c>
      <c r="J34" s="129">
        <f>ROUND(((SUM(BF120:BF130))*I34),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3" t="s">
        <v>43</v>
      </c>
      <c r="F35" s="129">
        <f>ROUND((SUM(BG120:BG130)),  2)</f>
        <v>0</v>
      </c>
      <c r="G35" s="33"/>
      <c r="H35" s="33"/>
      <c r="I35" s="130">
        <v>0.21</v>
      </c>
      <c r="J35" s="129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3" t="s">
        <v>44</v>
      </c>
      <c r="F36" s="129">
        <f>ROUND((SUM(BH120:BH130)),  2)</f>
        <v>0</v>
      </c>
      <c r="G36" s="33"/>
      <c r="H36" s="33"/>
      <c r="I36" s="130">
        <v>0.15</v>
      </c>
      <c r="J36" s="129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45</v>
      </c>
      <c r="F37" s="129">
        <f>ROUND((SUM(BI120:BI130)),  2)</f>
        <v>0</v>
      </c>
      <c r="G37" s="33"/>
      <c r="H37" s="33"/>
      <c r="I37" s="130">
        <v>0</v>
      </c>
      <c r="J37" s="129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1"/>
      <c r="D39" s="132" t="s">
        <v>46</v>
      </c>
      <c r="E39" s="133"/>
      <c r="F39" s="133"/>
      <c r="G39" s="134" t="s">
        <v>47</v>
      </c>
      <c r="H39" s="135" t="s">
        <v>48</v>
      </c>
      <c r="I39" s="136"/>
      <c r="J39" s="137">
        <f>SUM(J30:J37)</f>
        <v>0</v>
      </c>
      <c r="K39" s="138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I41" s="107"/>
      <c r="L41" s="19"/>
    </row>
    <row r="42" spans="1:31" s="1" customFormat="1" ht="14.45" customHeight="1">
      <c r="B42" s="19"/>
      <c r="I42" s="107"/>
      <c r="L42" s="19"/>
    </row>
    <row r="43" spans="1:31" s="1" customFormat="1" ht="14.45" customHeight="1">
      <c r="B43" s="19"/>
      <c r="I43" s="107"/>
      <c r="L43" s="19"/>
    </row>
    <row r="44" spans="1:31" s="1" customFormat="1" ht="14.45" customHeight="1">
      <c r="B44" s="19"/>
      <c r="I44" s="107"/>
      <c r="L44" s="19"/>
    </row>
    <row r="45" spans="1:31" s="1" customFormat="1" ht="14.45" customHeight="1">
      <c r="B45" s="19"/>
      <c r="I45" s="107"/>
      <c r="L45" s="19"/>
    </row>
    <row r="46" spans="1:31" s="1" customFormat="1" ht="14.45" customHeight="1">
      <c r="B46" s="19"/>
      <c r="I46" s="107"/>
      <c r="L46" s="19"/>
    </row>
    <row r="47" spans="1:31" s="1" customFormat="1" ht="14.45" customHeight="1">
      <c r="B47" s="19"/>
      <c r="I47" s="107"/>
      <c r="L47" s="19"/>
    </row>
    <row r="48" spans="1:31" s="1" customFormat="1" ht="14.45" customHeight="1">
      <c r="B48" s="19"/>
      <c r="I48" s="107"/>
      <c r="L48" s="19"/>
    </row>
    <row r="49" spans="1:31" s="1" customFormat="1" ht="14.45" customHeight="1">
      <c r="B49" s="19"/>
      <c r="I49" s="107"/>
      <c r="L49" s="19"/>
    </row>
    <row r="50" spans="1:31" s="2" customFormat="1" ht="14.45" customHeight="1">
      <c r="B50" s="50"/>
      <c r="D50" s="139" t="s">
        <v>49</v>
      </c>
      <c r="E50" s="140"/>
      <c r="F50" s="140"/>
      <c r="G50" s="139" t="s">
        <v>50</v>
      </c>
      <c r="H50" s="140"/>
      <c r="I50" s="141"/>
      <c r="J50" s="140"/>
      <c r="K50" s="140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42" t="s">
        <v>51</v>
      </c>
      <c r="E61" s="143"/>
      <c r="F61" s="144" t="s">
        <v>52</v>
      </c>
      <c r="G61" s="142" t="s">
        <v>51</v>
      </c>
      <c r="H61" s="143"/>
      <c r="I61" s="145"/>
      <c r="J61" s="146" t="s">
        <v>52</v>
      </c>
      <c r="K61" s="143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9" t="s">
        <v>53</v>
      </c>
      <c r="E65" s="147"/>
      <c r="F65" s="147"/>
      <c r="G65" s="139" t="s">
        <v>54</v>
      </c>
      <c r="H65" s="147"/>
      <c r="I65" s="148"/>
      <c r="J65" s="147"/>
      <c r="K65" s="14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42" t="s">
        <v>51</v>
      </c>
      <c r="E76" s="143"/>
      <c r="F76" s="144" t="s">
        <v>52</v>
      </c>
      <c r="G76" s="142" t="s">
        <v>51</v>
      </c>
      <c r="H76" s="143"/>
      <c r="I76" s="145"/>
      <c r="J76" s="146" t="s">
        <v>52</v>
      </c>
      <c r="K76" s="143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9"/>
      <c r="C77" s="150"/>
      <c r="D77" s="150"/>
      <c r="E77" s="150"/>
      <c r="F77" s="150"/>
      <c r="G77" s="150"/>
      <c r="H77" s="150"/>
      <c r="I77" s="151"/>
      <c r="J77" s="150"/>
      <c r="K77" s="150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52"/>
      <c r="C81" s="153"/>
      <c r="D81" s="153"/>
      <c r="E81" s="153"/>
      <c r="F81" s="153"/>
      <c r="G81" s="153"/>
      <c r="H81" s="153"/>
      <c r="I81" s="154"/>
      <c r="J81" s="153"/>
      <c r="K81" s="153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116</v>
      </c>
      <c r="D82" s="35"/>
      <c r="E82" s="35"/>
      <c r="F82" s="35"/>
      <c r="G82" s="35"/>
      <c r="H82" s="35"/>
      <c r="I82" s="114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14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309" t="str">
        <f>E7</f>
        <v>Odstraňování postradatelných objektů SŽ - demolice (obvod OŘ PHA) na trati č. 120 - Nové Strašecí, č .221 - Praha Vršovice, č. 170,171 - Karlštejn, č. 231 - Praha Kyje, č. 230 - Čáslav, č. 190 - Praha Bubny</v>
      </c>
      <c r="F85" s="310"/>
      <c r="G85" s="310"/>
      <c r="H85" s="310"/>
      <c r="I85" s="114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113</v>
      </c>
      <c r="D86" s="35"/>
      <c r="E86" s="35"/>
      <c r="F86" s="35"/>
      <c r="G86" s="35"/>
      <c r="H86" s="35"/>
      <c r="I86" s="114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61" t="str">
        <f>E9</f>
        <v>SO 09 - Vedlejší a ostatní náklady</v>
      </c>
      <c r="F87" s="311"/>
      <c r="G87" s="311"/>
      <c r="H87" s="311"/>
      <c r="I87" s="114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114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19</v>
      </c>
      <c r="D89" s="35"/>
      <c r="E89" s="35"/>
      <c r="F89" s="26" t="str">
        <f>F12</f>
        <v>Obvod OŘ Praha</v>
      </c>
      <c r="G89" s="35"/>
      <c r="H89" s="35"/>
      <c r="I89" s="116" t="s">
        <v>21</v>
      </c>
      <c r="J89" s="65" t="str">
        <f>IF(J12="","",J12)</f>
        <v>17. 6. 2020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14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23</v>
      </c>
      <c r="D91" s="35"/>
      <c r="E91" s="35"/>
      <c r="F91" s="26" t="str">
        <f>E15</f>
        <v>Správa železnic, státní organizace</v>
      </c>
      <c r="G91" s="35"/>
      <c r="H91" s="35"/>
      <c r="I91" s="116" t="s">
        <v>31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29</v>
      </c>
      <c r="D92" s="35"/>
      <c r="E92" s="35"/>
      <c r="F92" s="26" t="str">
        <f>IF(E18="","",E18)</f>
        <v>Vyplň údaj</v>
      </c>
      <c r="G92" s="35"/>
      <c r="H92" s="35"/>
      <c r="I92" s="116" t="s">
        <v>33</v>
      </c>
      <c r="J92" s="31" t="str">
        <f>E24</f>
        <v>L. Ulrich, DiS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14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55" t="s">
        <v>117</v>
      </c>
      <c r="D94" s="156"/>
      <c r="E94" s="156"/>
      <c r="F94" s="156"/>
      <c r="G94" s="156"/>
      <c r="H94" s="156"/>
      <c r="I94" s="157"/>
      <c r="J94" s="158" t="s">
        <v>118</v>
      </c>
      <c r="K94" s="156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14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9" t="s">
        <v>119</v>
      </c>
      <c r="D96" s="35"/>
      <c r="E96" s="35"/>
      <c r="F96" s="35"/>
      <c r="G96" s="35"/>
      <c r="H96" s="35"/>
      <c r="I96" s="114"/>
      <c r="J96" s="83">
        <f>J120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120</v>
      </c>
    </row>
    <row r="97" spans="1:31" s="9" customFormat="1" ht="24.95" customHeight="1">
      <c r="B97" s="160"/>
      <c r="C97" s="161"/>
      <c r="D97" s="162" t="s">
        <v>676</v>
      </c>
      <c r="E97" s="163"/>
      <c r="F97" s="163"/>
      <c r="G97" s="163"/>
      <c r="H97" s="163"/>
      <c r="I97" s="164"/>
      <c r="J97" s="165">
        <f>J121</f>
        <v>0</v>
      </c>
      <c r="K97" s="161"/>
      <c r="L97" s="166"/>
    </row>
    <row r="98" spans="1:31" s="10" customFormat="1" ht="19.899999999999999" customHeight="1">
      <c r="B98" s="167"/>
      <c r="C98" s="168"/>
      <c r="D98" s="169" t="s">
        <v>677</v>
      </c>
      <c r="E98" s="170"/>
      <c r="F98" s="170"/>
      <c r="G98" s="170"/>
      <c r="H98" s="170"/>
      <c r="I98" s="171"/>
      <c r="J98" s="172">
        <f>J122</f>
        <v>0</v>
      </c>
      <c r="K98" s="168"/>
      <c r="L98" s="173"/>
    </row>
    <row r="99" spans="1:31" s="10" customFormat="1" ht="19.899999999999999" customHeight="1">
      <c r="B99" s="167"/>
      <c r="C99" s="168"/>
      <c r="D99" s="169" t="s">
        <v>678</v>
      </c>
      <c r="E99" s="170"/>
      <c r="F99" s="170"/>
      <c r="G99" s="170"/>
      <c r="H99" s="170"/>
      <c r="I99" s="171"/>
      <c r="J99" s="172">
        <f>J125</f>
        <v>0</v>
      </c>
      <c r="K99" s="168"/>
      <c r="L99" s="173"/>
    </row>
    <row r="100" spans="1:31" s="10" customFormat="1" ht="19.899999999999999" customHeight="1">
      <c r="B100" s="167"/>
      <c r="C100" s="168"/>
      <c r="D100" s="169" t="s">
        <v>679</v>
      </c>
      <c r="E100" s="170"/>
      <c r="F100" s="170"/>
      <c r="G100" s="170"/>
      <c r="H100" s="170"/>
      <c r="I100" s="171"/>
      <c r="J100" s="172">
        <f>J129</f>
        <v>0</v>
      </c>
      <c r="K100" s="168"/>
      <c r="L100" s="173"/>
    </row>
    <row r="101" spans="1:31" s="2" customFormat="1" ht="21.75" customHeight="1">
      <c r="A101" s="33"/>
      <c r="B101" s="34"/>
      <c r="C101" s="35"/>
      <c r="D101" s="35"/>
      <c r="E101" s="35"/>
      <c r="F101" s="35"/>
      <c r="G101" s="35"/>
      <c r="H101" s="35"/>
      <c r="I101" s="114"/>
      <c r="J101" s="35"/>
      <c r="K101" s="35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pans="1:31" s="2" customFormat="1" ht="6.95" customHeight="1">
      <c r="A102" s="33"/>
      <c r="B102" s="53"/>
      <c r="C102" s="54"/>
      <c r="D102" s="54"/>
      <c r="E102" s="54"/>
      <c r="F102" s="54"/>
      <c r="G102" s="54"/>
      <c r="H102" s="54"/>
      <c r="I102" s="151"/>
      <c r="J102" s="54"/>
      <c r="K102" s="54"/>
      <c r="L102" s="50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6" spans="1:31" s="2" customFormat="1" ht="6.95" customHeight="1">
      <c r="A106" s="33"/>
      <c r="B106" s="55"/>
      <c r="C106" s="56"/>
      <c r="D106" s="56"/>
      <c r="E106" s="56"/>
      <c r="F106" s="56"/>
      <c r="G106" s="56"/>
      <c r="H106" s="56"/>
      <c r="I106" s="154"/>
      <c r="J106" s="56"/>
      <c r="K106" s="56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24.95" customHeight="1">
      <c r="A107" s="33"/>
      <c r="B107" s="34"/>
      <c r="C107" s="22" t="s">
        <v>127</v>
      </c>
      <c r="D107" s="35"/>
      <c r="E107" s="35"/>
      <c r="F107" s="35"/>
      <c r="G107" s="35"/>
      <c r="H107" s="35"/>
      <c r="I107" s="114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6.95" customHeight="1">
      <c r="A108" s="33"/>
      <c r="B108" s="34"/>
      <c r="C108" s="35"/>
      <c r="D108" s="35"/>
      <c r="E108" s="35"/>
      <c r="F108" s="35"/>
      <c r="G108" s="35"/>
      <c r="H108" s="35"/>
      <c r="I108" s="114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2" customHeight="1">
      <c r="A109" s="33"/>
      <c r="B109" s="34"/>
      <c r="C109" s="28" t="s">
        <v>16</v>
      </c>
      <c r="D109" s="35"/>
      <c r="E109" s="35"/>
      <c r="F109" s="35"/>
      <c r="G109" s="35"/>
      <c r="H109" s="35"/>
      <c r="I109" s="114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6.5" customHeight="1">
      <c r="A110" s="33"/>
      <c r="B110" s="34"/>
      <c r="C110" s="35"/>
      <c r="D110" s="35"/>
      <c r="E110" s="309" t="str">
        <f>E7</f>
        <v>Odstraňování postradatelných objektů SŽ - demolice (obvod OŘ PHA) na trati č. 120 - Nové Strašecí, č .221 - Praha Vršovice, č. 170,171 - Karlštejn, č. 231 - Praha Kyje, č. 230 - Čáslav, č. 190 - Praha Bubny</v>
      </c>
      <c r="F110" s="310"/>
      <c r="G110" s="310"/>
      <c r="H110" s="310"/>
      <c r="I110" s="114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>
      <c r="A111" s="33"/>
      <c r="B111" s="34"/>
      <c r="C111" s="28" t="s">
        <v>113</v>
      </c>
      <c r="D111" s="35"/>
      <c r="E111" s="35"/>
      <c r="F111" s="35"/>
      <c r="G111" s="35"/>
      <c r="H111" s="35"/>
      <c r="I111" s="114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6.5" customHeight="1">
      <c r="A112" s="33"/>
      <c r="B112" s="34"/>
      <c r="C112" s="35"/>
      <c r="D112" s="35"/>
      <c r="E112" s="261" t="str">
        <f>E9</f>
        <v>SO 09 - Vedlejší a ostatní náklady</v>
      </c>
      <c r="F112" s="311"/>
      <c r="G112" s="311"/>
      <c r="H112" s="311"/>
      <c r="I112" s="114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6.95" customHeight="1">
      <c r="A113" s="33"/>
      <c r="B113" s="34"/>
      <c r="C113" s="35"/>
      <c r="D113" s="35"/>
      <c r="E113" s="35"/>
      <c r="F113" s="35"/>
      <c r="G113" s="35"/>
      <c r="H113" s="35"/>
      <c r="I113" s="114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8" t="s">
        <v>19</v>
      </c>
      <c r="D114" s="35"/>
      <c r="E114" s="35"/>
      <c r="F114" s="26" t="str">
        <f>F12</f>
        <v>Obvod OŘ Praha</v>
      </c>
      <c r="G114" s="35"/>
      <c r="H114" s="35"/>
      <c r="I114" s="116" t="s">
        <v>21</v>
      </c>
      <c r="J114" s="65" t="str">
        <f>IF(J12="","",J12)</f>
        <v>17. 6. 2020</v>
      </c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6.95" customHeight="1">
      <c r="A115" s="33"/>
      <c r="B115" s="34"/>
      <c r="C115" s="35"/>
      <c r="D115" s="35"/>
      <c r="E115" s="35"/>
      <c r="F115" s="35"/>
      <c r="G115" s="35"/>
      <c r="H115" s="35"/>
      <c r="I115" s="114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2" customHeight="1">
      <c r="A116" s="33"/>
      <c r="B116" s="34"/>
      <c r="C116" s="28" t="s">
        <v>23</v>
      </c>
      <c r="D116" s="35"/>
      <c r="E116" s="35"/>
      <c r="F116" s="26" t="str">
        <f>E15</f>
        <v>Správa železnic, státní organizace</v>
      </c>
      <c r="G116" s="35"/>
      <c r="H116" s="35"/>
      <c r="I116" s="116" t="s">
        <v>31</v>
      </c>
      <c r="J116" s="31" t="str">
        <f>E21</f>
        <v xml:space="preserve"> 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5.2" customHeight="1">
      <c r="A117" s="33"/>
      <c r="B117" s="34"/>
      <c r="C117" s="28" t="s">
        <v>29</v>
      </c>
      <c r="D117" s="35"/>
      <c r="E117" s="35"/>
      <c r="F117" s="26" t="str">
        <f>IF(E18="","",E18)</f>
        <v>Vyplň údaj</v>
      </c>
      <c r="G117" s="35"/>
      <c r="H117" s="35"/>
      <c r="I117" s="116" t="s">
        <v>33</v>
      </c>
      <c r="J117" s="31" t="str">
        <f>E24</f>
        <v>L. Ulrich, DiS</v>
      </c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0.35" customHeight="1">
      <c r="A118" s="33"/>
      <c r="B118" s="34"/>
      <c r="C118" s="35"/>
      <c r="D118" s="35"/>
      <c r="E118" s="35"/>
      <c r="F118" s="35"/>
      <c r="G118" s="35"/>
      <c r="H118" s="35"/>
      <c r="I118" s="114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11" customFormat="1" ht="29.25" customHeight="1">
      <c r="A119" s="174"/>
      <c r="B119" s="175"/>
      <c r="C119" s="176" t="s">
        <v>128</v>
      </c>
      <c r="D119" s="177" t="s">
        <v>61</v>
      </c>
      <c r="E119" s="177" t="s">
        <v>57</v>
      </c>
      <c r="F119" s="177" t="s">
        <v>58</v>
      </c>
      <c r="G119" s="177" t="s">
        <v>129</v>
      </c>
      <c r="H119" s="177" t="s">
        <v>130</v>
      </c>
      <c r="I119" s="178" t="s">
        <v>131</v>
      </c>
      <c r="J119" s="179" t="s">
        <v>118</v>
      </c>
      <c r="K119" s="180" t="s">
        <v>132</v>
      </c>
      <c r="L119" s="181"/>
      <c r="M119" s="74" t="s">
        <v>1</v>
      </c>
      <c r="N119" s="75" t="s">
        <v>40</v>
      </c>
      <c r="O119" s="75" t="s">
        <v>133</v>
      </c>
      <c r="P119" s="75" t="s">
        <v>134</v>
      </c>
      <c r="Q119" s="75" t="s">
        <v>135</v>
      </c>
      <c r="R119" s="75" t="s">
        <v>136</v>
      </c>
      <c r="S119" s="75" t="s">
        <v>137</v>
      </c>
      <c r="T119" s="75" t="s">
        <v>138</v>
      </c>
      <c r="U119" s="76" t="s">
        <v>139</v>
      </c>
      <c r="V119" s="174"/>
      <c r="W119" s="174"/>
      <c r="X119" s="174"/>
      <c r="Y119" s="174"/>
      <c r="Z119" s="174"/>
      <c r="AA119" s="174"/>
      <c r="AB119" s="174"/>
      <c r="AC119" s="174"/>
      <c r="AD119" s="174"/>
      <c r="AE119" s="174"/>
    </row>
    <row r="120" spans="1:65" s="2" customFormat="1" ht="22.9" customHeight="1">
      <c r="A120" s="33"/>
      <c r="B120" s="34"/>
      <c r="C120" s="81" t="s">
        <v>140</v>
      </c>
      <c r="D120" s="35"/>
      <c r="E120" s="35"/>
      <c r="F120" s="35"/>
      <c r="G120" s="35"/>
      <c r="H120" s="35"/>
      <c r="I120" s="114"/>
      <c r="J120" s="182">
        <f>BK120</f>
        <v>0</v>
      </c>
      <c r="K120" s="35"/>
      <c r="L120" s="38"/>
      <c r="M120" s="77"/>
      <c r="N120" s="183"/>
      <c r="O120" s="78"/>
      <c r="P120" s="184">
        <f>P121</f>
        <v>0</v>
      </c>
      <c r="Q120" s="78"/>
      <c r="R120" s="184">
        <f>R121</f>
        <v>0</v>
      </c>
      <c r="S120" s="78"/>
      <c r="T120" s="184">
        <f>T121</f>
        <v>0</v>
      </c>
      <c r="U120" s="79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6" t="s">
        <v>75</v>
      </c>
      <c r="AU120" s="16" t="s">
        <v>120</v>
      </c>
      <c r="BK120" s="185">
        <f>BK121</f>
        <v>0</v>
      </c>
    </row>
    <row r="121" spans="1:65" s="12" customFormat="1" ht="25.9" customHeight="1">
      <c r="B121" s="186"/>
      <c r="C121" s="187"/>
      <c r="D121" s="188" t="s">
        <v>75</v>
      </c>
      <c r="E121" s="189" t="s">
        <v>680</v>
      </c>
      <c r="F121" s="189" t="s">
        <v>681</v>
      </c>
      <c r="G121" s="187"/>
      <c r="H121" s="187"/>
      <c r="I121" s="190"/>
      <c r="J121" s="191">
        <f>BK121</f>
        <v>0</v>
      </c>
      <c r="K121" s="187"/>
      <c r="L121" s="192"/>
      <c r="M121" s="193"/>
      <c r="N121" s="194"/>
      <c r="O121" s="194"/>
      <c r="P121" s="195">
        <f>P122+P125+P129</f>
        <v>0</v>
      </c>
      <c r="Q121" s="194"/>
      <c r="R121" s="195">
        <f>R122+R125+R129</f>
        <v>0</v>
      </c>
      <c r="S121" s="194"/>
      <c r="T121" s="195">
        <f>T122+T125+T129</f>
        <v>0</v>
      </c>
      <c r="U121" s="196"/>
      <c r="AR121" s="197" t="s">
        <v>166</v>
      </c>
      <c r="AT121" s="198" t="s">
        <v>75</v>
      </c>
      <c r="AU121" s="198" t="s">
        <v>76</v>
      </c>
      <c r="AY121" s="197" t="s">
        <v>143</v>
      </c>
      <c r="BK121" s="199">
        <f>BK122+BK125+BK129</f>
        <v>0</v>
      </c>
    </row>
    <row r="122" spans="1:65" s="12" customFormat="1" ht="22.9" customHeight="1">
      <c r="B122" s="186"/>
      <c r="C122" s="187"/>
      <c r="D122" s="188" t="s">
        <v>75</v>
      </c>
      <c r="E122" s="200" t="s">
        <v>682</v>
      </c>
      <c r="F122" s="200" t="s">
        <v>683</v>
      </c>
      <c r="G122" s="187"/>
      <c r="H122" s="187"/>
      <c r="I122" s="190"/>
      <c r="J122" s="201">
        <f>BK122</f>
        <v>0</v>
      </c>
      <c r="K122" s="187"/>
      <c r="L122" s="192"/>
      <c r="M122" s="193"/>
      <c r="N122" s="194"/>
      <c r="O122" s="194"/>
      <c r="P122" s="195">
        <f>SUM(P123:P124)</f>
        <v>0</v>
      </c>
      <c r="Q122" s="194"/>
      <c r="R122" s="195">
        <f>SUM(R123:R124)</f>
        <v>0</v>
      </c>
      <c r="S122" s="194"/>
      <c r="T122" s="195">
        <f>SUM(T123:T124)</f>
        <v>0</v>
      </c>
      <c r="U122" s="196"/>
      <c r="AR122" s="197" t="s">
        <v>166</v>
      </c>
      <c r="AT122" s="198" t="s">
        <v>75</v>
      </c>
      <c r="AU122" s="198" t="s">
        <v>84</v>
      </c>
      <c r="AY122" s="197" t="s">
        <v>143</v>
      </c>
      <c r="BK122" s="199">
        <f>SUM(BK123:BK124)</f>
        <v>0</v>
      </c>
    </row>
    <row r="123" spans="1:65" s="2" customFormat="1" ht="16.5" customHeight="1">
      <c r="A123" s="33"/>
      <c r="B123" s="34"/>
      <c r="C123" s="202" t="s">
        <v>84</v>
      </c>
      <c r="D123" s="202" t="s">
        <v>145</v>
      </c>
      <c r="E123" s="203" t="s">
        <v>684</v>
      </c>
      <c r="F123" s="204" t="s">
        <v>683</v>
      </c>
      <c r="G123" s="205" t="s">
        <v>685</v>
      </c>
      <c r="H123" s="206">
        <v>1</v>
      </c>
      <c r="I123" s="207"/>
      <c r="J123" s="208">
        <f>ROUND(I123*H123,2)</f>
        <v>0</v>
      </c>
      <c r="K123" s="209"/>
      <c r="L123" s="38"/>
      <c r="M123" s="210" t="s">
        <v>1</v>
      </c>
      <c r="N123" s="211" t="s">
        <v>41</v>
      </c>
      <c r="O123" s="70"/>
      <c r="P123" s="212">
        <f>O123*H123</f>
        <v>0</v>
      </c>
      <c r="Q123" s="212">
        <v>0</v>
      </c>
      <c r="R123" s="212">
        <f>Q123*H123</f>
        <v>0</v>
      </c>
      <c r="S123" s="212">
        <v>0</v>
      </c>
      <c r="T123" s="212">
        <f>S123*H123</f>
        <v>0</v>
      </c>
      <c r="U123" s="213" t="s">
        <v>1</v>
      </c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214" t="s">
        <v>686</v>
      </c>
      <c r="AT123" s="214" t="s">
        <v>145</v>
      </c>
      <c r="AU123" s="214" t="s">
        <v>86</v>
      </c>
      <c r="AY123" s="16" t="s">
        <v>143</v>
      </c>
      <c r="BE123" s="215">
        <f>IF(N123="základní",J123,0)</f>
        <v>0</v>
      </c>
      <c r="BF123" s="215">
        <f>IF(N123="snížená",J123,0)</f>
        <v>0</v>
      </c>
      <c r="BG123" s="215">
        <f>IF(N123="zákl. přenesená",J123,0)</f>
        <v>0</v>
      </c>
      <c r="BH123" s="215">
        <f>IF(N123="sníž. přenesená",J123,0)</f>
        <v>0</v>
      </c>
      <c r="BI123" s="215">
        <f>IF(N123="nulová",J123,0)</f>
        <v>0</v>
      </c>
      <c r="BJ123" s="16" t="s">
        <v>84</v>
      </c>
      <c r="BK123" s="215">
        <f>ROUND(I123*H123,2)</f>
        <v>0</v>
      </c>
      <c r="BL123" s="16" t="s">
        <v>686</v>
      </c>
      <c r="BM123" s="214" t="s">
        <v>687</v>
      </c>
    </row>
    <row r="124" spans="1:65" s="2" customFormat="1" ht="68.25">
      <c r="A124" s="33"/>
      <c r="B124" s="34"/>
      <c r="C124" s="35"/>
      <c r="D124" s="218" t="s">
        <v>226</v>
      </c>
      <c r="E124" s="35"/>
      <c r="F124" s="250" t="s">
        <v>688</v>
      </c>
      <c r="G124" s="35"/>
      <c r="H124" s="35"/>
      <c r="I124" s="114"/>
      <c r="J124" s="35"/>
      <c r="K124" s="35"/>
      <c r="L124" s="38"/>
      <c r="M124" s="251"/>
      <c r="N124" s="252"/>
      <c r="O124" s="70"/>
      <c r="P124" s="70"/>
      <c r="Q124" s="70"/>
      <c r="R124" s="70"/>
      <c r="S124" s="70"/>
      <c r="T124" s="70"/>
      <c r="U124" s="71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226</v>
      </c>
      <c r="AU124" s="16" t="s">
        <v>86</v>
      </c>
    </row>
    <row r="125" spans="1:65" s="12" customFormat="1" ht="22.9" customHeight="1">
      <c r="B125" s="186"/>
      <c r="C125" s="187"/>
      <c r="D125" s="188" t="s">
        <v>75</v>
      </c>
      <c r="E125" s="200" t="s">
        <v>689</v>
      </c>
      <c r="F125" s="200" t="s">
        <v>690</v>
      </c>
      <c r="G125" s="187"/>
      <c r="H125" s="187"/>
      <c r="I125" s="190"/>
      <c r="J125" s="201">
        <f>BK125</f>
        <v>0</v>
      </c>
      <c r="K125" s="187"/>
      <c r="L125" s="192"/>
      <c r="M125" s="193"/>
      <c r="N125" s="194"/>
      <c r="O125" s="194"/>
      <c r="P125" s="195">
        <f>SUM(P126:P128)</f>
        <v>0</v>
      </c>
      <c r="Q125" s="194"/>
      <c r="R125" s="195">
        <f>SUM(R126:R128)</f>
        <v>0</v>
      </c>
      <c r="S125" s="194"/>
      <c r="T125" s="195">
        <f>SUM(T126:T128)</f>
        <v>0</v>
      </c>
      <c r="U125" s="196"/>
      <c r="AR125" s="197" t="s">
        <v>166</v>
      </c>
      <c r="AT125" s="198" t="s">
        <v>75</v>
      </c>
      <c r="AU125" s="198" t="s">
        <v>84</v>
      </c>
      <c r="AY125" s="197" t="s">
        <v>143</v>
      </c>
      <c r="BK125" s="199">
        <f>SUM(BK126:BK128)</f>
        <v>0</v>
      </c>
    </row>
    <row r="126" spans="1:65" s="2" customFormat="1" ht="16.5" customHeight="1">
      <c r="A126" s="33"/>
      <c r="B126" s="34"/>
      <c r="C126" s="202" t="s">
        <v>86</v>
      </c>
      <c r="D126" s="202" t="s">
        <v>145</v>
      </c>
      <c r="E126" s="203" t="s">
        <v>691</v>
      </c>
      <c r="F126" s="204" t="s">
        <v>692</v>
      </c>
      <c r="G126" s="205" t="s">
        <v>685</v>
      </c>
      <c r="H126" s="206">
        <v>1</v>
      </c>
      <c r="I126" s="207"/>
      <c r="J126" s="208">
        <f>ROUND(I126*H126,2)</f>
        <v>0</v>
      </c>
      <c r="K126" s="209"/>
      <c r="L126" s="38"/>
      <c r="M126" s="210" t="s">
        <v>1</v>
      </c>
      <c r="N126" s="211" t="s">
        <v>41</v>
      </c>
      <c r="O126" s="70"/>
      <c r="P126" s="212">
        <f>O126*H126</f>
        <v>0</v>
      </c>
      <c r="Q126" s="212">
        <v>0</v>
      </c>
      <c r="R126" s="212">
        <f>Q126*H126</f>
        <v>0</v>
      </c>
      <c r="S126" s="212">
        <v>0</v>
      </c>
      <c r="T126" s="212">
        <f>S126*H126</f>
        <v>0</v>
      </c>
      <c r="U126" s="213" t="s">
        <v>1</v>
      </c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214" t="s">
        <v>686</v>
      </c>
      <c r="AT126" s="214" t="s">
        <v>145</v>
      </c>
      <c r="AU126" s="214" t="s">
        <v>86</v>
      </c>
      <c r="AY126" s="16" t="s">
        <v>143</v>
      </c>
      <c r="BE126" s="215">
        <f>IF(N126="základní",J126,0)</f>
        <v>0</v>
      </c>
      <c r="BF126" s="215">
        <f>IF(N126="snížená",J126,0)</f>
        <v>0</v>
      </c>
      <c r="BG126" s="215">
        <f>IF(N126="zákl. přenesená",J126,0)</f>
        <v>0</v>
      </c>
      <c r="BH126" s="215">
        <f>IF(N126="sníž. přenesená",J126,0)</f>
        <v>0</v>
      </c>
      <c r="BI126" s="215">
        <f>IF(N126="nulová",J126,0)</f>
        <v>0</v>
      </c>
      <c r="BJ126" s="16" t="s">
        <v>84</v>
      </c>
      <c r="BK126" s="215">
        <f>ROUND(I126*H126,2)</f>
        <v>0</v>
      </c>
      <c r="BL126" s="16" t="s">
        <v>686</v>
      </c>
      <c r="BM126" s="214" t="s">
        <v>693</v>
      </c>
    </row>
    <row r="127" spans="1:65" s="2" customFormat="1" ht="48.75">
      <c r="A127" s="33"/>
      <c r="B127" s="34"/>
      <c r="C127" s="35"/>
      <c r="D127" s="218" t="s">
        <v>226</v>
      </c>
      <c r="E127" s="35"/>
      <c r="F127" s="250" t="s">
        <v>694</v>
      </c>
      <c r="G127" s="35"/>
      <c r="H127" s="35"/>
      <c r="I127" s="114"/>
      <c r="J127" s="35"/>
      <c r="K127" s="35"/>
      <c r="L127" s="38"/>
      <c r="M127" s="251"/>
      <c r="N127" s="252"/>
      <c r="O127" s="70"/>
      <c r="P127" s="70"/>
      <c r="Q127" s="70"/>
      <c r="R127" s="70"/>
      <c r="S127" s="70"/>
      <c r="T127" s="70"/>
      <c r="U127" s="71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226</v>
      </c>
      <c r="AU127" s="16" t="s">
        <v>86</v>
      </c>
    </row>
    <row r="128" spans="1:65" s="2" customFormat="1" ht="33" customHeight="1">
      <c r="A128" s="33"/>
      <c r="B128" s="34"/>
      <c r="C128" s="202" t="s">
        <v>154</v>
      </c>
      <c r="D128" s="202" t="s">
        <v>145</v>
      </c>
      <c r="E128" s="203" t="s">
        <v>695</v>
      </c>
      <c r="F128" s="204" t="s">
        <v>696</v>
      </c>
      <c r="G128" s="205" t="s">
        <v>697</v>
      </c>
      <c r="H128" s="206">
        <v>1</v>
      </c>
      <c r="I128" s="207"/>
      <c r="J128" s="208">
        <f>ROUND(I128*H128,2)</f>
        <v>0</v>
      </c>
      <c r="K128" s="209"/>
      <c r="L128" s="38"/>
      <c r="M128" s="210" t="s">
        <v>1</v>
      </c>
      <c r="N128" s="211" t="s">
        <v>41</v>
      </c>
      <c r="O128" s="70"/>
      <c r="P128" s="212">
        <f>O128*H128</f>
        <v>0</v>
      </c>
      <c r="Q128" s="212">
        <v>0</v>
      </c>
      <c r="R128" s="212">
        <f>Q128*H128</f>
        <v>0</v>
      </c>
      <c r="S128" s="212">
        <v>0</v>
      </c>
      <c r="T128" s="212">
        <f>S128*H128</f>
        <v>0</v>
      </c>
      <c r="U128" s="213" t="s">
        <v>1</v>
      </c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14" t="s">
        <v>217</v>
      </c>
      <c r="AT128" s="214" t="s">
        <v>145</v>
      </c>
      <c r="AU128" s="214" t="s">
        <v>86</v>
      </c>
      <c r="AY128" s="16" t="s">
        <v>143</v>
      </c>
      <c r="BE128" s="215">
        <f>IF(N128="základní",J128,0)</f>
        <v>0</v>
      </c>
      <c r="BF128" s="215">
        <f>IF(N128="snížená",J128,0)</f>
        <v>0</v>
      </c>
      <c r="BG128" s="215">
        <f>IF(N128="zákl. přenesená",J128,0)</f>
        <v>0</v>
      </c>
      <c r="BH128" s="215">
        <f>IF(N128="sníž. přenesená",J128,0)</f>
        <v>0</v>
      </c>
      <c r="BI128" s="215">
        <f>IF(N128="nulová",J128,0)</f>
        <v>0</v>
      </c>
      <c r="BJ128" s="16" t="s">
        <v>84</v>
      </c>
      <c r="BK128" s="215">
        <f>ROUND(I128*H128,2)</f>
        <v>0</v>
      </c>
      <c r="BL128" s="16" t="s">
        <v>217</v>
      </c>
      <c r="BM128" s="214" t="s">
        <v>698</v>
      </c>
    </row>
    <row r="129" spans="1:65" s="12" customFormat="1" ht="22.9" customHeight="1">
      <c r="B129" s="186"/>
      <c r="C129" s="187"/>
      <c r="D129" s="188" t="s">
        <v>75</v>
      </c>
      <c r="E129" s="200" t="s">
        <v>699</v>
      </c>
      <c r="F129" s="200" t="s">
        <v>700</v>
      </c>
      <c r="G129" s="187"/>
      <c r="H129" s="187"/>
      <c r="I129" s="190"/>
      <c r="J129" s="201">
        <f>BK129</f>
        <v>0</v>
      </c>
      <c r="K129" s="187"/>
      <c r="L129" s="192"/>
      <c r="M129" s="193"/>
      <c r="N129" s="194"/>
      <c r="O129" s="194"/>
      <c r="P129" s="195">
        <f>P130</f>
        <v>0</v>
      </c>
      <c r="Q129" s="194"/>
      <c r="R129" s="195">
        <f>R130</f>
        <v>0</v>
      </c>
      <c r="S129" s="194"/>
      <c r="T129" s="195">
        <f>T130</f>
        <v>0</v>
      </c>
      <c r="U129" s="196"/>
      <c r="AR129" s="197" t="s">
        <v>166</v>
      </c>
      <c r="AT129" s="198" t="s">
        <v>75</v>
      </c>
      <c r="AU129" s="198" t="s">
        <v>84</v>
      </c>
      <c r="AY129" s="197" t="s">
        <v>143</v>
      </c>
      <c r="BK129" s="199">
        <f>BK130</f>
        <v>0</v>
      </c>
    </row>
    <row r="130" spans="1:65" s="2" customFormat="1" ht="16.5" customHeight="1">
      <c r="A130" s="33"/>
      <c r="B130" s="34"/>
      <c r="C130" s="202" t="s">
        <v>149</v>
      </c>
      <c r="D130" s="202" t="s">
        <v>145</v>
      </c>
      <c r="E130" s="203" t="s">
        <v>701</v>
      </c>
      <c r="F130" s="204" t="s">
        <v>702</v>
      </c>
      <c r="G130" s="205" t="s">
        <v>685</v>
      </c>
      <c r="H130" s="206">
        <v>1</v>
      </c>
      <c r="I130" s="207"/>
      <c r="J130" s="208">
        <f>ROUND(I130*H130,2)</f>
        <v>0</v>
      </c>
      <c r="K130" s="209"/>
      <c r="L130" s="38"/>
      <c r="M130" s="256" t="s">
        <v>1</v>
      </c>
      <c r="N130" s="257" t="s">
        <v>41</v>
      </c>
      <c r="O130" s="258"/>
      <c r="P130" s="259">
        <f>O130*H130</f>
        <v>0</v>
      </c>
      <c r="Q130" s="259">
        <v>0</v>
      </c>
      <c r="R130" s="259">
        <f>Q130*H130</f>
        <v>0</v>
      </c>
      <c r="S130" s="259">
        <v>0</v>
      </c>
      <c r="T130" s="259">
        <f>S130*H130</f>
        <v>0</v>
      </c>
      <c r="U130" s="260" t="s">
        <v>1</v>
      </c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14" t="s">
        <v>686</v>
      </c>
      <c r="AT130" s="214" t="s">
        <v>145</v>
      </c>
      <c r="AU130" s="214" t="s">
        <v>86</v>
      </c>
      <c r="AY130" s="16" t="s">
        <v>143</v>
      </c>
      <c r="BE130" s="215">
        <f>IF(N130="základní",J130,0)</f>
        <v>0</v>
      </c>
      <c r="BF130" s="215">
        <f>IF(N130="snížená",J130,0)</f>
        <v>0</v>
      </c>
      <c r="BG130" s="215">
        <f>IF(N130="zákl. přenesená",J130,0)</f>
        <v>0</v>
      </c>
      <c r="BH130" s="215">
        <f>IF(N130="sníž. přenesená",J130,0)</f>
        <v>0</v>
      </c>
      <c r="BI130" s="215">
        <f>IF(N130="nulová",J130,0)</f>
        <v>0</v>
      </c>
      <c r="BJ130" s="16" t="s">
        <v>84</v>
      </c>
      <c r="BK130" s="215">
        <f>ROUND(I130*H130,2)</f>
        <v>0</v>
      </c>
      <c r="BL130" s="16" t="s">
        <v>686</v>
      </c>
      <c r="BM130" s="214" t="s">
        <v>703</v>
      </c>
    </row>
    <row r="131" spans="1:65" s="2" customFormat="1" ht="6.95" customHeight="1">
      <c r="A131" s="33"/>
      <c r="B131" s="53"/>
      <c r="C131" s="54"/>
      <c r="D131" s="54"/>
      <c r="E131" s="54"/>
      <c r="F131" s="54"/>
      <c r="G131" s="54"/>
      <c r="H131" s="54"/>
      <c r="I131" s="151"/>
      <c r="J131" s="54"/>
      <c r="K131" s="54"/>
      <c r="L131" s="38"/>
      <c r="M131" s="33"/>
      <c r="O131" s="33"/>
      <c r="P131" s="33"/>
      <c r="Q131" s="33"/>
      <c r="R131" s="33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</row>
  </sheetData>
  <sheetProtection algorithmName="SHA-512" hashValue="FKml4FGYt6ZdVaLI/tld3+J+8prKEp6sL3c/znR20NR/jnIWHfyEpnCqNdtpSWj4igDZww6Oyk2oXFsbiI76jA==" saltValue="j4BiV7xwm1/tVkacSm2zE/WQMiEC89yeR77loGM6v1FQykl3Q0rQyYVxLBEtX2x+QjP5n21YBuAgw/k5Mcr+lA==" spinCount="100000" sheet="1" objects="1" scenarios="1" formatColumns="0" formatRows="0" autoFilter="0"/>
  <autoFilter ref="C119:K130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5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7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1" width="14.16406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7"/>
      <c r="L2" s="301"/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6" t="s">
        <v>85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86</v>
      </c>
    </row>
    <row r="4" spans="1:46" s="1" customFormat="1" ht="24.95" customHeight="1">
      <c r="B4" s="19"/>
      <c r="D4" s="111" t="s">
        <v>112</v>
      </c>
      <c r="I4" s="107"/>
      <c r="L4" s="19"/>
      <c r="M4" s="112" t="s">
        <v>10</v>
      </c>
      <c r="AT4" s="16" t="s">
        <v>4</v>
      </c>
    </row>
    <row r="5" spans="1:46" s="1" customFormat="1" ht="6.95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35.25" customHeight="1">
      <c r="B7" s="19"/>
      <c r="E7" s="302" t="str">
        <f>'Rekapitulace zakázky'!K6</f>
        <v>Odstraňování postradatelných objektů SŽ - demolice (obvod OŘ PHA) na trati č. 120 - Nové Strašecí, č .221 - Praha Vršovice, č. 170,171 - Karlštejn, č. 231 - Praha Kyje, č. 230 - Čáslav, č. 190 - Praha Bubny</v>
      </c>
      <c r="F7" s="303"/>
      <c r="G7" s="303"/>
      <c r="H7" s="303"/>
      <c r="I7" s="107"/>
      <c r="L7" s="19"/>
    </row>
    <row r="8" spans="1:46" s="2" customFormat="1" ht="12" customHeight="1">
      <c r="A8" s="33"/>
      <c r="B8" s="38"/>
      <c r="C8" s="33"/>
      <c r="D8" s="113" t="s">
        <v>113</v>
      </c>
      <c r="E8" s="33"/>
      <c r="F8" s="33"/>
      <c r="G8" s="33"/>
      <c r="H8" s="33"/>
      <c r="I8" s="114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04" t="s">
        <v>114</v>
      </c>
      <c r="F9" s="305"/>
      <c r="G9" s="305"/>
      <c r="H9" s="305"/>
      <c r="I9" s="114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3" t="s">
        <v>17</v>
      </c>
      <c r="E11" s="33"/>
      <c r="F11" s="115" t="s">
        <v>1</v>
      </c>
      <c r="G11" s="33"/>
      <c r="H11" s="33"/>
      <c r="I11" s="116" t="s">
        <v>18</v>
      </c>
      <c r="J11" s="115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3" t="s">
        <v>19</v>
      </c>
      <c r="E12" s="33"/>
      <c r="F12" s="115" t="s">
        <v>115</v>
      </c>
      <c r="G12" s="33"/>
      <c r="H12" s="33"/>
      <c r="I12" s="116" t="s">
        <v>21</v>
      </c>
      <c r="J12" s="117" t="str">
        <f>'Rekapitulace zakázky'!AN8</f>
        <v>17. 6. 2020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23</v>
      </c>
      <c r="E14" s="33"/>
      <c r="F14" s="33"/>
      <c r="G14" s="33"/>
      <c r="H14" s="33"/>
      <c r="I14" s="116" t="s">
        <v>24</v>
      </c>
      <c r="J14" s="115" t="s">
        <v>25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5" t="s">
        <v>26</v>
      </c>
      <c r="F15" s="33"/>
      <c r="G15" s="33"/>
      <c r="H15" s="33"/>
      <c r="I15" s="116" t="s">
        <v>27</v>
      </c>
      <c r="J15" s="115" t="s">
        <v>28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3" t="s">
        <v>29</v>
      </c>
      <c r="E17" s="33"/>
      <c r="F17" s="33"/>
      <c r="G17" s="33"/>
      <c r="H17" s="33"/>
      <c r="I17" s="116" t="s">
        <v>24</v>
      </c>
      <c r="J17" s="29" t="str">
        <f>'Rekapitulace zakázky'!AN13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06" t="str">
        <f>'Rekapitulace zakázky'!E14</f>
        <v>Vyplň údaj</v>
      </c>
      <c r="F18" s="307"/>
      <c r="G18" s="307"/>
      <c r="H18" s="307"/>
      <c r="I18" s="116" t="s">
        <v>27</v>
      </c>
      <c r="J18" s="29" t="str">
        <f>'Rekapitulace zakázky'!AN14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3" t="s">
        <v>31</v>
      </c>
      <c r="E20" s="33"/>
      <c r="F20" s="33"/>
      <c r="G20" s="33"/>
      <c r="H20" s="33"/>
      <c r="I20" s="116" t="s">
        <v>24</v>
      </c>
      <c r="J20" s="115" t="str">
        <f>IF('Rekapitulace zakázky'!AN16="","",'Rekapitulace zakázky'!AN16)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5" t="str">
        <f>IF('Rekapitulace zakázky'!E17="","",'Rekapitulace zakázky'!E17)</f>
        <v xml:space="preserve"> </v>
      </c>
      <c r="F21" s="33"/>
      <c r="G21" s="33"/>
      <c r="H21" s="33"/>
      <c r="I21" s="116" t="s">
        <v>27</v>
      </c>
      <c r="J21" s="115" t="str">
        <f>IF('Rekapitulace zakázky'!AN17="","",'Rekapitulace zakázky'!AN17)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3" t="s">
        <v>33</v>
      </c>
      <c r="E23" s="33"/>
      <c r="F23" s="33"/>
      <c r="G23" s="33"/>
      <c r="H23" s="33"/>
      <c r="I23" s="116" t="s">
        <v>24</v>
      </c>
      <c r="J23" s="115" t="s">
        <v>1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5" t="s">
        <v>34</v>
      </c>
      <c r="F24" s="33"/>
      <c r="G24" s="33"/>
      <c r="H24" s="33"/>
      <c r="I24" s="116" t="s">
        <v>27</v>
      </c>
      <c r="J24" s="115" t="s">
        <v>1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3" t="s">
        <v>35</v>
      </c>
      <c r="E26" s="33"/>
      <c r="F26" s="33"/>
      <c r="G26" s="33"/>
      <c r="H26" s="33"/>
      <c r="I26" s="114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8"/>
      <c r="B27" s="119"/>
      <c r="C27" s="118"/>
      <c r="D27" s="118"/>
      <c r="E27" s="308" t="s">
        <v>1</v>
      </c>
      <c r="F27" s="308"/>
      <c r="G27" s="308"/>
      <c r="H27" s="308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36</v>
      </c>
      <c r="E30" s="33"/>
      <c r="F30" s="33"/>
      <c r="G30" s="33"/>
      <c r="H30" s="33"/>
      <c r="I30" s="114"/>
      <c r="J30" s="125">
        <f>ROUND(J122,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6" t="s">
        <v>38</v>
      </c>
      <c r="G32" s="33"/>
      <c r="H32" s="33"/>
      <c r="I32" s="127" t="s">
        <v>37</v>
      </c>
      <c r="J32" s="126" t="s">
        <v>39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8" t="s">
        <v>40</v>
      </c>
      <c r="E33" s="113" t="s">
        <v>41</v>
      </c>
      <c r="F33" s="129">
        <f>ROUND((SUM(BE122:BE184)),  2)</f>
        <v>0</v>
      </c>
      <c r="G33" s="33"/>
      <c r="H33" s="33"/>
      <c r="I33" s="130">
        <v>0.21</v>
      </c>
      <c r="J33" s="129">
        <f>ROUND(((SUM(BE122:BE184))*I33),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3" t="s">
        <v>42</v>
      </c>
      <c r="F34" s="129">
        <f>ROUND((SUM(BF122:BF184)),  2)</f>
        <v>0</v>
      </c>
      <c r="G34" s="33"/>
      <c r="H34" s="33"/>
      <c r="I34" s="130">
        <v>0.15</v>
      </c>
      <c r="J34" s="129">
        <f>ROUND(((SUM(BF122:BF184))*I34),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3" t="s">
        <v>43</v>
      </c>
      <c r="F35" s="129">
        <f>ROUND((SUM(BG122:BG184)),  2)</f>
        <v>0</v>
      </c>
      <c r="G35" s="33"/>
      <c r="H35" s="33"/>
      <c r="I35" s="130">
        <v>0.21</v>
      </c>
      <c r="J35" s="129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3" t="s">
        <v>44</v>
      </c>
      <c r="F36" s="129">
        <f>ROUND((SUM(BH122:BH184)),  2)</f>
        <v>0</v>
      </c>
      <c r="G36" s="33"/>
      <c r="H36" s="33"/>
      <c r="I36" s="130">
        <v>0.15</v>
      </c>
      <c r="J36" s="129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45</v>
      </c>
      <c r="F37" s="129">
        <f>ROUND((SUM(BI122:BI184)),  2)</f>
        <v>0</v>
      </c>
      <c r="G37" s="33"/>
      <c r="H37" s="33"/>
      <c r="I37" s="130">
        <v>0</v>
      </c>
      <c r="J37" s="129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1"/>
      <c r="D39" s="132" t="s">
        <v>46</v>
      </c>
      <c r="E39" s="133"/>
      <c r="F39" s="133"/>
      <c r="G39" s="134" t="s">
        <v>47</v>
      </c>
      <c r="H39" s="135" t="s">
        <v>48</v>
      </c>
      <c r="I39" s="136"/>
      <c r="J39" s="137">
        <f>SUM(J30:J37)</f>
        <v>0</v>
      </c>
      <c r="K39" s="138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I41" s="107"/>
      <c r="L41" s="19"/>
    </row>
    <row r="42" spans="1:31" s="1" customFormat="1" ht="14.45" customHeight="1">
      <c r="B42" s="19"/>
      <c r="I42" s="107"/>
      <c r="L42" s="19"/>
    </row>
    <row r="43" spans="1:31" s="1" customFormat="1" ht="14.45" customHeight="1">
      <c r="B43" s="19"/>
      <c r="I43" s="107"/>
      <c r="L43" s="19"/>
    </row>
    <row r="44" spans="1:31" s="1" customFormat="1" ht="14.45" customHeight="1">
      <c r="B44" s="19"/>
      <c r="I44" s="107"/>
      <c r="L44" s="19"/>
    </row>
    <row r="45" spans="1:31" s="1" customFormat="1" ht="14.45" customHeight="1">
      <c r="B45" s="19"/>
      <c r="I45" s="107"/>
      <c r="L45" s="19"/>
    </row>
    <row r="46" spans="1:31" s="1" customFormat="1" ht="14.45" customHeight="1">
      <c r="B46" s="19"/>
      <c r="I46" s="107"/>
      <c r="L46" s="19"/>
    </row>
    <row r="47" spans="1:31" s="1" customFormat="1" ht="14.45" customHeight="1">
      <c r="B47" s="19"/>
      <c r="I47" s="107"/>
      <c r="L47" s="19"/>
    </row>
    <row r="48" spans="1:31" s="1" customFormat="1" ht="14.45" customHeight="1">
      <c r="B48" s="19"/>
      <c r="I48" s="107"/>
      <c r="L48" s="19"/>
    </row>
    <row r="49" spans="1:31" s="1" customFormat="1" ht="14.45" customHeight="1">
      <c r="B49" s="19"/>
      <c r="I49" s="107"/>
      <c r="L49" s="19"/>
    </row>
    <row r="50" spans="1:31" s="2" customFormat="1" ht="14.45" customHeight="1">
      <c r="B50" s="50"/>
      <c r="D50" s="139" t="s">
        <v>49</v>
      </c>
      <c r="E50" s="140"/>
      <c r="F50" s="140"/>
      <c r="G50" s="139" t="s">
        <v>50</v>
      </c>
      <c r="H50" s="140"/>
      <c r="I50" s="141"/>
      <c r="J50" s="140"/>
      <c r="K50" s="140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42" t="s">
        <v>51</v>
      </c>
      <c r="E61" s="143"/>
      <c r="F61" s="144" t="s">
        <v>52</v>
      </c>
      <c r="G61" s="142" t="s">
        <v>51</v>
      </c>
      <c r="H61" s="143"/>
      <c r="I61" s="145"/>
      <c r="J61" s="146" t="s">
        <v>52</v>
      </c>
      <c r="K61" s="143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9" t="s">
        <v>53</v>
      </c>
      <c r="E65" s="147"/>
      <c r="F65" s="147"/>
      <c r="G65" s="139" t="s">
        <v>54</v>
      </c>
      <c r="H65" s="147"/>
      <c r="I65" s="148"/>
      <c r="J65" s="147"/>
      <c r="K65" s="14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42" t="s">
        <v>51</v>
      </c>
      <c r="E76" s="143"/>
      <c r="F76" s="144" t="s">
        <v>52</v>
      </c>
      <c r="G76" s="142" t="s">
        <v>51</v>
      </c>
      <c r="H76" s="143"/>
      <c r="I76" s="145"/>
      <c r="J76" s="146" t="s">
        <v>52</v>
      </c>
      <c r="K76" s="143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9"/>
      <c r="C77" s="150"/>
      <c r="D77" s="150"/>
      <c r="E77" s="150"/>
      <c r="F77" s="150"/>
      <c r="G77" s="150"/>
      <c r="H77" s="150"/>
      <c r="I77" s="151"/>
      <c r="J77" s="150"/>
      <c r="K77" s="150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52"/>
      <c r="C81" s="153"/>
      <c r="D81" s="153"/>
      <c r="E81" s="153"/>
      <c r="F81" s="153"/>
      <c r="G81" s="153"/>
      <c r="H81" s="153"/>
      <c r="I81" s="154"/>
      <c r="J81" s="153"/>
      <c r="K81" s="153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116</v>
      </c>
      <c r="D82" s="35"/>
      <c r="E82" s="35"/>
      <c r="F82" s="35"/>
      <c r="G82" s="35"/>
      <c r="H82" s="35"/>
      <c r="I82" s="114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14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309" t="str">
        <f>E7</f>
        <v>Odstraňování postradatelných objektů SŽ - demolice (obvod OŘ PHA) na trati č. 120 - Nové Strašecí, č .221 - Praha Vršovice, č. 170,171 - Karlštejn, č. 231 - Praha Kyje, č. 230 - Čáslav, č. 190 - Praha Bubny</v>
      </c>
      <c r="F85" s="310"/>
      <c r="G85" s="310"/>
      <c r="H85" s="310"/>
      <c r="I85" s="114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113</v>
      </c>
      <c r="D86" s="35"/>
      <c r="E86" s="35"/>
      <c r="F86" s="35"/>
      <c r="G86" s="35"/>
      <c r="H86" s="35"/>
      <c r="I86" s="114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61" t="str">
        <f>E9</f>
        <v>SO 01 - Nové Strašecí - demolice bývalých WC</v>
      </c>
      <c r="F87" s="311"/>
      <c r="G87" s="311"/>
      <c r="H87" s="311"/>
      <c r="I87" s="114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114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19</v>
      </c>
      <c r="D89" s="35"/>
      <c r="E89" s="35"/>
      <c r="F89" s="26" t="str">
        <f>F12</f>
        <v>žst. Nové Strašecí</v>
      </c>
      <c r="G89" s="35"/>
      <c r="H89" s="35"/>
      <c r="I89" s="116" t="s">
        <v>21</v>
      </c>
      <c r="J89" s="65" t="str">
        <f>IF(J12="","",J12)</f>
        <v>17. 6. 2020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14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23</v>
      </c>
      <c r="D91" s="35"/>
      <c r="E91" s="35"/>
      <c r="F91" s="26" t="str">
        <f>E15</f>
        <v>Správa železnic, státní organizace</v>
      </c>
      <c r="G91" s="35"/>
      <c r="H91" s="35"/>
      <c r="I91" s="116" t="s">
        <v>31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29</v>
      </c>
      <c r="D92" s="35"/>
      <c r="E92" s="35"/>
      <c r="F92" s="26" t="str">
        <f>IF(E18="","",E18)</f>
        <v>Vyplň údaj</v>
      </c>
      <c r="G92" s="35"/>
      <c r="H92" s="35"/>
      <c r="I92" s="116" t="s">
        <v>33</v>
      </c>
      <c r="J92" s="31" t="str">
        <f>E24</f>
        <v>L. Ulrich, DiS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14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55" t="s">
        <v>117</v>
      </c>
      <c r="D94" s="156"/>
      <c r="E94" s="156"/>
      <c r="F94" s="156"/>
      <c r="G94" s="156"/>
      <c r="H94" s="156"/>
      <c r="I94" s="157"/>
      <c r="J94" s="158" t="s">
        <v>118</v>
      </c>
      <c r="K94" s="156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14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9" t="s">
        <v>119</v>
      </c>
      <c r="D96" s="35"/>
      <c r="E96" s="35"/>
      <c r="F96" s="35"/>
      <c r="G96" s="35"/>
      <c r="H96" s="35"/>
      <c r="I96" s="114"/>
      <c r="J96" s="83">
        <f>J122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120</v>
      </c>
    </row>
    <row r="97" spans="1:31" s="9" customFormat="1" ht="24.95" customHeight="1">
      <c r="B97" s="160"/>
      <c r="C97" s="161"/>
      <c r="D97" s="162" t="s">
        <v>121</v>
      </c>
      <c r="E97" s="163"/>
      <c r="F97" s="163"/>
      <c r="G97" s="163"/>
      <c r="H97" s="163"/>
      <c r="I97" s="164"/>
      <c r="J97" s="165">
        <f>J123</f>
        <v>0</v>
      </c>
      <c r="K97" s="161"/>
      <c r="L97" s="166"/>
    </row>
    <row r="98" spans="1:31" s="10" customFormat="1" ht="19.899999999999999" customHeight="1">
      <c r="B98" s="167"/>
      <c r="C98" s="168"/>
      <c r="D98" s="169" t="s">
        <v>122</v>
      </c>
      <c r="E98" s="170"/>
      <c r="F98" s="170"/>
      <c r="G98" s="170"/>
      <c r="H98" s="170"/>
      <c r="I98" s="171"/>
      <c r="J98" s="172">
        <f>J124</f>
        <v>0</v>
      </c>
      <c r="K98" s="168"/>
      <c r="L98" s="173"/>
    </row>
    <row r="99" spans="1:31" s="10" customFormat="1" ht="19.899999999999999" customHeight="1">
      <c r="B99" s="167"/>
      <c r="C99" s="168"/>
      <c r="D99" s="169" t="s">
        <v>123</v>
      </c>
      <c r="E99" s="170"/>
      <c r="F99" s="170"/>
      <c r="G99" s="170"/>
      <c r="H99" s="170"/>
      <c r="I99" s="171"/>
      <c r="J99" s="172">
        <f>J139</f>
        <v>0</v>
      </c>
      <c r="K99" s="168"/>
      <c r="L99" s="173"/>
    </row>
    <row r="100" spans="1:31" s="10" customFormat="1" ht="19.899999999999999" customHeight="1">
      <c r="B100" s="167"/>
      <c r="C100" s="168"/>
      <c r="D100" s="169" t="s">
        <v>124</v>
      </c>
      <c r="E100" s="170"/>
      <c r="F100" s="170"/>
      <c r="G100" s="170"/>
      <c r="H100" s="170"/>
      <c r="I100" s="171"/>
      <c r="J100" s="172">
        <f>J143</f>
        <v>0</v>
      </c>
      <c r="K100" s="168"/>
      <c r="L100" s="173"/>
    </row>
    <row r="101" spans="1:31" s="10" customFormat="1" ht="19.899999999999999" customHeight="1">
      <c r="B101" s="167"/>
      <c r="C101" s="168"/>
      <c r="D101" s="169" t="s">
        <v>125</v>
      </c>
      <c r="E101" s="170"/>
      <c r="F101" s="170"/>
      <c r="G101" s="170"/>
      <c r="H101" s="170"/>
      <c r="I101" s="171"/>
      <c r="J101" s="172">
        <f>J163</f>
        <v>0</v>
      </c>
      <c r="K101" s="168"/>
      <c r="L101" s="173"/>
    </row>
    <row r="102" spans="1:31" s="10" customFormat="1" ht="19.899999999999999" customHeight="1">
      <c r="B102" s="167"/>
      <c r="C102" s="168"/>
      <c r="D102" s="169" t="s">
        <v>126</v>
      </c>
      <c r="E102" s="170"/>
      <c r="F102" s="170"/>
      <c r="G102" s="170"/>
      <c r="H102" s="170"/>
      <c r="I102" s="171"/>
      <c r="J102" s="172">
        <f>J173</f>
        <v>0</v>
      </c>
      <c r="K102" s="168"/>
      <c r="L102" s="173"/>
    </row>
    <row r="103" spans="1:31" s="2" customFormat="1" ht="21.75" customHeight="1">
      <c r="A103" s="33"/>
      <c r="B103" s="34"/>
      <c r="C103" s="35"/>
      <c r="D103" s="35"/>
      <c r="E103" s="35"/>
      <c r="F103" s="35"/>
      <c r="G103" s="35"/>
      <c r="H103" s="35"/>
      <c r="I103" s="114"/>
      <c r="J103" s="35"/>
      <c r="K103" s="35"/>
      <c r="L103" s="50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31" s="2" customFormat="1" ht="6.95" customHeight="1">
      <c r="A104" s="33"/>
      <c r="B104" s="53"/>
      <c r="C104" s="54"/>
      <c r="D104" s="54"/>
      <c r="E104" s="54"/>
      <c r="F104" s="54"/>
      <c r="G104" s="54"/>
      <c r="H104" s="54"/>
      <c r="I104" s="151"/>
      <c r="J104" s="54"/>
      <c r="K104" s="54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8" spans="1:31" s="2" customFormat="1" ht="6.95" customHeight="1">
      <c r="A108" s="33"/>
      <c r="B108" s="55"/>
      <c r="C108" s="56"/>
      <c r="D108" s="56"/>
      <c r="E108" s="56"/>
      <c r="F108" s="56"/>
      <c r="G108" s="56"/>
      <c r="H108" s="56"/>
      <c r="I108" s="154"/>
      <c r="J108" s="56"/>
      <c r="K108" s="56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24.95" customHeight="1">
      <c r="A109" s="33"/>
      <c r="B109" s="34"/>
      <c r="C109" s="22" t="s">
        <v>127</v>
      </c>
      <c r="D109" s="35"/>
      <c r="E109" s="35"/>
      <c r="F109" s="35"/>
      <c r="G109" s="35"/>
      <c r="H109" s="35"/>
      <c r="I109" s="114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6.95" customHeight="1">
      <c r="A110" s="33"/>
      <c r="B110" s="34"/>
      <c r="C110" s="35"/>
      <c r="D110" s="35"/>
      <c r="E110" s="35"/>
      <c r="F110" s="35"/>
      <c r="G110" s="35"/>
      <c r="H110" s="35"/>
      <c r="I110" s="114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>
      <c r="A111" s="33"/>
      <c r="B111" s="34"/>
      <c r="C111" s="28" t="s">
        <v>16</v>
      </c>
      <c r="D111" s="35"/>
      <c r="E111" s="35"/>
      <c r="F111" s="35"/>
      <c r="G111" s="35"/>
      <c r="H111" s="35"/>
      <c r="I111" s="114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6.5" customHeight="1">
      <c r="A112" s="33"/>
      <c r="B112" s="34"/>
      <c r="C112" s="35"/>
      <c r="D112" s="35"/>
      <c r="E112" s="309" t="str">
        <f>E7</f>
        <v>Odstraňování postradatelných objektů SŽ - demolice (obvod OŘ PHA) na trati č. 120 - Nové Strašecí, č .221 - Praha Vršovice, č. 170,171 - Karlštejn, č. 231 - Praha Kyje, č. 230 - Čáslav, č. 190 - Praha Bubny</v>
      </c>
      <c r="F112" s="310"/>
      <c r="G112" s="310"/>
      <c r="H112" s="310"/>
      <c r="I112" s="114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113</v>
      </c>
      <c r="D113" s="35"/>
      <c r="E113" s="35"/>
      <c r="F113" s="35"/>
      <c r="G113" s="35"/>
      <c r="H113" s="35"/>
      <c r="I113" s="114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6.5" customHeight="1">
      <c r="A114" s="33"/>
      <c r="B114" s="34"/>
      <c r="C114" s="35"/>
      <c r="D114" s="35"/>
      <c r="E114" s="261" t="str">
        <f>E9</f>
        <v>SO 01 - Nové Strašecí - demolice bývalých WC</v>
      </c>
      <c r="F114" s="311"/>
      <c r="G114" s="311"/>
      <c r="H114" s="311"/>
      <c r="I114" s="114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6.95" customHeight="1">
      <c r="A115" s="33"/>
      <c r="B115" s="34"/>
      <c r="C115" s="35"/>
      <c r="D115" s="35"/>
      <c r="E115" s="35"/>
      <c r="F115" s="35"/>
      <c r="G115" s="35"/>
      <c r="H115" s="35"/>
      <c r="I115" s="114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8" t="s">
        <v>19</v>
      </c>
      <c r="D116" s="35"/>
      <c r="E116" s="35"/>
      <c r="F116" s="26" t="str">
        <f>F12</f>
        <v>žst. Nové Strašecí</v>
      </c>
      <c r="G116" s="35"/>
      <c r="H116" s="35"/>
      <c r="I116" s="116" t="s">
        <v>21</v>
      </c>
      <c r="J116" s="65" t="str">
        <f>IF(J12="","",J12)</f>
        <v>17. 6. 2020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6.95" customHeight="1">
      <c r="A117" s="33"/>
      <c r="B117" s="34"/>
      <c r="C117" s="35"/>
      <c r="D117" s="35"/>
      <c r="E117" s="35"/>
      <c r="F117" s="35"/>
      <c r="G117" s="35"/>
      <c r="H117" s="35"/>
      <c r="I117" s="114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5.2" customHeight="1">
      <c r="A118" s="33"/>
      <c r="B118" s="34"/>
      <c r="C118" s="28" t="s">
        <v>23</v>
      </c>
      <c r="D118" s="35"/>
      <c r="E118" s="35"/>
      <c r="F118" s="26" t="str">
        <f>E15</f>
        <v>Správa železnic, státní organizace</v>
      </c>
      <c r="G118" s="35"/>
      <c r="H118" s="35"/>
      <c r="I118" s="116" t="s">
        <v>31</v>
      </c>
      <c r="J118" s="31" t="str">
        <f>E21</f>
        <v xml:space="preserve"> </v>
      </c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5.2" customHeight="1">
      <c r="A119" s="33"/>
      <c r="B119" s="34"/>
      <c r="C119" s="28" t="s">
        <v>29</v>
      </c>
      <c r="D119" s="35"/>
      <c r="E119" s="35"/>
      <c r="F119" s="26" t="str">
        <f>IF(E18="","",E18)</f>
        <v>Vyplň údaj</v>
      </c>
      <c r="G119" s="35"/>
      <c r="H119" s="35"/>
      <c r="I119" s="116" t="s">
        <v>33</v>
      </c>
      <c r="J119" s="31" t="str">
        <f>E24</f>
        <v>L. Ulrich, DiS</v>
      </c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0.35" customHeight="1">
      <c r="A120" s="33"/>
      <c r="B120" s="34"/>
      <c r="C120" s="35"/>
      <c r="D120" s="35"/>
      <c r="E120" s="35"/>
      <c r="F120" s="35"/>
      <c r="G120" s="35"/>
      <c r="H120" s="35"/>
      <c r="I120" s="114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11" customFormat="1" ht="29.25" customHeight="1">
      <c r="A121" s="174"/>
      <c r="B121" s="175"/>
      <c r="C121" s="176" t="s">
        <v>128</v>
      </c>
      <c r="D121" s="177" t="s">
        <v>61</v>
      </c>
      <c r="E121" s="177" t="s">
        <v>57</v>
      </c>
      <c r="F121" s="177" t="s">
        <v>58</v>
      </c>
      <c r="G121" s="177" t="s">
        <v>129</v>
      </c>
      <c r="H121" s="177" t="s">
        <v>130</v>
      </c>
      <c r="I121" s="178" t="s">
        <v>131</v>
      </c>
      <c r="J121" s="179" t="s">
        <v>118</v>
      </c>
      <c r="K121" s="180" t="s">
        <v>132</v>
      </c>
      <c r="L121" s="181"/>
      <c r="M121" s="74" t="s">
        <v>1</v>
      </c>
      <c r="N121" s="75" t="s">
        <v>40</v>
      </c>
      <c r="O121" s="75" t="s">
        <v>133</v>
      </c>
      <c r="P121" s="75" t="s">
        <v>134</v>
      </c>
      <c r="Q121" s="75" t="s">
        <v>135</v>
      </c>
      <c r="R121" s="75" t="s">
        <v>136</v>
      </c>
      <c r="S121" s="75" t="s">
        <v>137</v>
      </c>
      <c r="T121" s="75" t="s">
        <v>138</v>
      </c>
      <c r="U121" s="76" t="s">
        <v>139</v>
      </c>
      <c r="V121" s="174"/>
      <c r="W121" s="174"/>
      <c r="X121" s="174"/>
      <c r="Y121" s="174"/>
      <c r="Z121" s="174"/>
      <c r="AA121" s="174"/>
      <c r="AB121" s="174"/>
      <c r="AC121" s="174"/>
      <c r="AD121" s="174"/>
      <c r="AE121" s="174"/>
    </row>
    <row r="122" spans="1:65" s="2" customFormat="1" ht="22.9" customHeight="1">
      <c r="A122" s="33"/>
      <c r="B122" s="34"/>
      <c r="C122" s="81" t="s">
        <v>140</v>
      </c>
      <c r="D122" s="35"/>
      <c r="E122" s="35"/>
      <c r="F122" s="35"/>
      <c r="G122" s="35"/>
      <c r="H122" s="35"/>
      <c r="I122" s="114"/>
      <c r="J122" s="182">
        <f>BK122</f>
        <v>0</v>
      </c>
      <c r="K122" s="35"/>
      <c r="L122" s="38"/>
      <c r="M122" s="77"/>
      <c r="N122" s="183"/>
      <c r="O122" s="78"/>
      <c r="P122" s="184">
        <f>P123</f>
        <v>0</v>
      </c>
      <c r="Q122" s="78"/>
      <c r="R122" s="184">
        <f>R123</f>
        <v>30.984265000000001</v>
      </c>
      <c r="S122" s="78"/>
      <c r="T122" s="184">
        <f>T123</f>
        <v>161.18800000000002</v>
      </c>
      <c r="U122" s="79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75</v>
      </c>
      <c r="AU122" s="16" t="s">
        <v>120</v>
      </c>
      <c r="BK122" s="185">
        <f>BK123</f>
        <v>0</v>
      </c>
    </row>
    <row r="123" spans="1:65" s="12" customFormat="1" ht="25.9" customHeight="1">
      <c r="B123" s="186"/>
      <c r="C123" s="187"/>
      <c r="D123" s="188" t="s">
        <v>75</v>
      </c>
      <c r="E123" s="189" t="s">
        <v>141</v>
      </c>
      <c r="F123" s="189" t="s">
        <v>142</v>
      </c>
      <c r="G123" s="187"/>
      <c r="H123" s="187"/>
      <c r="I123" s="190"/>
      <c r="J123" s="191">
        <f>BK123</f>
        <v>0</v>
      </c>
      <c r="K123" s="187"/>
      <c r="L123" s="192"/>
      <c r="M123" s="193"/>
      <c r="N123" s="194"/>
      <c r="O123" s="194"/>
      <c r="P123" s="195">
        <f>P124+P139+P143+P163+P173</f>
        <v>0</v>
      </c>
      <c r="Q123" s="194"/>
      <c r="R123" s="195">
        <f>R124+R139+R143+R163+R173</f>
        <v>30.984265000000001</v>
      </c>
      <c r="S123" s="194"/>
      <c r="T123" s="195">
        <f>T124+T139+T143+T163+T173</f>
        <v>161.18800000000002</v>
      </c>
      <c r="U123" s="196"/>
      <c r="AR123" s="197" t="s">
        <v>84</v>
      </c>
      <c r="AT123" s="198" t="s">
        <v>75</v>
      </c>
      <c r="AU123" s="198" t="s">
        <v>76</v>
      </c>
      <c r="AY123" s="197" t="s">
        <v>143</v>
      </c>
      <c r="BK123" s="199">
        <f>BK124+BK139+BK143+BK163+BK173</f>
        <v>0</v>
      </c>
    </row>
    <row r="124" spans="1:65" s="12" customFormat="1" ht="22.9" customHeight="1">
      <c r="B124" s="186"/>
      <c r="C124" s="187"/>
      <c r="D124" s="188" t="s">
        <v>75</v>
      </c>
      <c r="E124" s="200" t="s">
        <v>84</v>
      </c>
      <c r="F124" s="200" t="s">
        <v>144</v>
      </c>
      <c r="G124" s="187"/>
      <c r="H124" s="187"/>
      <c r="I124" s="190"/>
      <c r="J124" s="201">
        <f>BK124</f>
        <v>0</v>
      </c>
      <c r="K124" s="187"/>
      <c r="L124" s="192"/>
      <c r="M124" s="193"/>
      <c r="N124" s="194"/>
      <c r="O124" s="194"/>
      <c r="P124" s="195">
        <f>SUM(P125:P138)</f>
        <v>0</v>
      </c>
      <c r="Q124" s="194"/>
      <c r="R124" s="195">
        <f>SUM(R125:R138)</f>
        <v>15</v>
      </c>
      <c r="S124" s="194"/>
      <c r="T124" s="195">
        <f>SUM(T125:T138)</f>
        <v>8.34</v>
      </c>
      <c r="U124" s="196"/>
      <c r="AR124" s="197" t="s">
        <v>84</v>
      </c>
      <c r="AT124" s="198" t="s">
        <v>75</v>
      </c>
      <c r="AU124" s="198" t="s">
        <v>84</v>
      </c>
      <c r="AY124" s="197" t="s">
        <v>143</v>
      </c>
      <c r="BK124" s="199">
        <f>SUM(BK125:BK138)</f>
        <v>0</v>
      </c>
    </row>
    <row r="125" spans="1:65" s="2" customFormat="1" ht="21.75" customHeight="1">
      <c r="A125" s="33"/>
      <c r="B125" s="34"/>
      <c r="C125" s="202" t="s">
        <v>84</v>
      </c>
      <c r="D125" s="202" t="s">
        <v>145</v>
      </c>
      <c r="E125" s="203" t="s">
        <v>146</v>
      </c>
      <c r="F125" s="204" t="s">
        <v>147</v>
      </c>
      <c r="G125" s="205" t="s">
        <v>148</v>
      </c>
      <c r="H125" s="206">
        <v>12</v>
      </c>
      <c r="I125" s="207"/>
      <c r="J125" s="208">
        <f>ROUND(I125*H125,2)</f>
        <v>0</v>
      </c>
      <c r="K125" s="209"/>
      <c r="L125" s="38"/>
      <c r="M125" s="210" t="s">
        <v>1</v>
      </c>
      <c r="N125" s="211" t="s">
        <v>41</v>
      </c>
      <c r="O125" s="70"/>
      <c r="P125" s="212">
        <f>O125*H125</f>
        <v>0</v>
      </c>
      <c r="Q125" s="212">
        <v>0</v>
      </c>
      <c r="R125" s="212">
        <f>Q125*H125</f>
        <v>0</v>
      </c>
      <c r="S125" s="212">
        <v>0.255</v>
      </c>
      <c r="T125" s="212">
        <f>S125*H125</f>
        <v>3.06</v>
      </c>
      <c r="U125" s="213" t="s">
        <v>1</v>
      </c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214" t="s">
        <v>149</v>
      </c>
      <c r="AT125" s="214" t="s">
        <v>145</v>
      </c>
      <c r="AU125" s="214" t="s">
        <v>86</v>
      </c>
      <c r="AY125" s="16" t="s">
        <v>143</v>
      </c>
      <c r="BE125" s="215">
        <f>IF(N125="základní",J125,0)</f>
        <v>0</v>
      </c>
      <c r="BF125" s="215">
        <f>IF(N125="snížená",J125,0)</f>
        <v>0</v>
      </c>
      <c r="BG125" s="215">
        <f>IF(N125="zákl. přenesená",J125,0)</f>
        <v>0</v>
      </c>
      <c r="BH125" s="215">
        <f>IF(N125="sníž. přenesená",J125,0)</f>
        <v>0</v>
      </c>
      <c r="BI125" s="215">
        <f>IF(N125="nulová",J125,0)</f>
        <v>0</v>
      </c>
      <c r="BJ125" s="16" t="s">
        <v>84</v>
      </c>
      <c r="BK125" s="215">
        <f>ROUND(I125*H125,2)</f>
        <v>0</v>
      </c>
      <c r="BL125" s="16" t="s">
        <v>149</v>
      </c>
      <c r="BM125" s="214" t="s">
        <v>150</v>
      </c>
    </row>
    <row r="126" spans="1:65" s="2" customFormat="1" ht="16.5" customHeight="1">
      <c r="A126" s="33"/>
      <c r="B126" s="34"/>
      <c r="C126" s="202" t="s">
        <v>86</v>
      </c>
      <c r="D126" s="202" t="s">
        <v>145</v>
      </c>
      <c r="E126" s="203" t="s">
        <v>151</v>
      </c>
      <c r="F126" s="204" t="s">
        <v>152</v>
      </c>
      <c r="G126" s="205" t="s">
        <v>148</v>
      </c>
      <c r="H126" s="206">
        <v>24</v>
      </c>
      <c r="I126" s="207"/>
      <c r="J126" s="208">
        <f>ROUND(I126*H126,2)</f>
        <v>0</v>
      </c>
      <c r="K126" s="209"/>
      <c r="L126" s="38"/>
      <c r="M126" s="210" t="s">
        <v>1</v>
      </c>
      <c r="N126" s="211" t="s">
        <v>41</v>
      </c>
      <c r="O126" s="70"/>
      <c r="P126" s="212">
        <f>O126*H126</f>
        <v>0</v>
      </c>
      <c r="Q126" s="212">
        <v>0</v>
      </c>
      <c r="R126" s="212">
        <f>Q126*H126</f>
        <v>0</v>
      </c>
      <c r="S126" s="212">
        <v>0.22</v>
      </c>
      <c r="T126" s="212">
        <f>S126*H126</f>
        <v>5.28</v>
      </c>
      <c r="U126" s="213" t="s">
        <v>1</v>
      </c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214" t="s">
        <v>149</v>
      </c>
      <c r="AT126" s="214" t="s">
        <v>145</v>
      </c>
      <c r="AU126" s="214" t="s">
        <v>86</v>
      </c>
      <c r="AY126" s="16" t="s">
        <v>143</v>
      </c>
      <c r="BE126" s="215">
        <f>IF(N126="základní",J126,0)</f>
        <v>0</v>
      </c>
      <c r="BF126" s="215">
        <f>IF(N126="snížená",J126,0)</f>
        <v>0</v>
      </c>
      <c r="BG126" s="215">
        <f>IF(N126="zákl. přenesená",J126,0)</f>
        <v>0</v>
      </c>
      <c r="BH126" s="215">
        <f>IF(N126="sníž. přenesená",J126,0)</f>
        <v>0</v>
      </c>
      <c r="BI126" s="215">
        <f>IF(N126="nulová",J126,0)</f>
        <v>0</v>
      </c>
      <c r="BJ126" s="16" t="s">
        <v>84</v>
      </c>
      <c r="BK126" s="215">
        <f>ROUND(I126*H126,2)</f>
        <v>0</v>
      </c>
      <c r="BL126" s="16" t="s">
        <v>149</v>
      </c>
      <c r="BM126" s="214" t="s">
        <v>153</v>
      </c>
    </row>
    <row r="127" spans="1:65" s="2" customFormat="1" ht="21.75" customHeight="1">
      <c r="A127" s="33"/>
      <c r="B127" s="34"/>
      <c r="C127" s="202" t="s">
        <v>154</v>
      </c>
      <c r="D127" s="202" t="s">
        <v>145</v>
      </c>
      <c r="E127" s="203" t="s">
        <v>155</v>
      </c>
      <c r="F127" s="204" t="s">
        <v>156</v>
      </c>
      <c r="G127" s="205" t="s">
        <v>157</v>
      </c>
      <c r="H127" s="206">
        <v>15.6</v>
      </c>
      <c r="I127" s="207"/>
      <c r="J127" s="208">
        <f>ROUND(I127*H127,2)</f>
        <v>0</v>
      </c>
      <c r="K127" s="209"/>
      <c r="L127" s="38"/>
      <c r="M127" s="210" t="s">
        <v>1</v>
      </c>
      <c r="N127" s="211" t="s">
        <v>41</v>
      </c>
      <c r="O127" s="70"/>
      <c r="P127" s="212">
        <f>O127*H127</f>
        <v>0</v>
      </c>
      <c r="Q127" s="212">
        <v>0</v>
      </c>
      <c r="R127" s="212">
        <f>Q127*H127</f>
        <v>0</v>
      </c>
      <c r="S127" s="212">
        <v>0</v>
      </c>
      <c r="T127" s="212">
        <f>S127*H127</f>
        <v>0</v>
      </c>
      <c r="U127" s="213" t="s">
        <v>1</v>
      </c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14" t="s">
        <v>149</v>
      </c>
      <c r="AT127" s="214" t="s">
        <v>145</v>
      </c>
      <c r="AU127" s="214" t="s">
        <v>86</v>
      </c>
      <c r="AY127" s="16" t="s">
        <v>143</v>
      </c>
      <c r="BE127" s="215">
        <f>IF(N127="základní",J127,0)</f>
        <v>0</v>
      </c>
      <c r="BF127" s="215">
        <f>IF(N127="snížená",J127,0)</f>
        <v>0</v>
      </c>
      <c r="BG127" s="215">
        <f>IF(N127="zákl. přenesená",J127,0)</f>
        <v>0</v>
      </c>
      <c r="BH127" s="215">
        <f>IF(N127="sníž. přenesená",J127,0)</f>
        <v>0</v>
      </c>
      <c r="BI127" s="215">
        <f>IF(N127="nulová",J127,0)</f>
        <v>0</v>
      </c>
      <c r="BJ127" s="16" t="s">
        <v>84</v>
      </c>
      <c r="BK127" s="215">
        <f>ROUND(I127*H127,2)</f>
        <v>0</v>
      </c>
      <c r="BL127" s="16" t="s">
        <v>149</v>
      </c>
      <c r="BM127" s="214" t="s">
        <v>158</v>
      </c>
    </row>
    <row r="128" spans="1:65" s="13" customFormat="1" ht="11.25">
      <c r="B128" s="216"/>
      <c r="C128" s="217"/>
      <c r="D128" s="218" t="s">
        <v>159</v>
      </c>
      <c r="E128" s="219" t="s">
        <v>1</v>
      </c>
      <c r="F128" s="220" t="s">
        <v>160</v>
      </c>
      <c r="G128" s="217"/>
      <c r="H128" s="221">
        <v>8.4</v>
      </c>
      <c r="I128" s="222"/>
      <c r="J128" s="217"/>
      <c r="K128" s="217"/>
      <c r="L128" s="223"/>
      <c r="M128" s="224"/>
      <c r="N128" s="225"/>
      <c r="O128" s="225"/>
      <c r="P128" s="225"/>
      <c r="Q128" s="225"/>
      <c r="R128" s="225"/>
      <c r="S128" s="225"/>
      <c r="T128" s="225"/>
      <c r="U128" s="226"/>
      <c r="AT128" s="227" t="s">
        <v>159</v>
      </c>
      <c r="AU128" s="227" t="s">
        <v>86</v>
      </c>
      <c r="AV128" s="13" t="s">
        <v>86</v>
      </c>
      <c r="AW128" s="13" t="s">
        <v>32</v>
      </c>
      <c r="AX128" s="13" t="s">
        <v>76</v>
      </c>
      <c r="AY128" s="227" t="s">
        <v>143</v>
      </c>
    </row>
    <row r="129" spans="1:65" s="13" customFormat="1" ht="11.25">
      <c r="B129" s="216"/>
      <c r="C129" s="217"/>
      <c r="D129" s="218" t="s">
        <v>159</v>
      </c>
      <c r="E129" s="219" t="s">
        <v>1</v>
      </c>
      <c r="F129" s="220" t="s">
        <v>161</v>
      </c>
      <c r="G129" s="217"/>
      <c r="H129" s="221">
        <v>7.2</v>
      </c>
      <c r="I129" s="222"/>
      <c r="J129" s="217"/>
      <c r="K129" s="217"/>
      <c r="L129" s="223"/>
      <c r="M129" s="224"/>
      <c r="N129" s="225"/>
      <c r="O129" s="225"/>
      <c r="P129" s="225"/>
      <c r="Q129" s="225"/>
      <c r="R129" s="225"/>
      <c r="S129" s="225"/>
      <c r="T129" s="225"/>
      <c r="U129" s="226"/>
      <c r="AT129" s="227" t="s">
        <v>159</v>
      </c>
      <c r="AU129" s="227" t="s">
        <v>86</v>
      </c>
      <c r="AV129" s="13" t="s">
        <v>86</v>
      </c>
      <c r="AW129" s="13" t="s">
        <v>32</v>
      </c>
      <c r="AX129" s="13" t="s">
        <v>76</v>
      </c>
      <c r="AY129" s="227" t="s">
        <v>143</v>
      </c>
    </row>
    <row r="130" spans="1:65" s="14" customFormat="1" ht="11.25">
      <c r="B130" s="228"/>
      <c r="C130" s="229"/>
      <c r="D130" s="218" t="s">
        <v>159</v>
      </c>
      <c r="E130" s="230" t="s">
        <v>1</v>
      </c>
      <c r="F130" s="231" t="s">
        <v>162</v>
      </c>
      <c r="G130" s="229"/>
      <c r="H130" s="232">
        <v>15.600000000000001</v>
      </c>
      <c r="I130" s="233"/>
      <c r="J130" s="229"/>
      <c r="K130" s="229"/>
      <c r="L130" s="234"/>
      <c r="M130" s="235"/>
      <c r="N130" s="236"/>
      <c r="O130" s="236"/>
      <c r="P130" s="236"/>
      <c r="Q130" s="236"/>
      <c r="R130" s="236"/>
      <c r="S130" s="236"/>
      <c r="T130" s="236"/>
      <c r="U130" s="237"/>
      <c r="AT130" s="238" t="s">
        <v>159</v>
      </c>
      <c r="AU130" s="238" t="s">
        <v>86</v>
      </c>
      <c r="AV130" s="14" t="s">
        <v>149</v>
      </c>
      <c r="AW130" s="14" t="s">
        <v>32</v>
      </c>
      <c r="AX130" s="14" t="s">
        <v>84</v>
      </c>
      <c r="AY130" s="238" t="s">
        <v>143</v>
      </c>
    </row>
    <row r="131" spans="1:65" s="2" customFormat="1" ht="21.75" customHeight="1">
      <c r="A131" s="33"/>
      <c r="B131" s="34"/>
      <c r="C131" s="202" t="s">
        <v>149</v>
      </c>
      <c r="D131" s="202" t="s">
        <v>145</v>
      </c>
      <c r="E131" s="203" t="s">
        <v>163</v>
      </c>
      <c r="F131" s="204" t="s">
        <v>164</v>
      </c>
      <c r="G131" s="205" t="s">
        <v>157</v>
      </c>
      <c r="H131" s="206">
        <v>15.6</v>
      </c>
      <c r="I131" s="207"/>
      <c r="J131" s="208">
        <f>ROUND(I131*H131,2)</f>
        <v>0</v>
      </c>
      <c r="K131" s="209"/>
      <c r="L131" s="38"/>
      <c r="M131" s="210" t="s">
        <v>1</v>
      </c>
      <c r="N131" s="211" t="s">
        <v>41</v>
      </c>
      <c r="O131" s="70"/>
      <c r="P131" s="212">
        <f>O131*H131</f>
        <v>0</v>
      </c>
      <c r="Q131" s="212">
        <v>0</v>
      </c>
      <c r="R131" s="212">
        <f>Q131*H131</f>
        <v>0</v>
      </c>
      <c r="S131" s="212">
        <v>0</v>
      </c>
      <c r="T131" s="212">
        <f>S131*H131</f>
        <v>0</v>
      </c>
      <c r="U131" s="213" t="s">
        <v>1</v>
      </c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14" t="s">
        <v>149</v>
      </c>
      <c r="AT131" s="214" t="s">
        <v>145</v>
      </c>
      <c r="AU131" s="214" t="s">
        <v>86</v>
      </c>
      <c r="AY131" s="16" t="s">
        <v>143</v>
      </c>
      <c r="BE131" s="215">
        <f>IF(N131="základní",J131,0)</f>
        <v>0</v>
      </c>
      <c r="BF131" s="215">
        <f>IF(N131="snížená",J131,0)</f>
        <v>0</v>
      </c>
      <c r="BG131" s="215">
        <f>IF(N131="zákl. přenesená",J131,0)</f>
        <v>0</v>
      </c>
      <c r="BH131" s="215">
        <f>IF(N131="sníž. přenesená",J131,0)</f>
        <v>0</v>
      </c>
      <c r="BI131" s="215">
        <f>IF(N131="nulová",J131,0)</f>
        <v>0</v>
      </c>
      <c r="BJ131" s="16" t="s">
        <v>84</v>
      </c>
      <c r="BK131" s="215">
        <f>ROUND(I131*H131,2)</f>
        <v>0</v>
      </c>
      <c r="BL131" s="16" t="s">
        <v>149</v>
      </c>
      <c r="BM131" s="214" t="s">
        <v>165</v>
      </c>
    </row>
    <row r="132" spans="1:65" s="2" customFormat="1" ht="21.75" customHeight="1">
      <c r="A132" s="33"/>
      <c r="B132" s="34"/>
      <c r="C132" s="202" t="s">
        <v>166</v>
      </c>
      <c r="D132" s="202" t="s">
        <v>145</v>
      </c>
      <c r="E132" s="203" t="s">
        <v>167</v>
      </c>
      <c r="F132" s="204" t="s">
        <v>168</v>
      </c>
      <c r="G132" s="205" t="s">
        <v>157</v>
      </c>
      <c r="H132" s="206">
        <v>15.6</v>
      </c>
      <c r="I132" s="207"/>
      <c r="J132" s="208">
        <f>ROUND(I132*H132,2)</f>
        <v>0</v>
      </c>
      <c r="K132" s="209"/>
      <c r="L132" s="38"/>
      <c r="M132" s="210" t="s">
        <v>1</v>
      </c>
      <c r="N132" s="211" t="s">
        <v>41</v>
      </c>
      <c r="O132" s="70"/>
      <c r="P132" s="212">
        <f>O132*H132</f>
        <v>0</v>
      </c>
      <c r="Q132" s="212">
        <v>0</v>
      </c>
      <c r="R132" s="212">
        <f>Q132*H132</f>
        <v>0</v>
      </c>
      <c r="S132" s="212">
        <v>0</v>
      </c>
      <c r="T132" s="212">
        <f>S132*H132</f>
        <v>0</v>
      </c>
      <c r="U132" s="213" t="s">
        <v>1</v>
      </c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214" t="s">
        <v>149</v>
      </c>
      <c r="AT132" s="214" t="s">
        <v>145</v>
      </c>
      <c r="AU132" s="214" t="s">
        <v>86</v>
      </c>
      <c r="AY132" s="16" t="s">
        <v>143</v>
      </c>
      <c r="BE132" s="215">
        <f>IF(N132="základní",J132,0)</f>
        <v>0</v>
      </c>
      <c r="BF132" s="215">
        <f>IF(N132="snížená",J132,0)</f>
        <v>0</v>
      </c>
      <c r="BG132" s="215">
        <f>IF(N132="zákl. přenesená",J132,0)</f>
        <v>0</v>
      </c>
      <c r="BH132" s="215">
        <f>IF(N132="sníž. přenesená",J132,0)</f>
        <v>0</v>
      </c>
      <c r="BI132" s="215">
        <f>IF(N132="nulová",J132,0)</f>
        <v>0</v>
      </c>
      <c r="BJ132" s="16" t="s">
        <v>84</v>
      </c>
      <c r="BK132" s="215">
        <f>ROUND(I132*H132,2)</f>
        <v>0</v>
      </c>
      <c r="BL132" s="16" t="s">
        <v>149</v>
      </c>
      <c r="BM132" s="214" t="s">
        <v>169</v>
      </c>
    </row>
    <row r="133" spans="1:65" s="2" customFormat="1" ht="16.5" customHeight="1">
      <c r="A133" s="33"/>
      <c r="B133" s="34"/>
      <c r="C133" s="202" t="s">
        <v>170</v>
      </c>
      <c r="D133" s="202" t="s">
        <v>145</v>
      </c>
      <c r="E133" s="203" t="s">
        <v>171</v>
      </c>
      <c r="F133" s="204" t="s">
        <v>172</v>
      </c>
      <c r="G133" s="205" t="s">
        <v>157</v>
      </c>
      <c r="H133" s="206">
        <v>15.6</v>
      </c>
      <c r="I133" s="207"/>
      <c r="J133" s="208">
        <f>ROUND(I133*H133,2)</f>
        <v>0</v>
      </c>
      <c r="K133" s="209"/>
      <c r="L133" s="38"/>
      <c r="M133" s="210" t="s">
        <v>1</v>
      </c>
      <c r="N133" s="211" t="s">
        <v>41</v>
      </c>
      <c r="O133" s="70"/>
      <c r="P133" s="212">
        <f>O133*H133</f>
        <v>0</v>
      </c>
      <c r="Q133" s="212">
        <v>0</v>
      </c>
      <c r="R133" s="212">
        <f>Q133*H133</f>
        <v>0</v>
      </c>
      <c r="S133" s="212">
        <v>0</v>
      </c>
      <c r="T133" s="212">
        <f>S133*H133</f>
        <v>0</v>
      </c>
      <c r="U133" s="213" t="s">
        <v>1</v>
      </c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14" t="s">
        <v>149</v>
      </c>
      <c r="AT133" s="214" t="s">
        <v>145</v>
      </c>
      <c r="AU133" s="214" t="s">
        <v>86</v>
      </c>
      <c r="AY133" s="16" t="s">
        <v>143</v>
      </c>
      <c r="BE133" s="215">
        <f>IF(N133="základní",J133,0)</f>
        <v>0</v>
      </c>
      <c r="BF133" s="215">
        <f>IF(N133="snížená",J133,0)</f>
        <v>0</v>
      </c>
      <c r="BG133" s="215">
        <f>IF(N133="zákl. přenesená",J133,0)</f>
        <v>0</v>
      </c>
      <c r="BH133" s="215">
        <f>IF(N133="sníž. přenesená",J133,0)</f>
        <v>0</v>
      </c>
      <c r="BI133" s="215">
        <f>IF(N133="nulová",J133,0)</f>
        <v>0</v>
      </c>
      <c r="BJ133" s="16" t="s">
        <v>84</v>
      </c>
      <c r="BK133" s="215">
        <f>ROUND(I133*H133,2)</f>
        <v>0</v>
      </c>
      <c r="BL133" s="16" t="s">
        <v>149</v>
      </c>
      <c r="BM133" s="214" t="s">
        <v>173</v>
      </c>
    </row>
    <row r="134" spans="1:65" s="2" customFormat="1" ht="21.75" customHeight="1">
      <c r="A134" s="33"/>
      <c r="B134" s="34"/>
      <c r="C134" s="202" t="s">
        <v>174</v>
      </c>
      <c r="D134" s="202" t="s">
        <v>145</v>
      </c>
      <c r="E134" s="203" t="s">
        <v>175</v>
      </c>
      <c r="F134" s="204" t="s">
        <v>176</v>
      </c>
      <c r="G134" s="205" t="s">
        <v>177</v>
      </c>
      <c r="H134" s="206">
        <v>28.08</v>
      </c>
      <c r="I134" s="207"/>
      <c r="J134" s="208">
        <f>ROUND(I134*H134,2)</f>
        <v>0</v>
      </c>
      <c r="K134" s="209"/>
      <c r="L134" s="38"/>
      <c r="M134" s="210" t="s">
        <v>1</v>
      </c>
      <c r="N134" s="211" t="s">
        <v>41</v>
      </c>
      <c r="O134" s="70"/>
      <c r="P134" s="212">
        <f>O134*H134</f>
        <v>0</v>
      </c>
      <c r="Q134" s="212">
        <v>0</v>
      </c>
      <c r="R134" s="212">
        <f>Q134*H134</f>
        <v>0</v>
      </c>
      <c r="S134" s="212">
        <v>0</v>
      </c>
      <c r="T134" s="212">
        <f>S134*H134</f>
        <v>0</v>
      </c>
      <c r="U134" s="213" t="s">
        <v>1</v>
      </c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14" t="s">
        <v>149</v>
      </c>
      <c r="AT134" s="214" t="s">
        <v>145</v>
      </c>
      <c r="AU134" s="214" t="s">
        <v>86</v>
      </c>
      <c r="AY134" s="16" t="s">
        <v>143</v>
      </c>
      <c r="BE134" s="215">
        <f>IF(N134="základní",J134,0)</f>
        <v>0</v>
      </c>
      <c r="BF134" s="215">
        <f>IF(N134="snížená",J134,0)</f>
        <v>0</v>
      </c>
      <c r="BG134" s="215">
        <f>IF(N134="zákl. přenesená",J134,0)</f>
        <v>0</v>
      </c>
      <c r="BH134" s="215">
        <f>IF(N134="sníž. přenesená",J134,0)</f>
        <v>0</v>
      </c>
      <c r="BI134" s="215">
        <f>IF(N134="nulová",J134,0)</f>
        <v>0</v>
      </c>
      <c r="BJ134" s="16" t="s">
        <v>84</v>
      </c>
      <c r="BK134" s="215">
        <f>ROUND(I134*H134,2)</f>
        <v>0</v>
      </c>
      <c r="BL134" s="16" t="s">
        <v>149</v>
      </c>
      <c r="BM134" s="214" t="s">
        <v>178</v>
      </c>
    </row>
    <row r="135" spans="1:65" s="13" customFormat="1" ht="11.25">
      <c r="B135" s="216"/>
      <c r="C135" s="217"/>
      <c r="D135" s="218" t="s">
        <v>159</v>
      </c>
      <c r="E135" s="217"/>
      <c r="F135" s="220" t="s">
        <v>179</v>
      </c>
      <c r="G135" s="217"/>
      <c r="H135" s="221">
        <v>28.08</v>
      </c>
      <c r="I135" s="222"/>
      <c r="J135" s="217"/>
      <c r="K135" s="217"/>
      <c r="L135" s="223"/>
      <c r="M135" s="224"/>
      <c r="N135" s="225"/>
      <c r="O135" s="225"/>
      <c r="P135" s="225"/>
      <c r="Q135" s="225"/>
      <c r="R135" s="225"/>
      <c r="S135" s="225"/>
      <c r="T135" s="225"/>
      <c r="U135" s="226"/>
      <c r="AT135" s="227" t="s">
        <v>159</v>
      </c>
      <c r="AU135" s="227" t="s">
        <v>86</v>
      </c>
      <c r="AV135" s="13" t="s">
        <v>86</v>
      </c>
      <c r="AW135" s="13" t="s">
        <v>4</v>
      </c>
      <c r="AX135" s="13" t="s">
        <v>84</v>
      </c>
      <c r="AY135" s="227" t="s">
        <v>143</v>
      </c>
    </row>
    <row r="136" spans="1:65" s="2" customFormat="1" ht="33" customHeight="1">
      <c r="A136" s="33"/>
      <c r="B136" s="34"/>
      <c r="C136" s="202" t="s">
        <v>180</v>
      </c>
      <c r="D136" s="202" t="s">
        <v>145</v>
      </c>
      <c r="E136" s="203" t="s">
        <v>181</v>
      </c>
      <c r="F136" s="204" t="s">
        <v>182</v>
      </c>
      <c r="G136" s="205" t="s">
        <v>148</v>
      </c>
      <c r="H136" s="206">
        <v>200</v>
      </c>
      <c r="I136" s="207"/>
      <c r="J136" s="208">
        <f>ROUND(I136*H136,2)</f>
        <v>0</v>
      </c>
      <c r="K136" s="209"/>
      <c r="L136" s="38"/>
      <c r="M136" s="210" t="s">
        <v>1</v>
      </c>
      <c r="N136" s="211" t="s">
        <v>41</v>
      </c>
      <c r="O136" s="70"/>
      <c r="P136" s="212">
        <f>O136*H136</f>
        <v>0</v>
      </c>
      <c r="Q136" s="212">
        <v>0</v>
      </c>
      <c r="R136" s="212">
        <f>Q136*H136</f>
        <v>0</v>
      </c>
      <c r="S136" s="212">
        <v>0</v>
      </c>
      <c r="T136" s="212">
        <f>S136*H136</f>
        <v>0</v>
      </c>
      <c r="U136" s="213" t="s">
        <v>1</v>
      </c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14" t="s">
        <v>149</v>
      </c>
      <c r="AT136" s="214" t="s">
        <v>145</v>
      </c>
      <c r="AU136" s="214" t="s">
        <v>86</v>
      </c>
      <c r="AY136" s="16" t="s">
        <v>143</v>
      </c>
      <c r="BE136" s="215">
        <f>IF(N136="základní",J136,0)</f>
        <v>0</v>
      </c>
      <c r="BF136" s="215">
        <f>IF(N136="snížená",J136,0)</f>
        <v>0</v>
      </c>
      <c r="BG136" s="215">
        <f>IF(N136="zákl. přenesená",J136,0)</f>
        <v>0</v>
      </c>
      <c r="BH136" s="215">
        <f>IF(N136="sníž. přenesená",J136,0)</f>
        <v>0</v>
      </c>
      <c r="BI136" s="215">
        <f>IF(N136="nulová",J136,0)</f>
        <v>0</v>
      </c>
      <c r="BJ136" s="16" t="s">
        <v>84</v>
      </c>
      <c r="BK136" s="215">
        <f>ROUND(I136*H136,2)</f>
        <v>0</v>
      </c>
      <c r="BL136" s="16" t="s">
        <v>149</v>
      </c>
      <c r="BM136" s="214" t="s">
        <v>183</v>
      </c>
    </row>
    <row r="137" spans="1:65" s="2" customFormat="1" ht="16.5" customHeight="1">
      <c r="A137" s="33"/>
      <c r="B137" s="34"/>
      <c r="C137" s="239" t="s">
        <v>184</v>
      </c>
      <c r="D137" s="239" t="s">
        <v>185</v>
      </c>
      <c r="E137" s="240" t="s">
        <v>186</v>
      </c>
      <c r="F137" s="241" t="s">
        <v>187</v>
      </c>
      <c r="G137" s="242" t="s">
        <v>177</v>
      </c>
      <c r="H137" s="243">
        <v>15</v>
      </c>
      <c r="I137" s="244"/>
      <c r="J137" s="245">
        <f>ROUND(I137*H137,2)</f>
        <v>0</v>
      </c>
      <c r="K137" s="246"/>
      <c r="L137" s="247"/>
      <c r="M137" s="248" t="s">
        <v>1</v>
      </c>
      <c r="N137" s="249" t="s">
        <v>41</v>
      </c>
      <c r="O137" s="70"/>
      <c r="P137" s="212">
        <f>O137*H137</f>
        <v>0</v>
      </c>
      <c r="Q137" s="212">
        <v>1</v>
      </c>
      <c r="R137" s="212">
        <f>Q137*H137</f>
        <v>15</v>
      </c>
      <c r="S137" s="212">
        <v>0</v>
      </c>
      <c r="T137" s="212">
        <f>S137*H137</f>
        <v>0</v>
      </c>
      <c r="U137" s="213" t="s">
        <v>1</v>
      </c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14" t="s">
        <v>180</v>
      </c>
      <c r="AT137" s="214" t="s">
        <v>185</v>
      </c>
      <c r="AU137" s="214" t="s">
        <v>86</v>
      </c>
      <c r="AY137" s="16" t="s">
        <v>143</v>
      </c>
      <c r="BE137" s="215">
        <f>IF(N137="základní",J137,0)</f>
        <v>0</v>
      </c>
      <c r="BF137" s="215">
        <f>IF(N137="snížená",J137,0)</f>
        <v>0</v>
      </c>
      <c r="BG137" s="215">
        <f>IF(N137="zákl. přenesená",J137,0)</f>
        <v>0</v>
      </c>
      <c r="BH137" s="215">
        <f>IF(N137="sníž. přenesená",J137,0)</f>
        <v>0</v>
      </c>
      <c r="BI137" s="215">
        <f>IF(N137="nulová",J137,0)</f>
        <v>0</v>
      </c>
      <c r="BJ137" s="16" t="s">
        <v>84</v>
      </c>
      <c r="BK137" s="215">
        <f>ROUND(I137*H137,2)</f>
        <v>0</v>
      </c>
      <c r="BL137" s="16" t="s">
        <v>149</v>
      </c>
      <c r="BM137" s="214" t="s">
        <v>188</v>
      </c>
    </row>
    <row r="138" spans="1:65" s="2" customFormat="1" ht="21.75" customHeight="1">
      <c r="A138" s="33"/>
      <c r="B138" s="34"/>
      <c r="C138" s="202" t="s">
        <v>189</v>
      </c>
      <c r="D138" s="202" t="s">
        <v>145</v>
      </c>
      <c r="E138" s="203" t="s">
        <v>190</v>
      </c>
      <c r="F138" s="204" t="s">
        <v>191</v>
      </c>
      <c r="G138" s="205" t="s">
        <v>148</v>
      </c>
      <c r="H138" s="206">
        <v>84</v>
      </c>
      <c r="I138" s="207"/>
      <c r="J138" s="208">
        <f>ROUND(I138*H138,2)</f>
        <v>0</v>
      </c>
      <c r="K138" s="209"/>
      <c r="L138" s="38"/>
      <c r="M138" s="210" t="s">
        <v>1</v>
      </c>
      <c r="N138" s="211" t="s">
        <v>41</v>
      </c>
      <c r="O138" s="70"/>
      <c r="P138" s="212">
        <f>O138*H138</f>
        <v>0</v>
      </c>
      <c r="Q138" s="212">
        <v>0</v>
      </c>
      <c r="R138" s="212">
        <f>Q138*H138</f>
        <v>0</v>
      </c>
      <c r="S138" s="212">
        <v>0</v>
      </c>
      <c r="T138" s="212">
        <f>S138*H138</f>
        <v>0</v>
      </c>
      <c r="U138" s="213" t="s">
        <v>1</v>
      </c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14" t="s">
        <v>149</v>
      </c>
      <c r="AT138" s="214" t="s">
        <v>145</v>
      </c>
      <c r="AU138" s="214" t="s">
        <v>86</v>
      </c>
      <c r="AY138" s="16" t="s">
        <v>143</v>
      </c>
      <c r="BE138" s="215">
        <f>IF(N138="základní",J138,0)</f>
        <v>0</v>
      </c>
      <c r="BF138" s="215">
        <f>IF(N138="snížená",J138,0)</f>
        <v>0</v>
      </c>
      <c r="BG138" s="215">
        <f>IF(N138="zákl. přenesená",J138,0)</f>
        <v>0</v>
      </c>
      <c r="BH138" s="215">
        <f>IF(N138="sníž. přenesená",J138,0)</f>
        <v>0</v>
      </c>
      <c r="BI138" s="215">
        <f>IF(N138="nulová",J138,0)</f>
        <v>0</v>
      </c>
      <c r="BJ138" s="16" t="s">
        <v>84</v>
      </c>
      <c r="BK138" s="215">
        <f>ROUND(I138*H138,2)</f>
        <v>0</v>
      </c>
      <c r="BL138" s="16" t="s">
        <v>149</v>
      </c>
      <c r="BM138" s="214" t="s">
        <v>192</v>
      </c>
    </row>
    <row r="139" spans="1:65" s="12" customFormat="1" ht="22.9" customHeight="1">
      <c r="B139" s="186"/>
      <c r="C139" s="187"/>
      <c r="D139" s="188" t="s">
        <v>75</v>
      </c>
      <c r="E139" s="200" t="s">
        <v>154</v>
      </c>
      <c r="F139" s="200" t="s">
        <v>193</v>
      </c>
      <c r="G139" s="187"/>
      <c r="H139" s="187"/>
      <c r="I139" s="190"/>
      <c r="J139" s="201">
        <f>BK139</f>
        <v>0</v>
      </c>
      <c r="K139" s="187"/>
      <c r="L139" s="192"/>
      <c r="M139" s="193"/>
      <c r="N139" s="194"/>
      <c r="O139" s="194"/>
      <c r="P139" s="195">
        <f>SUM(P140:P142)</f>
        <v>0</v>
      </c>
      <c r="Q139" s="194"/>
      <c r="R139" s="195">
        <f>SUM(R140:R142)</f>
        <v>1.85364</v>
      </c>
      <c r="S139" s="194"/>
      <c r="T139" s="195">
        <f>SUM(T140:T142)</f>
        <v>0</v>
      </c>
      <c r="U139" s="196"/>
      <c r="AR139" s="197" t="s">
        <v>84</v>
      </c>
      <c r="AT139" s="198" t="s">
        <v>75</v>
      </c>
      <c r="AU139" s="198" t="s">
        <v>84</v>
      </c>
      <c r="AY139" s="197" t="s">
        <v>143</v>
      </c>
      <c r="BK139" s="199">
        <f>SUM(BK140:BK142)</f>
        <v>0</v>
      </c>
    </row>
    <row r="140" spans="1:65" s="2" customFormat="1" ht="33" customHeight="1">
      <c r="A140" s="33"/>
      <c r="B140" s="34"/>
      <c r="C140" s="202" t="s">
        <v>194</v>
      </c>
      <c r="D140" s="202" t="s">
        <v>145</v>
      </c>
      <c r="E140" s="203" t="s">
        <v>195</v>
      </c>
      <c r="F140" s="204" t="s">
        <v>196</v>
      </c>
      <c r="G140" s="205" t="s">
        <v>148</v>
      </c>
      <c r="H140" s="206">
        <v>18</v>
      </c>
      <c r="I140" s="207"/>
      <c r="J140" s="208">
        <f>ROUND(I140*H140,2)</f>
        <v>0</v>
      </c>
      <c r="K140" s="209"/>
      <c r="L140" s="38"/>
      <c r="M140" s="210" t="s">
        <v>1</v>
      </c>
      <c r="N140" s="211" t="s">
        <v>41</v>
      </c>
      <c r="O140" s="70"/>
      <c r="P140" s="212">
        <f>O140*H140</f>
        <v>0</v>
      </c>
      <c r="Q140" s="212">
        <v>2.4979999999999999E-2</v>
      </c>
      <c r="R140" s="212">
        <f>Q140*H140</f>
        <v>0.44963999999999998</v>
      </c>
      <c r="S140" s="212">
        <v>0</v>
      </c>
      <c r="T140" s="212">
        <f>S140*H140</f>
        <v>0</v>
      </c>
      <c r="U140" s="213" t="s">
        <v>1</v>
      </c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14" t="s">
        <v>149</v>
      </c>
      <c r="AT140" s="214" t="s">
        <v>145</v>
      </c>
      <c r="AU140" s="214" t="s">
        <v>86</v>
      </c>
      <c r="AY140" s="16" t="s">
        <v>143</v>
      </c>
      <c r="BE140" s="215">
        <f>IF(N140="základní",J140,0)</f>
        <v>0</v>
      </c>
      <c r="BF140" s="215">
        <f>IF(N140="snížená",J140,0)</f>
        <v>0</v>
      </c>
      <c r="BG140" s="215">
        <f>IF(N140="zákl. přenesená",J140,0)</f>
        <v>0</v>
      </c>
      <c r="BH140" s="215">
        <f>IF(N140="sníž. přenesená",J140,0)</f>
        <v>0</v>
      </c>
      <c r="BI140" s="215">
        <f>IF(N140="nulová",J140,0)</f>
        <v>0</v>
      </c>
      <c r="BJ140" s="16" t="s">
        <v>84</v>
      </c>
      <c r="BK140" s="215">
        <f>ROUND(I140*H140,2)</f>
        <v>0</v>
      </c>
      <c r="BL140" s="16" t="s">
        <v>149</v>
      </c>
      <c r="BM140" s="214" t="s">
        <v>197</v>
      </c>
    </row>
    <row r="141" spans="1:65" s="13" customFormat="1" ht="11.25">
      <c r="B141" s="216"/>
      <c r="C141" s="217"/>
      <c r="D141" s="218" t="s">
        <v>159</v>
      </c>
      <c r="E141" s="219" t="s">
        <v>1</v>
      </c>
      <c r="F141" s="220" t="s">
        <v>198</v>
      </c>
      <c r="G141" s="217"/>
      <c r="H141" s="221">
        <v>18</v>
      </c>
      <c r="I141" s="222"/>
      <c r="J141" s="217"/>
      <c r="K141" s="217"/>
      <c r="L141" s="223"/>
      <c r="M141" s="224"/>
      <c r="N141" s="225"/>
      <c r="O141" s="225"/>
      <c r="P141" s="225"/>
      <c r="Q141" s="225"/>
      <c r="R141" s="225"/>
      <c r="S141" s="225"/>
      <c r="T141" s="225"/>
      <c r="U141" s="226"/>
      <c r="AT141" s="227" t="s">
        <v>159</v>
      </c>
      <c r="AU141" s="227" t="s">
        <v>86</v>
      </c>
      <c r="AV141" s="13" t="s">
        <v>86</v>
      </c>
      <c r="AW141" s="13" t="s">
        <v>32</v>
      </c>
      <c r="AX141" s="13" t="s">
        <v>84</v>
      </c>
      <c r="AY141" s="227" t="s">
        <v>143</v>
      </c>
    </row>
    <row r="142" spans="1:65" s="2" customFormat="1" ht="33" customHeight="1">
      <c r="A142" s="33"/>
      <c r="B142" s="34"/>
      <c r="C142" s="239" t="s">
        <v>199</v>
      </c>
      <c r="D142" s="239" t="s">
        <v>185</v>
      </c>
      <c r="E142" s="240" t="s">
        <v>200</v>
      </c>
      <c r="F142" s="241" t="s">
        <v>201</v>
      </c>
      <c r="G142" s="242" t="s">
        <v>148</v>
      </c>
      <c r="H142" s="243">
        <v>18</v>
      </c>
      <c r="I142" s="244"/>
      <c r="J142" s="245">
        <f>ROUND(I142*H142,2)</f>
        <v>0</v>
      </c>
      <c r="K142" s="246"/>
      <c r="L142" s="247"/>
      <c r="M142" s="248" t="s">
        <v>1</v>
      </c>
      <c r="N142" s="249" t="s">
        <v>41</v>
      </c>
      <c r="O142" s="70"/>
      <c r="P142" s="212">
        <f>O142*H142</f>
        <v>0</v>
      </c>
      <c r="Q142" s="212">
        <v>7.8E-2</v>
      </c>
      <c r="R142" s="212">
        <f>Q142*H142</f>
        <v>1.4039999999999999</v>
      </c>
      <c r="S142" s="212">
        <v>0</v>
      </c>
      <c r="T142" s="212">
        <f>S142*H142</f>
        <v>0</v>
      </c>
      <c r="U142" s="213" t="s">
        <v>1</v>
      </c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14" t="s">
        <v>180</v>
      </c>
      <c r="AT142" s="214" t="s">
        <v>185</v>
      </c>
      <c r="AU142" s="214" t="s">
        <v>86</v>
      </c>
      <c r="AY142" s="16" t="s">
        <v>143</v>
      </c>
      <c r="BE142" s="215">
        <f>IF(N142="základní",J142,0)</f>
        <v>0</v>
      </c>
      <c r="BF142" s="215">
        <f>IF(N142="snížená",J142,0)</f>
        <v>0</v>
      </c>
      <c r="BG142" s="215">
        <f>IF(N142="zákl. přenesená",J142,0)</f>
        <v>0</v>
      </c>
      <c r="BH142" s="215">
        <f>IF(N142="sníž. přenesená",J142,0)</f>
        <v>0</v>
      </c>
      <c r="BI142" s="215">
        <f>IF(N142="nulová",J142,0)</f>
        <v>0</v>
      </c>
      <c r="BJ142" s="16" t="s">
        <v>84</v>
      </c>
      <c r="BK142" s="215">
        <f>ROUND(I142*H142,2)</f>
        <v>0</v>
      </c>
      <c r="BL142" s="16" t="s">
        <v>149</v>
      </c>
      <c r="BM142" s="214" t="s">
        <v>202</v>
      </c>
    </row>
    <row r="143" spans="1:65" s="12" customFormat="1" ht="22.9" customHeight="1">
      <c r="B143" s="186"/>
      <c r="C143" s="187"/>
      <c r="D143" s="188" t="s">
        <v>75</v>
      </c>
      <c r="E143" s="200" t="s">
        <v>166</v>
      </c>
      <c r="F143" s="200" t="s">
        <v>203</v>
      </c>
      <c r="G143" s="187"/>
      <c r="H143" s="187"/>
      <c r="I143" s="190"/>
      <c r="J143" s="201">
        <f>BK143</f>
        <v>0</v>
      </c>
      <c r="K143" s="187"/>
      <c r="L143" s="192"/>
      <c r="M143" s="193"/>
      <c r="N143" s="194"/>
      <c r="O143" s="194"/>
      <c r="P143" s="195">
        <f>SUM(P144:P162)</f>
        <v>0</v>
      </c>
      <c r="Q143" s="194"/>
      <c r="R143" s="195">
        <f>SUM(R144:R162)</f>
        <v>14.130625000000002</v>
      </c>
      <c r="S143" s="194"/>
      <c r="T143" s="195">
        <f>SUM(T144:T162)</f>
        <v>0</v>
      </c>
      <c r="U143" s="196"/>
      <c r="AR143" s="197" t="s">
        <v>84</v>
      </c>
      <c r="AT143" s="198" t="s">
        <v>75</v>
      </c>
      <c r="AU143" s="198" t="s">
        <v>84</v>
      </c>
      <c r="AY143" s="197" t="s">
        <v>143</v>
      </c>
      <c r="BK143" s="199">
        <f>SUM(BK144:BK162)</f>
        <v>0</v>
      </c>
    </row>
    <row r="144" spans="1:65" s="2" customFormat="1" ht="21.75" customHeight="1">
      <c r="A144" s="33"/>
      <c r="B144" s="34"/>
      <c r="C144" s="202" t="s">
        <v>204</v>
      </c>
      <c r="D144" s="202" t="s">
        <v>145</v>
      </c>
      <c r="E144" s="203" t="s">
        <v>205</v>
      </c>
      <c r="F144" s="204" t="s">
        <v>206</v>
      </c>
      <c r="G144" s="205" t="s">
        <v>148</v>
      </c>
      <c r="H144" s="206">
        <v>39</v>
      </c>
      <c r="I144" s="207"/>
      <c r="J144" s="208">
        <f>ROUND(I144*H144,2)</f>
        <v>0</v>
      </c>
      <c r="K144" s="209"/>
      <c r="L144" s="38"/>
      <c r="M144" s="210" t="s">
        <v>1</v>
      </c>
      <c r="N144" s="211" t="s">
        <v>41</v>
      </c>
      <c r="O144" s="70"/>
      <c r="P144" s="212">
        <f>O144*H144</f>
        <v>0</v>
      </c>
      <c r="Q144" s="212">
        <v>0</v>
      </c>
      <c r="R144" s="212">
        <f>Q144*H144</f>
        <v>0</v>
      </c>
      <c r="S144" s="212">
        <v>0</v>
      </c>
      <c r="T144" s="212">
        <f>S144*H144</f>
        <v>0</v>
      </c>
      <c r="U144" s="213" t="s">
        <v>1</v>
      </c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214" t="s">
        <v>149</v>
      </c>
      <c r="AT144" s="214" t="s">
        <v>145</v>
      </c>
      <c r="AU144" s="214" t="s">
        <v>86</v>
      </c>
      <c r="AY144" s="16" t="s">
        <v>143</v>
      </c>
      <c r="BE144" s="215">
        <f>IF(N144="základní",J144,0)</f>
        <v>0</v>
      </c>
      <c r="BF144" s="215">
        <f>IF(N144="snížená",J144,0)</f>
        <v>0</v>
      </c>
      <c r="BG144" s="215">
        <f>IF(N144="zákl. přenesená",J144,0)</f>
        <v>0</v>
      </c>
      <c r="BH144" s="215">
        <f>IF(N144="sníž. přenesená",J144,0)</f>
        <v>0</v>
      </c>
      <c r="BI144" s="215">
        <f>IF(N144="nulová",J144,0)</f>
        <v>0</v>
      </c>
      <c r="BJ144" s="16" t="s">
        <v>84</v>
      </c>
      <c r="BK144" s="215">
        <f>ROUND(I144*H144,2)</f>
        <v>0</v>
      </c>
      <c r="BL144" s="16" t="s">
        <v>149</v>
      </c>
      <c r="BM144" s="214" t="s">
        <v>207</v>
      </c>
    </row>
    <row r="145" spans="1:65" s="13" customFormat="1" ht="11.25">
      <c r="B145" s="216"/>
      <c r="C145" s="217"/>
      <c r="D145" s="218" t="s">
        <v>159</v>
      </c>
      <c r="E145" s="219" t="s">
        <v>1</v>
      </c>
      <c r="F145" s="220" t="s">
        <v>208</v>
      </c>
      <c r="G145" s="217"/>
      <c r="H145" s="221">
        <v>21</v>
      </c>
      <c r="I145" s="222"/>
      <c r="J145" s="217"/>
      <c r="K145" s="217"/>
      <c r="L145" s="223"/>
      <c r="M145" s="224"/>
      <c r="N145" s="225"/>
      <c r="O145" s="225"/>
      <c r="P145" s="225"/>
      <c r="Q145" s="225"/>
      <c r="R145" s="225"/>
      <c r="S145" s="225"/>
      <c r="T145" s="225"/>
      <c r="U145" s="226"/>
      <c r="AT145" s="227" t="s">
        <v>159</v>
      </c>
      <c r="AU145" s="227" t="s">
        <v>86</v>
      </c>
      <c r="AV145" s="13" t="s">
        <v>86</v>
      </c>
      <c r="AW145" s="13" t="s">
        <v>32</v>
      </c>
      <c r="AX145" s="13" t="s">
        <v>76</v>
      </c>
      <c r="AY145" s="227" t="s">
        <v>143</v>
      </c>
    </row>
    <row r="146" spans="1:65" s="13" customFormat="1" ht="11.25">
      <c r="B146" s="216"/>
      <c r="C146" s="217"/>
      <c r="D146" s="218" t="s">
        <v>159</v>
      </c>
      <c r="E146" s="219" t="s">
        <v>1</v>
      </c>
      <c r="F146" s="220" t="s">
        <v>209</v>
      </c>
      <c r="G146" s="217"/>
      <c r="H146" s="221">
        <v>18</v>
      </c>
      <c r="I146" s="222"/>
      <c r="J146" s="217"/>
      <c r="K146" s="217"/>
      <c r="L146" s="223"/>
      <c r="M146" s="224"/>
      <c r="N146" s="225"/>
      <c r="O146" s="225"/>
      <c r="P146" s="225"/>
      <c r="Q146" s="225"/>
      <c r="R146" s="225"/>
      <c r="S146" s="225"/>
      <c r="T146" s="225"/>
      <c r="U146" s="226"/>
      <c r="AT146" s="227" t="s">
        <v>159</v>
      </c>
      <c r="AU146" s="227" t="s">
        <v>86</v>
      </c>
      <c r="AV146" s="13" t="s">
        <v>86</v>
      </c>
      <c r="AW146" s="13" t="s">
        <v>32</v>
      </c>
      <c r="AX146" s="13" t="s">
        <v>76</v>
      </c>
      <c r="AY146" s="227" t="s">
        <v>143</v>
      </c>
    </row>
    <row r="147" spans="1:65" s="14" customFormat="1" ht="11.25">
      <c r="B147" s="228"/>
      <c r="C147" s="229"/>
      <c r="D147" s="218" t="s">
        <v>159</v>
      </c>
      <c r="E147" s="230" t="s">
        <v>1</v>
      </c>
      <c r="F147" s="231" t="s">
        <v>162</v>
      </c>
      <c r="G147" s="229"/>
      <c r="H147" s="232">
        <v>39</v>
      </c>
      <c r="I147" s="233"/>
      <c r="J147" s="229"/>
      <c r="K147" s="229"/>
      <c r="L147" s="234"/>
      <c r="M147" s="235"/>
      <c r="N147" s="236"/>
      <c r="O147" s="236"/>
      <c r="P147" s="236"/>
      <c r="Q147" s="236"/>
      <c r="R147" s="236"/>
      <c r="S147" s="236"/>
      <c r="T147" s="236"/>
      <c r="U147" s="237"/>
      <c r="AT147" s="238" t="s">
        <v>159</v>
      </c>
      <c r="AU147" s="238" t="s">
        <v>86</v>
      </c>
      <c r="AV147" s="14" t="s">
        <v>149</v>
      </c>
      <c r="AW147" s="14" t="s">
        <v>32</v>
      </c>
      <c r="AX147" s="14" t="s">
        <v>84</v>
      </c>
      <c r="AY147" s="238" t="s">
        <v>143</v>
      </c>
    </row>
    <row r="148" spans="1:65" s="2" customFormat="1" ht="21.75" customHeight="1">
      <c r="A148" s="33"/>
      <c r="B148" s="34"/>
      <c r="C148" s="202" t="s">
        <v>210</v>
      </c>
      <c r="D148" s="202" t="s">
        <v>145</v>
      </c>
      <c r="E148" s="203" t="s">
        <v>211</v>
      </c>
      <c r="F148" s="204" t="s">
        <v>212</v>
      </c>
      <c r="G148" s="205" t="s">
        <v>148</v>
      </c>
      <c r="H148" s="206">
        <v>39</v>
      </c>
      <c r="I148" s="207"/>
      <c r="J148" s="208">
        <f>ROUND(I148*H148,2)</f>
        <v>0</v>
      </c>
      <c r="K148" s="209"/>
      <c r="L148" s="38"/>
      <c r="M148" s="210" t="s">
        <v>1</v>
      </c>
      <c r="N148" s="211" t="s">
        <v>41</v>
      </c>
      <c r="O148" s="70"/>
      <c r="P148" s="212">
        <f>O148*H148</f>
        <v>0</v>
      </c>
      <c r="Q148" s="212">
        <v>0</v>
      </c>
      <c r="R148" s="212">
        <f>Q148*H148</f>
        <v>0</v>
      </c>
      <c r="S148" s="212">
        <v>0</v>
      </c>
      <c r="T148" s="212">
        <f>S148*H148</f>
        <v>0</v>
      </c>
      <c r="U148" s="213" t="s">
        <v>1</v>
      </c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214" t="s">
        <v>149</v>
      </c>
      <c r="AT148" s="214" t="s">
        <v>145</v>
      </c>
      <c r="AU148" s="214" t="s">
        <v>86</v>
      </c>
      <c r="AY148" s="16" t="s">
        <v>143</v>
      </c>
      <c r="BE148" s="215">
        <f>IF(N148="základní",J148,0)</f>
        <v>0</v>
      </c>
      <c r="BF148" s="215">
        <f>IF(N148="snížená",J148,0)</f>
        <v>0</v>
      </c>
      <c r="BG148" s="215">
        <f>IF(N148="zákl. přenesená",J148,0)</f>
        <v>0</v>
      </c>
      <c r="BH148" s="215">
        <f>IF(N148="sníž. přenesená",J148,0)</f>
        <v>0</v>
      </c>
      <c r="BI148" s="215">
        <f>IF(N148="nulová",J148,0)</f>
        <v>0</v>
      </c>
      <c r="BJ148" s="16" t="s">
        <v>84</v>
      </c>
      <c r="BK148" s="215">
        <f>ROUND(I148*H148,2)</f>
        <v>0</v>
      </c>
      <c r="BL148" s="16" t="s">
        <v>149</v>
      </c>
      <c r="BM148" s="214" t="s">
        <v>213</v>
      </c>
    </row>
    <row r="149" spans="1:65" s="2" customFormat="1" ht="21.75" customHeight="1">
      <c r="A149" s="33"/>
      <c r="B149" s="34"/>
      <c r="C149" s="202" t="s">
        <v>8</v>
      </c>
      <c r="D149" s="202" t="s">
        <v>145</v>
      </c>
      <c r="E149" s="203" t="s">
        <v>214</v>
      </c>
      <c r="F149" s="204" t="s">
        <v>215</v>
      </c>
      <c r="G149" s="205" t="s">
        <v>148</v>
      </c>
      <c r="H149" s="206">
        <v>39</v>
      </c>
      <c r="I149" s="207"/>
      <c r="J149" s="208">
        <f>ROUND(I149*H149,2)</f>
        <v>0</v>
      </c>
      <c r="K149" s="209"/>
      <c r="L149" s="38"/>
      <c r="M149" s="210" t="s">
        <v>1</v>
      </c>
      <c r="N149" s="211" t="s">
        <v>41</v>
      </c>
      <c r="O149" s="70"/>
      <c r="P149" s="212">
        <f>O149*H149</f>
        <v>0</v>
      </c>
      <c r="Q149" s="212">
        <v>0.10100000000000001</v>
      </c>
      <c r="R149" s="212">
        <f>Q149*H149</f>
        <v>3.9390000000000001</v>
      </c>
      <c r="S149" s="212">
        <v>0</v>
      </c>
      <c r="T149" s="212">
        <f>S149*H149</f>
        <v>0</v>
      </c>
      <c r="U149" s="213" t="s">
        <v>1</v>
      </c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14" t="s">
        <v>149</v>
      </c>
      <c r="AT149" s="214" t="s">
        <v>145</v>
      </c>
      <c r="AU149" s="214" t="s">
        <v>86</v>
      </c>
      <c r="AY149" s="16" t="s">
        <v>143</v>
      </c>
      <c r="BE149" s="215">
        <f>IF(N149="základní",J149,0)</f>
        <v>0</v>
      </c>
      <c r="BF149" s="215">
        <f>IF(N149="snížená",J149,0)</f>
        <v>0</v>
      </c>
      <c r="BG149" s="215">
        <f>IF(N149="zákl. přenesená",J149,0)</f>
        <v>0</v>
      </c>
      <c r="BH149" s="215">
        <f>IF(N149="sníž. přenesená",J149,0)</f>
        <v>0</v>
      </c>
      <c r="BI149" s="215">
        <f>IF(N149="nulová",J149,0)</f>
        <v>0</v>
      </c>
      <c r="BJ149" s="16" t="s">
        <v>84</v>
      </c>
      <c r="BK149" s="215">
        <f>ROUND(I149*H149,2)</f>
        <v>0</v>
      </c>
      <c r="BL149" s="16" t="s">
        <v>149</v>
      </c>
      <c r="BM149" s="214" t="s">
        <v>216</v>
      </c>
    </row>
    <row r="150" spans="1:65" s="2" customFormat="1" ht="16.5" customHeight="1">
      <c r="A150" s="33"/>
      <c r="B150" s="34"/>
      <c r="C150" s="239" t="s">
        <v>217</v>
      </c>
      <c r="D150" s="239" t="s">
        <v>185</v>
      </c>
      <c r="E150" s="240" t="s">
        <v>218</v>
      </c>
      <c r="F150" s="241" t="s">
        <v>219</v>
      </c>
      <c r="G150" s="242" t="s">
        <v>148</v>
      </c>
      <c r="H150" s="243">
        <v>19.8</v>
      </c>
      <c r="I150" s="244"/>
      <c r="J150" s="245">
        <f>ROUND(I150*H150,2)</f>
        <v>0</v>
      </c>
      <c r="K150" s="246"/>
      <c r="L150" s="247"/>
      <c r="M150" s="248" t="s">
        <v>1</v>
      </c>
      <c r="N150" s="249" t="s">
        <v>41</v>
      </c>
      <c r="O150" s="70"/>
      <c r="P150" s="212">
        <f>O150*H150</f>
        <v>0</v>
      </c>
      <c r="Q150" s="212">
        <v>0.13200000000000001</v>
      </c>
      <c r="R150" s="212">
        <f>Q150*H150</f>
        <v>2.6136000000000004</v>
      </c>
      <c r="S150" s="212">
        <v>0</v>
      </c>
      <c r="T150" s="212">
        <f>S150*H150</f>
        <v>0</v>
      </c>
      <c r="U150" s="213" t="s">
        <v>1</v>
      </c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214" t="s">
        <v>180</v>
      </c>
      <c r="AT150" s="214" t="s">
        <v>185</v>
      </c>
      <c r="AU150" s="214" t="s">
        <v>86</v>
      </c>
      <c r="AY150" s="16" t="s">
        <v>143</v>
      </c>
      <c r="BE150" s="215">
        <f>IF(N150="základní",J150,0)</f>
        <v>0</v>
      </c>
      <c r="BF150" s="215">
        <f>IF(N150="snížená",J150,0)</f>
        <v>0</v>
      </c>
      <c r="BG150" s="215">
        <f>IF(N150="zákl. přenesená",J150,0)</f>
        <v>0</v>
      </c>
      <c r="BH150" s="215">
        <f>IF(N150="sníž. přenesená",J150,0)</f>
        <v>0</v>
      </c>
      <c r="BI150" s="215">
        <f>IF(N150="nulová",J150,0)</f>
        <v>0</v>
      </c>
      <c r="BJ150" s="16" t="s">
        <v>84</v>
      </c>
      <c r="BK150" s="215">
        <f>ROUND(I150*H150,2)</f>
        <v>0</v>
      </c>
      <c r="BL150" s="16" t="s">
        <v>149</v>
      </c>
      <c r="BM150" s="214" t="s">
        <v>220</v>
      </c>
    </row>
    <row r="151" spans="1:65" s="13" customFormat="1" ht="11.25">
      <c r="B151" s="216"/>
      <c r="C151" s="217"/>
      <c r="D151" s="218" t="s">
        <v>159</v>
      </c>
      <c r="E151" s="219" t="s">
        <v>1</v>
      </c>
      <c r="F151" s="220" t="s">
        <v>209</v>
      </c>
      <c r="G151" s="217"/>
      <c r="H151" s="221">
        <v>18</v>
      </c>
      <c r="I151" s="222"/>
      <c r="J151" s="217"/>
      <c r="K151" s="217"/>
      <c r="L151" s="223"/>
      <c r="M151" s="224"/>
      <c r="N151" s="225"/>
      <c r="O151" s="225"/>
      <c r="P151" s="225"/>
      <c r="Q151" s="225"/>
      <c r="R151" s="225"/>
      <c r="S151" s="225"/>
      <c r="T151" s="225"/>
      <c r="U151" s="226"/>
      <c r="AT151" s="227" t="s">
        <v>159</v>
      </c>
      <c r="AU151" s="227" t="s">
        <v>86</v>
      </c>
      <c r="AV151" s="13" t="s">
        <v>86</v>
      </c>
      <c r="AW151" s="13" t="s">
        <v>32</v>
      </c>
      <c r="AX151" s="13" t="s">
        <v>84</v>
      </c>
      <c r="AY151" s="227" t="s">
        <v>143</v>
      </c>
    </row>
    <row r="152" spans="1:65" s="13" customFormat="1" ht="11.25">
      <c r="B152" s="216"/>
      <c r="C152" s="217"/>
      <c r="D152" s="218" t="s">
        <v>159</v>
      </c>
      <c r="E152" s="217"/>
      <c r="F152" s="220" t="s">
        <v>221</v>
      </c>
      <c r="G152" s="217"/>
      <c r="H152" s="221">
        <v>19.8</v>
      </c>
      <c r="I152" s="222"/>
      <c r="J152" s="217"/>
      <c r="K152" s="217"/>
      <c r="L152" s="223"/>
      <c r="M152" s="224"/>
      <c r="N152" s="225"/>
      <c r="O152" s="225"/>
      <c r="P152" s="225"/>
      <c r="Q152" s="225"/>
      <c r="R152" s="225"/>
      <c r="S152" s="225"/>
      <c r="T152" s="225"/>
      <c r="U152" s="226"/>
      <c r="AT152" s="227" t="s">
        <v>159</v>
      </c>
      <c r="AU152" s="227" t="s">
        <v>86</v>
      </c>
      <c r="AV152" s="13" t="s">
        <v>86</v>
      </c>
      <c r="AW152" s="13" t="s">
        <v>4</v>
      </c>
      <c r="AX152" s="13" t="s">
        <v>84</v>
      </c>
      <c r="AY152" s="227" t="s">
        <v>143</v>
      </c>
    </row>
    <row r="153" spans="1:65" s="2" customFormat="1" ht="21.75" customHeight="1">
      <c r="A153" s="33"/>
      <c r="B153" s="34"/>
      <c r="C153" s="239" t="s">
        <v>222</v>
      </c>
      <c r="D153" s="239" t="s">
        <v>185</v>
      </c>
      <c r="E153" s="240" t="s">
        <v>223</v>
      </c>
      <c r="F153" s="241" t="s">
        <v>224</v>
      </c>
      <c r="G153" s="242" t="s">
        <v>148</v>
      </c>
      <c r="H153" s="243">
        <v>23.1</v>
      </c>
      <c r="I153" s="244"/>
      <c r="J153" s="245">
        <f>ROUND(I153*H153,2)</f>
        <v>0</v>
      </c>
      <c r="K153" s="246"/>
      <c r="L153" s="247"/>
      <c r="M153" s="248" t="s">
        <v>1</v>
      </c>
      <c r="N153" s="249" t="s">
        <v>41</v>
      </c>
      <c r="O153" s="70"/>
      <c r="P153" s="212">
        <f>O153*H153</f>
        <v>0</v>
      </c>
      <c r="Q153" s="212">
        <v>9.375E-2</v>
      </c>
      <c r="R153" s="212">
        <f>Q153*H153</f>
        <v>2.1656250000000004</v>
      </c>
      <c r="S153" s="212">
        <v>0</v>
      </c>
      <c r="T153" s="212">
        <f>S153*H153</f>
        <v>0</v>
      </c>
      <c r="U153" s="213" t="s">
        <v>1</v>
      </c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214" t="s">
        <v>180</v>
      </c>
      <c r="AT153" s="214" t="s">
        <v>185</v>
      </c>
      <c r="AU153" s="214" t="s">
        <v>86</v>
      </c>
      <c r="AY153" s="16" t="s">
        <v>143</v>
      </c>
      <c r="BE153" s="215">
        <f>IF(N153="základní",J153,0)</f>
        <v>0</v>
      </c>
      <c r="BF153" s="215">
        <f>IF(N153="snížená",J153,0)</f>
        <v>0</v>
      </c>
      <c r="BG153" s="215">
        <f>IF(N153="zákl. přenesená",J153,0)</f>
        <v>0</v>
      </c>
      <c r="BH153" s="215">
        <f>IF(N153="sníž. přenesená",J153,0)</f>
        <v>0</v>
      </c>
      <c r="BI153" s="215">
        <f>IF(N153="nulová",J153,0)</f>
        <v>0</v>
      </c>
      <c r="BJ153" s="16" t="s">
        <v>84</v>
      </c>
      <c r="BK153" s="215">
        <f>ROUND(I153*H153,2)</f>
        <v>0</v>
      </c>
      <c r="BL153" s="16" t="s">
        <v>149</v>
      </c>
      <c r="BM153" s="214" t="s">
        <v>225</v>
      </c>
    </row>
    <row r="154" spans="1:65" s="2" customFormat="1" ht="136.5">
      <c r="A154" s="33"/>
      <c r="B154" s="34"/>
      <c r="C154" s="35"/>
      <c r="D154" s="218" t="s">
        <v>226</v>
      </c>
      <c r="E154" s="35"/>
      <c r="F154" s="250" t="s">
        <v>227</v>
      </c>
      <c r="G154" s="35"/>
      <c r="H154" s="35"/>
      <c r="I154" s="114"/>
      <c r="J154" s="35"/>
      <c r="K154" s="35"/>
      <c r="L154" s="38"/>
      <c r="M154" s="251"/>
      <c r="N154" s="252"/>
      <c r="O154" s="70"/>
      <c r="P154" s="70"/>
      <c r="Q154" s="70"/>
      <c r="R154" s="70"/>
      <c r="S154" s="70"/>
      <c r="T154" s="70"/>
      <c r="U154" s="71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226</v>
      </c>
      <c r="AU154" s="16" t="s">
        <v>86</v>
      </c>
    </row>
    <row r="155" spans="1:65" s="13" customFormat="1" ht="11.25">
      <c r="B155" s="216"/>
      <c r="C155" s="217"/>
      <c r="D155" s="218" t="s">
        <v>159</v>
      </c>
      <c r="E155" s="219" t="s">
        <v>1</v>
      </c>
      <c r="F155" s="220" t="s">
        <v>208</v>
      </c>
      <c r="G155" s="217"/>
      <c r="H155" s="221">
        <v>21</v>
      </c>
      <c r="I155" s="222"/>
      <c r="J155" s="217"/>
      <c r="K155" s="217"/>
      <c r="L155" s="223"/>
      <c r="M155" s="224"/>
      <c r="N155" s="225"/>
      <c r="O155" s="225"/>
      <c r="P155" s="225"/>
      <c r="Q155" s="225"/>
      <c r="R155" s="225"/>
      <c r="S155" s="225"/>
      <c r="T155" s="225"/>
      <c r="U155" s="226"/>
      <c r="AT155" s="227" t="s">
        <v>159</v>
      </c>
      <c r="AU155" s="227" t="s">
        <v>86</v>
      </c>
      <c r="AV155" s="13" t="s">
        <v>86</v>
      </c>
      <c r="AW155" s="13" t="s">
        <v>32</v>
      </c>
      <c r="AX155" s="13" t="s">
        <v>84</v>
      </c>
      <c r="AY155" s="227" t="s">
        <v>143</v>
      </c>
    </row>
    <row r="156" spans="1:65" s="13" customFormat="1" ht="11.25">
      <c r="B156" s="216"/>
      <c r="C156" s="217"/>
      <c r="D156" s="218" t="s">
        <v>159</v>
      </c>
      <c r="E156" s="217"/>
      <c r="F156" s="220" t="s">
        <v>228</v>
      </c>
      <c r="G156" s="217"/>
      <c r="H156" s="221">
        <v>23.1</v>
      </c>
      <c r="I156" s="222"/>
      <c r="J156" s="217"/>
      <c r="K156" s="217"/>
      <c r="L156" s="223"/>
      <c r="M156" s="224"/>
      <c r="N156" s="225"/>
      <c r="O156" s="225"/>
      <c r="P156" s="225"/>
      <c r="Q156" s="225"/>
      <c r="R156" s="225"/>
      <c r="S156" s="225"/>
      <c r="T156" s="225"/>
      <c r="U156" s="226"/>
      <c r="AT156" s="227" t="s">
        <v>159</v>
      </c>
      <c r="AU156" s="227" t="s">
        <v>86</v>
      </c>
      <c r="AV156" s="13" t="s">
        <v>86</v>
      </c>
      <c r="AW156" s="13" t="s">
        <v>4</v>
      </c>
      <c r="AX156" s="13" t="s">
        <v>84</v>
      </c>
      <c r="AY156" s="227" t="s">
        <v>143</v>
      </c>
    </row>
    <row r="157" spans="1:65" s="2" customFormat="1" ht="21.75" customHeight="1">
      <c r="A157" s="33"/>
      <c r="B157" s="34"/>
      <c r="C157" s="202" t="s">
        <v>229</v>
      </c>
      <c r="D157" s="202" t="s">
        <v>145</v>
      </c>
      <c r="E157" s="203" t="s">
        <v>230</v>
      </c>
      <c r="F157" s="204" t="s">
        <v>231</v>
      </c>
      <c r="G157" s="205" t="s">
        <v>232</v>
      </c>
      <c r="H157" s="206">
        <v>28</v>
      </c>
      <c r="I157" s="207"/>
      <c r="J157" s="208">
        <f>ROUND(I157*H157,2)</f>
        <v>0</v>
      </c>
      <c r="K157" s="209"/>
      <c r="L157" s="38"/>
      <c r="M157" s="210" t="s">
        <v>1</v>
      </c>
      <c r="N157" s="211" t="s">
        <v>41</v>
      </c>
      <c r="O157" s="70"/>
      <c r="P157" s="212">
        <f>O157*H157</f>
        <v>0</v>
      </c>
      <c r="Q157" s="212">
        <v>0.1295</v>
      </c>
      <c r="R157" s="212">
        <f>Q157*H157</f>
        <v>3.6260000000000003</v>
      </c>
      <c r="S157" s="212">
        <v>0</v>
      </c>
      <c r="T157" s="212">
        <f>S157*H157</f>
        <v>0</v>
      </c>
      <c r="U157" s="213" t="s">
        <v>1</v>
      </c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214" t="s">
        <v>149</v>
      </c>
      <c r="AT157" s="214" t="s">
        <v>145</v>
      </c>
      <c r="AU157" s="214" t="s">
        <v>86</v>
      </c>
      <c r="AY157" s="16" t="s">
        <v>143</v>
      </c>
      <c r="BE157" s="215">
        <f>IF(N157="základní",J157,0)</f>
        <v>0</v>
      </c>
      <c r="BF157" s="215">
        <f>IF(N157="snížená",J157,0)</f>
        <v>0</v>
      </c>
      <c r="BG157" s="215">
        <f>IF(N157="zákl. přenesená",J157,0)</f>
        <v>0</v>
      </c>
      <c r="BH157" s="215">
        <f>IF(N157="sníž. přenesená",J157,0)</f>
        <v>0</v>
      </c>
      <c r="BI157" s="215">
        <f>IF(N157="nulová",J157,0)</f>
        <v>0</v>
      </c>
      <c r="BJ157" s="16" t="s">
        <v>84</v>
      </c>
      <c r="BK157" s="215">
        <f>ROUND(I157*H157,2)</f>
        <v>0</v>
      </c>
      <c r="BL157" s="16" t="s">
        <v>149</v>
      </c>
      <c r="BM157" s="214" t="s">
        <v>233</v>
      </c>
    </row>
    <row r="158" spans="1:65" s="13" customFormat="1" ht="11.25">
      <c r="B158" s="216"/>
      <c r="C158" s="217"/>
      <c r="D158" s="218" t="s">
        <v>159</v>
      </c>
      <c r="E158" s="219" t="s">
        <v>1</v>
      </c>
      <c r="F158" s="220" t="s">
        <v>234</v>
      </c>
      <c r="G158" s="217"/>
      <c r="H158" s="221">
        <v>15</v>
      </c>
      <c r="I158" s="222"/>
      <c r="J158" s="217"/>
      <c r="K158" s="217"/>
      <c r="L158" s="223"/>
      <c r="M158" s="224"/>
      <c r="N158" s="225"/>
      <c r="O158" s="225"/>
      <c r="P158" s="225"/>
      <c r="Q158" s="225"/>
      <c r="R158" s="225"/>
      <c r="S158" s="225"/>
      <c r="T158" s="225"/>
      <c r="U158" s="226"/>
      <c r="AT158" s="227" t="s">
        <v>159</v>
      </c>
      <c r="AU158" s="227" t="s">
        <v>86</v>
      </c>
      <c r="AV158" s="13" t="s">
        <v>86</v>
      </c>
      <c r="AW158" s="13" t="s">
        <v>32</v>
      </c>
      <c r="AX158" s="13" t="s">
        <v>76</v>
      </c>
      <c r="AY158" s="227" t="s">
        <v>143</v>
      </c>
    </row>
    <row r="159" spans="1:65" s="13" customFormat="1" ht="11.25">
      <c r="B159" s="216"/>
      <c r="C159" s="217"/>
      <c r="D159" s="218" t="s">
        <v>159</v>
      </c>
      <c r="E159" s="219" t="s">
        <v>1</v>
      </c>
      <c r="F159" s="220" t="s">
        <v>235</v>
      </c>
      <c r="G159" s="217"/>
      <c r="H159" s="221">
        <v>13</v>
      </c>
      <c r="I159" s="222"/>
      <c r="J159" s="217"/>
      <c r="K159" s="217"/>
      <c r="L159" s="223"/>
      <c r="M159" s="224"/>
      <c r="N159" s="225"/>
      <c r="O159" s="225"/>
      <c r="P159" s="225"/>
      <c r="Q159" s="225"/>
      <c r="R159" s="225"/>
      <c r="S159" s="225"/>
      <c r="T159" s="225"/>
      <c r="U159" s="226"/>
      <c r="AT159" s="227" t="s">
        <v>159</v>
      </c>
      <c r="AU159" s="227" t="s">
        <v>86</v>
      </c>
      <c r="AV159" s="13" t="s">
        <v>86</v>
      </c>
      <c r="AW159" s="13" t="s">
        <v>32</v>
      </c>
      <c r="AX159" s="13" t="s">
        <v>76</v>
      </c>
      <c r="AY159" s="227" t="s">
        <v>143</v>
      </c>
    </row>
    <row r="160" spans="1:65" s="14" customFormat="1" ht="11.25">
      <c r="B160" s="228"/>
      <c r="C160" s="229"/>
      <c r="D160" s="218" t="s">
        <v>159</v>
      </c>
      <c r="E160" s="230" t="s">
        <v>1</v>
      </c>
      <c r="F160" s="231" t="s">
        <v>162</v>
      </c>
      <c r="G160" s="229"/>
      <c r="H160" s="232">
        <v>28</v>
      </c>
      <c r="I160" s="233"/>
      <c r="J160" s="229"/>
      <c r="K160" s="229"/>
      <c r="L160" s="234"/>
      <c r="M160" s="235"/>
      <c r="N160" s="236"/>
      <c r="O160" s="236"/>
      <c r="P160" s="236"/>
      <c r="Q160" s="236"/>
      <c r="R160" s="236"/>
      <c r="S160" s="236"/>
      <c r="T160" s="236"/>
      <c r="U160" s="237"/>
      <c r="AT160" s="238" t="s">
        <v>159</v>
      </c>
      <c r="AU160" s="238" t="s">
        <v>86</v>
      </c>
      <c r="AV160" s="14" t="s">
        <v>149</v>
      </c>
      <c r="AW160" s="14" t="s">
        <v>32</v>
      </c>
      <c r="AX160" s="14" t="s">
        <v>84</v>
      </c>
      <c r="AY160" s="238" t="s">
        <v>143</v>
      </c>
    </row>
    <row r="161" spans="1:65" s="2" customFormat="1" ht="16.5" customHeight="1">
      <c r="A161" s="33"/>
      <c r="B161" s="34"/>
      <c r="C161" s="239" t="s">
        <v>236</v>
      </c>
      <c r="D161" s="239" t="s">
        <v>185</v>
      </c>
      <c r="E161" s="240" t="s">
        <v>237</v>
      </c>
      <c r="F161" s="241" t="s">
        <v>238</v>
      </c>
      <c r="G161" s="242" t="s">
        <v>232</v>
      </c>
      <c r="H161" s="243">
        <v>30.8</v>
      </c>
      <c r="I161" s="244"/>
      <c r="J161" s="245">
        <f>ROUND(I161*H161,2)</f>
        <v>0</v>
      </c>
      <c r="K161" s="246"/>
      <c r="L161" s="247"/>
      <c r="M161" s="248" t="s">
        <v>1</v>
      </c>
      <c r="N161" s="249" t="s">
        <v>41</v>
      </c>
      <c r="O161" s="70"/>
      <c r="P161" s="212">
        <f>O161*H161</f>
        <v>0</v>
      </c>
      <c r="Q161" s="212">
        <v>5.8000000000000003E-2</v>
      </c>
      <c r="R161" s="212">
        <f>Q161*H161</f>
        <v>1.7864000000000002</v>
      </c>
      <c r="S161" s="212">
        <v>0</v>
      </c>
      <c r="T161" s="212">
        <f>S161*H161</f>
        <v>0</v>
      </c>
      <c r="U161" s="213" t="s">
        <v>1</v>
      </c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214" t="s">
        <v>180</v>
      </c>
      <c r="AT161" s="214" t="s">
        <v>185</v>
      </c>
      <c r="AU161" s="214" t="s">
        <v>86</v>
      </c>
      <c r="AY161" s="16" t="s">
        <v>143</v>
      </c>
      <c r="BE161" s="215">
        <f>IF(N161="základní",J161,0)</f>
        <v>0</v>
      </c>
      <c r="BF161" s="215">
        <f>IF(N161="snížená",J161,0)</f>
        <v>0</v>
      </c>
      <c r="BG161" s="215">
        <f>IF(N161="zákl. přenesená",J161,0)</f>
        <v>0</v>
      </c>
      <c r="BH161" s="215">
        <f>IF(N161="sníž. přenesená",J161,0)</f>
        <v>0</v>
      </c>
      <c r="BI161" s="215">
        <f>IF(N161="nulová",J161,0)</f>
        <v>0</v>
      </c>
      <c r="BJ161" s="16" t="s">
        <v>84</v>
      </c>
      <c r="BK161" s="215">
        <f>ROUND(I161*H161,2)</f>
        <v>0</v>
      </c>
      <c r="BL161" s="16" t="s">
        <v>149</v>
      </c>
      <c r="BM161" s="214" t="s">
        <v>239</v>
      </c>
    </row>
    <row r="162" spans="1:65" s="13" customFormat="1" ht="11.25">
      <c r="B162" s="216"/>
      <c r="C162" s="217"/>
      <c r="D162" s="218" t="s">
        <v>159</v>
      </c>
      <c r="E162" s="217"/>
      <c r="F162" s="220" t="s">
        <v>240</v>
      </c>
      <c r="G162" s="217"/>
      <c r="H162" s="221">
        <v>30.8</v>
      </c>
      <c r="I162" s="222"/>
      <c r="J162" s="217"/>
      <c r="K162" s="217"/>
      <c r="L162" s="223"/>
      <c r="M162" s="224"/>
      <c r="N162" s="225"/>
      <c r="O162" s="225"/>
      <c r="P162" s="225"/>
      <c r="Q162" s="225"/>
      <c r="R162" s="225"/>
      <c r="S162" s="225"/>
      <c r="T162" s="225"/>
      <c r="U162" s="226"/>
      <c r="AT162" s="227" t="s">
        <v>159</v>
      </c>
      <c r="AU162" s="227" t="s">
        <v>86</v>
      </c>
      <c r="AV162" s="13" t="s">
        <v>86</v>
      </c>
      <c r="AW162" s="13" t="s">
        <v>4</v>
      </c>
      <c r="AX162" s="13" t="s">
        <v>84</v>
      </c>
      <c r="AY162" s="227" t="s">
        <v>143</v>
      </c>
    </row>
    <row r="163" spans="1:65" s="12" customFormat="1" ht="22.9" customHeight="1">
      <c r="B163" s="186"/>
      <c r="C163" s="187"/>
      <c r="D163" s="188" t="s">
        <v>75</v>
      </c>
      <c r="E163" s="200" t="s">
        <v>184</v>
      </c>
      <c r="F163" s="200" t="s">
        <v>241</v>
      </c>
      <c r="G163" s="187"/>
      <c r="H163" s="187"/>
      <c r="I163" s="190"/>
      <c r="J163" s="201">
        <f>BK163</f>
        <v>0</v>
      </c>
      <c r="K163" s="187"/>
      <c r="L163" s="192"/>
      <c r="M163" s="193"/>
      <c r="N163" s="194"/>
      <c r="O163" s="194"/>
      <c r="P163" s="195">
        <f>SUM(P164:P172)</f>
        <v>0</v>
      </c>
      <c r="Q163" s="194"/>
      <c r="R163" s="195">
        <f>SUM(R164:R172)</f>
        <v>0</v>
      </c>
      <c r="S163" s="194"/>
      <c r="T163" s="195">
        <f>SUM(T164:T172)</f>
        <v>152.84800000000001</v>
      </c>
      <c r="U163" s="196"/>
      <c r="AR163" s="197" t="s">
        <v>84</v>
      </c>
      <c r="AT163" s="198" t="s">
        <v>75</v>
      </c>
      <c r="AU163" s="198" t="s">
        <v>84</v>
      </c>
      <c r="AY163" s="197" t="s">
        <v>143</v>
      </c>
      <c r="BK163" s="199">
        <f>SUM(BK164:BK172)</f>
        <v>0</v>
      </c>
    </row>
    <row r="164" spans="1:65" s="2" customFormat="1" ht="21.75" customHeight="1">
      <c r="A164" s="33"/>
      <c r="B164" s="34"/>
      <c r="C164" s="202" t="s">
        <v>242</v>
      </c>
      <c r="D164" s="202" t="s">
        <v>145</v>
      </c>
      <c r="E164" s="203" t="s">
        <v>243</v>
      </c>
      <c r="F164" s="204" t="s">
        <v>244</v>
      </c>
      <c r="G164" s="205" t="s">
        <v>245</v>
      </c>
      <c r="H164" s="206">
        <v>1</v>
      </c>
      <c r="I164" s="207"/>
      <c r="J164" s="208">
        <f>ROUND(I164*H164,2)</f>
        <v>0</v>
      </c>
      <c r="K164" s="209"/>
      <c r="L164" s="38"/>
      <c r="M164" s="210" t="s">
        <v>1</v>
      </c>
      <c r="N164" s="211" t="s">
        <v>41</v>
      </c>
      <c r="O164" s="70"/>
      <c r="P164" s="212">
        <f>O164*H164</f>
        <v>0</v>
      </c>
      <c r="Q164" s="212">
        <v>0</v>
      </c>
      <c r="R164" s="212">
        <f>Q164*H164</f>
        <v>0</v>
      </c>
      <c r="S164" s="212">
        <v>0</v>
      </c>
      <c r="T164" s="212">
        <f>S164*H164</f>
        <v>0</v>
      </c>
      <c r="U164" s="213" t="s">
        <v>1</v>
      </c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214" t="s">
        <v>149</v>
      </c>
      <c r="AT164" s="214" t="s">
        <v>145</v>
      </c>
      <c r="AU164" s="214" t="s">
        <v>86</v>
      </c>
      <c r="AY164" s="16" t="s">
        <v>143</v>
      </c>
      <c r="BE164" s="215">
        <f>IF(N164="základní",J164,0)</f>
        <v>0</v>
      </c>
      <c r="BF164" s="215">
        <f>IF(N164="snížená",J164,0)</f>
        <v>0</v>
      </c>
      <c r="BG164" s="215">
        <f>IF(N164="zákl. přenesená",J164,0)</f>
        <v>0</v>
      </c>
      <c r="BH164" s="215">
        <f>IF(N164="sníž. přenesená",J164,0)</f>
        <v>0</v>
      </c>
      <c r="BI164" s="215">
        <f>IF(N164="nulová",J164,0)</f>
        <v>0</v>
      </c>
      <c r="BJ164" s="16" t="s">
        <v>84</v>
      </c>
      <c r="BK164" s="215">
        <f>ROUND(I164*H164,2)</f>
        <v>0</v>
      </c>
      <c r="BL164" s="16" t="s">
        <v>149</v>
      </c>
      <c r="BM164" s="214" t="s">
        <v>246</v>
      </c>
    </row>
    <row r="165" spans="1:65" s="2" customFormat="1" ht="16.5" customHeight="1">
      <c r="A165" s="33"/>
      <c r="B165" s="34"/>
      <c r="C165" s="202" t="s">
        <v>7</v>
      </c>
      <c r="D165" s="202" t="s">
        <v>145</v>
      </c>
      <c r="E165" s="203" t="s">
        <v>247</v>
      </c>
      <c r="F165" s="204" t="s">
        <v>248</v>
      </c>
      <c r="G165" s="205" t="s">
        <v>245</v>
      </c>
      <c r="H165" s="206">
        <v>1</v>
      </c>
      <c r="I165" s="207"/>
      <c r="J165" s="208">
        <f>ROUND(I165*H165,2)</f>
        <v>0</v>
      </c>
      <c r="K165" s="209"/>
      <c r="L165" s="38"/>
      <c r="M165" s="210" t="s">
        <v>1</v>
      </c>
      <c r="N165" s="211" t="s">
        <v>41</v>
      </c>
      <c r="O165" s="70"/>
      <c r="P165" s="212">
        <f>O165*H165</f>
        <v>0</v>
      </c>
      <c r="Q165" s="212">
        <v>0</v>
      </c>
      <c r="R165" s="212">
        <f>Q165*H165</f>
        <v>0</v>
      </c>
      <c r="S165" s="212">
        <v>0</v>
      </c>
      <c r="T165" s="212">
        <f>S165*H165</f>
        <v>0</v>
      </c>
      <c r="U165" s="213" t="s">
        <v>1</v>
      </c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214" t="s">
        <v>149</v>
      </c>
      <c r="AT165" s="214" t="s">
        <v>145</v>
      </c>
      <c r="AU165" s="214" t="s">
        <v>86</v>
      </c>
      <c r="AY165" s="16" t="s">
        <v>143</v>
      </c>
      <c r="BE165" s="215">
        <f>IF(N165="základní",J165,0)</f>
        <v>0</v>
      </c>
      <c r="BF165" s="215">
        <f>IF(N165="snížená",J165,0)</f>
        <v>0</v>
      </c>
      <c r="BG165" s="215">
        <f>IF(N165="zákl. přenesená",J165,0)</f>
        <v>0</v>
      </c>
      <c r="BH165" s="215">
        <f>IF(N165="sníž. přenesená",J165,0)</f>
        <v>0</v>
      </c>
      <c r="BI165" s="215">
        <f>IF(N165="nulová",J165,0)</f>
        <v>0</v>
      </c>
      <c r="BJ165" s="16" t="s">
        <v>84</v>
      </c>
      <c r="BK165" s="215">
        <f>ROUND(I165*H165,2)</f>
        <v>0</v>
      </c>
      <c r="BL165" s="16" t="s">
        <v>149</v>
      </c>
      <c r="BM165" s="214" t="s">
        <v>249</v>
      </c>
    </row>
    <row r="166" spans="1:65" s="2" customFormat="1" ht="33" customHeight="1">
      <c r="A166" s="33"/>
      <c r="B166" s="34"/>
      <c r="C166" s="202" t="s">
        <v>250</v>
      </c>
      <c r="D166" s="202" t="s">
        <v>145</v>
      </c>
      <c r="E166" s="203" t="s">
        <v>251</v>
      </c>
      <c r="F166" s="204" t="s">
        <v>252</v>
      </c>
      <c r="G166" s="205" t="s">
        <v>245</v>
      </c>
      <c r="H166" s="206">
        <v>1</v>
      </c>
      <c r="I166" s="207"/>
      <c r="J166" s="208">
        <f>ROUND(I166*H166,2)</f>
        <v>0</v>
      </c>
      <c r="K166" s="209"/>
      <c r="L166" s="38"/>
      <c r="M166" s="210" t="s">
        <v>1</v>
      </c>
      <c r="N166" s="211" t="s">
        <v>41</v>
      </c>
      <c r="O166" s="70"/>
      <c r="P166" s="212">
        <f>O166*H166</f>
        <v>0</v>
      </c>
      <c r="Q166" s="212">
        <v>0</v>
      </c>
      <c r="R166" s="212">
        <f>Q166*H166</f>
        <v>0</v>
      </c>
      <c r="S166" s="212">
        <v>0</v>
      </c>
      <c r="T166" s="212">
        <f>S166*H166</f>
        <v>0</v>
      </c>
      <c r="U166" s="213" t="s">
        <v>1</v>
      </c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214" t="s">
        <v>149</v>
      </c>
      <c r="AT166" s="214" t="s">
        <v>145</v>
      </c>
      <c r="AU166" s="214" t="s">
        <v>86</v>
      </c>
      <c r="AY166" s="16" t="s">
        <v>143</v>
      </c>
      <c r="BE166" s="215">
        <f>IF(N166="základní",J166,0)</f>
        <v>0</v>
      </c>
      <c r="BF166" s="215">
        <f>IF(N166="snížená",J166,0)</f>
        <v>0</v>
      </c>
      <c r="BG166" s="215">
        <f>IF(N166="zákl. přenesená",J166,0)</f>
        <v>0</v>
      </c>
      <c r="BH166" s="215">
        <f>IF(N166="sníž. přenesená",J166,0)</f>
        <v>0</v>
      </c>
      <c r="BI166" s="215">
        <f>IF(N166="nulová",J166,0)</f>
        <v>0</v>
      </c>
      <c r="BJ166" s="16" t="s">
        <v>84</v>
      </c>
      <c r="BK166" s="215">
        <f>ROUND(I166*H166,2)</f>
        <v>0</v>
      </c>
      <c r="BL166" s="16" t="s">
        <v>149</v>
      </c>
      <c r="BM166" s="214" t="s">
        <v>253</v>
      </c>
    </row>
    <row r="167" spans="1:65" s="2" customFormat="1" ht="21.75" customHeight="1">
      <c r="A167" s="33"/>
      <c r="B167" s="34"/>
      <c r="C167" s="202" t="s">
        <v>254</v>
      </c>
      <c r="D167" s="202" t="s">
        <v>145</v>
      </c>
      <c r="E167" s="203" t="s">
        <v>255</v>
      </c>
      <c r="F167" s="204" t="s">
        <v>256</v>
      </c>
      <c r="G167" s="205" t="s">
        <v>157</v>
      </c>
      <c r="H167" s="206">
        <v>168</v>
      </c>
      <c r="I167" s="207"/>
      <c r="J167" s="208">
        <f>ROUND(I167*H167,2)</f>
        <v>0</v>
      </c>
      <c r="K167" s="209"/>
      <c r="L167" s="38"/>
      <c r="M167" s="210" t="s">
        <v>1</v>
      </c>
      <c r="N167" s="211" t="s">
        <v>41</v>
      </c>
      <c r="O167" s="70"/>
      <c r="P167" s="212">
        <f>O167*H167</f>
        <v>0</v>
      </c>
      <c r="Q167" s="212">
        <v>0</v>
      </c>
      <c r="R167" s="212">
        <f>Q167*H167</f>
        <v>0</v>
      </c>
      <c r="S167" s="212">
        <v>0.65</v>
      </c>
      <c r="T167" s="212">
        <f>S167*H167</f>
        <v>109.2</v>
      </c>
      <c r="U167" s="213" t="s">
        <v>1</v>
      </c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214" t="s">
        <v>149</v>
      </c>
      <c r="AT167" s="214" t="s">
        <v>145</v>
      </c>
      <c r="AU167" s="214" t="s">
        <v>86</v>
      </c>
      <c r="AY167" s="16" t="s">
        <v>143</v>
      </c>
      <c r="BE167" s="215">
        <f>IF(N167="základní",J167,0)</f>
        <v>0</v>
      </c>
      <c r="BF167" s="215">
        <f>IF(N167="snížená",J167,0)</f>
        <v>0</v>
      </c>
      <c r="BG167" s="215">
        <f>IF(N167="zákl. přenesená",J167,0)</f>
        <v>0</v>
      </c>
      <c r="BH167" s="215">
        <f>IF(N167="sníž. přenesená",J167,0)</f>
        <v>0</v>
      </c>
      <c r="BI167" s="215">
        <f>IF(N167="nulová",J167,0)</f>
        <v>0</v>
      </c>
      <c r="BJ167" s="16" t="s">
        <v>84</v>
      </c>
      <c r="BK167" s="215">
        <f>ROUND(I167*H167,2)</f>
        <v>0</v>
      </c>
      <c r="BL167" s="16" t="s">
        <v>149</v>
      </c>
      <c r="BM167" s="214" t="s">
        <v>257</v>
      </c>
    </row>
    <row r="168" spans="1:65" s="13" customFormat="1" ht="11.25">
      <c r="B168" s="216"/>
      <c r="C168" s="217"/>
      <c r="D168" s="218" t="s">
        <v>159</v>
      </c>
      <c r="E168" s="219" t="s">
        <v>1</v>
      </c>
      <c r="F168" s="220" t="s">
        <v>258</v>
      </c>
      <c r="G168" s="217"/>
      <c r="H168" s="221">
        <v>168</v>
      </c>
      <c r="I168" s="222"/>
      <c r="J168" s="217"/>
      <c r="K168" s="217"/>
      <c r="L168" s="223"/>
      <c r="M168" s="224"/>
      <c r="N168" s="225"/>
      <c r="O168" s="225"/>
      <c r="P168" s="225"/>
      <c r="Q168" s="225"/>
      <c r="R168" s="225"/>
      <c r="S168" s="225"/>
      <c r="T168" s="225"/>
      <c r="U168" s="226"/>
      <c r="AT168" s="227" t="s">
        <v>159</v>
      </c>
      <c r="AU168" s="227" t="s">
        <v>86</v>
      </c>
      <c r="AV168" s="13" t="s">
        <v>86</v>
      </c>
      <c r="AW168" s="13" t="s">
        <v>32</v>
      </c>
      <c r="AX168" s="13" t="s">
        <v>84</v>
      </c>
      <c r="AY168" s="227" t="s">
        <v>143</v>
      </c>
    </row>
    <row r="169" spans="1:65" s="2" customFormat="1" ht="16.5" customHeight="1">
      <c r="A169" s="33"/>
      <c r="B169" s="34"/>
      <c r="C169" s="202" t="s">
        <v>259</v>
      </c>
      <c r="D169" s="202" t="s">
        <v>145</v>
      </c>
      <c r="E169" s="203" t="s">
        <v>260</v>
      </c>
      <c r="F169" s="204" t="s">
        <v>261</v>
      </c>
      <c r="G169" s="205" t="s">
        <v>157</v>
      </c>
      <c r="H169" s="206">
        <v>19.84</v>
      </c>
      <c r="I169" s="207"/>
      <c r="J169" s="208">
        <f>ROUND(I169*H169,2)</f>
        <v>0</v>
      </c>
      <c r="K169" s="209"/>
      <c r="L169" s="38"/>
      <c r="M169" s="210" t="s">
        <v>1</v>
      </c>
      <c r="N169" s="211" t="s">
        <v>41</v>
      </c>
      <c r="O169" s="70"/>
      <c r="P169" s="212">
        <f>O169*H169</f>
        <v>0</v>
      </c>
      <c r="Q169" s="212">
        <v>0</v>
      </c>
      <c r="R169" s="212">
        <f>Q169*H169</f>
        <v>0</v>
      </c>
      <c r="S169" s="212">
        <v>2.2000000000000002</v>
      </c>
      <c r="T169" s="212">
        <f>S169*H169</f>
        <v>43.648000000000003</v>
      </c>
      <c r="U169" s="213" t="s">
        <v>1</v>
      </c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214" t="s">
        <v>149</v>
      </c>
      <c r="AT169" s="214" t="s">
        <v>145</v>
      </c>
      <c r="AU169" s="214" t="s">
        <v>86</v>
      </c>
      <c r="AY169" s="16" t="s">
        <v>143</v>
      </c>
      <c r="BE169" s="215">
        <f>IF(N169="základní",J169,0)</f>
        <v>0</v>
      </c>
      <c r="BF169" s="215">
        <f>IF(N169="snížená",J169,0)</f>
        <v>0</v>
      </c>
      <c r="BG169" s="215">
        <f>IF(N169="zákl. přenesená",J169,0)</f>
        <v>0</v>
      </c>
      <c r="BH169" s="215">
        <f>IF(N169="sníž. přenesená",J169,0)</f>
        <v>0</v>
      </c>
      <c r="BI169" s="215">
        <f>IF(N169="nulová",J169,0)</f>
        <v>0</v>
      </c>
      <c r="BJ169" s="16" t="s">
        <v>84</v>
      </c>
      <c r="BK169" s="215">
        <f>ROUND(I169*H169,2)</f>
        <v>0</v>
      </c>
      <c r="BL169" s="16" t="s">
        <v>149</v>
      </c>
      <c r="BM169" s="214" t="s">
        <v>262</v>
      </c>
    </row>
    <row r="170" spans="1:65" s="13" customFormat="1" ht="11.25">
      <c r="B170" s="216"/>
      <c r="C170" s="217"/>
      <c r="D170" s="218" t="s">
        <v>159</v>
      </c>
      <c r="E170" s="219" t="s">
        <v>1</v>
      </c>
      <c r="F170" s="220" t="s">
        <v>263</v>
      </c>
      <c r="G170" s="217"/>
      <c r="H170" s="221">
        <v>9.6</v>
      </c>
      <c r="I170" s="222"/>
      <c r="J170" s="217"/>
      <c r="K170" s="217"/>
      <c r="L170" s="223"/>
      <c r="M170" s="224"/>
      <c r="N170" s="225"/>
      <c r="O170" s="225"/>
      <c r="P170" s="225"/>
      <c r="Q170" s="225"/>
      <c r="R170" s="225"/>
      <c r="S170" s="225"/>
      <c r="T170" s="225"/>
      <c r="U170" s="226"/>
      <c r="AT170" s="227" t="s">
        <v>159</v>
      </c>
      <c r="AU170" s="227" t="s">
        <v>86</v>
      </c>
      <c r="AV170" s="13" t="s">
        <v>86</v>
      </c>
      <c r="AW170" s="13" t="s">
        <v>32</v>
      </c>
      <c r="AX170" s="13" t="s">
        <v>76</v>
      </c>
      <c r="AY170" s="227" t="s">
        <v>143</v>
      </c>
    </row>
    <row r="171" spans="1:65" s="13" customFormat="1" ht="11.25">
      <c r="B171" s="216"/>
      <c r="C171" s="217"/>
      <c r="D171" s="218" t="s">
        <v>159</v>
      </c>
      <c r="E171" s="219" t="s">
        <v>1</v>
      </c>
      <c r="F171" s="220" t="s">
        <v>264</v>
      </c>
      <c r="G171" s="217"/>
      <c r="H171" s="221">
        <v>10.24</v>
      </c>
      <c r="I171" s="222"/>
      <c r="J171" s="217"/>
      <c r="K171" s="217"/>
      <c r="L171" s="223"/>
      <c r="M171" s="224"/>
      <c r="N171" s="225"/>
      <c r="O171" s="225"/>
      <c r="P171" s="225"/>
      <c r="Q171" s="225"/>
      <c r="R171" s="225"/>
      <c r="S171" s="225"/>
      <c r="T171" s="225"/>
      <c r="U171" s="226"/>
      <c r="AT171" s="227" t="s">
        <v>159</v>
      </c>
      <c r="AU171" s="227" t="s">
        <v>86</v>
      </c>
      <c r="AV171" s="13" t="s">
        <v>86</v>
      </c>
      <c r="AW171" s="13" t="s">
        <v>32</v>
      </c>
      <c r="AX171" s="13" t="s">
        <v>76</v>
      </c>
      <c r="AY171" s="227" t="s">
        <v>143</v>
      </c>
    </row>
    <row r="172" spans="1:65" s="14" customFormat="1" ht="11.25">
      <c r="B172" s="228"/>
      <c r="C172" s="229"/>
      <c r="D172" s="218" t="s">
        <v>159</v>
      </c>
      <c r="E172" s="230" t="s">
        <v>1</v>
      </c>
      <c r="F172" s="231" t="s">
        <v>162</v>
      </c>
      <c r="G172" s="229"/>
      <c r="H172" s="232">
        <v>19.84</v>
      </c>
      <c r="I172" s="233"/>
      <c r="J172" s="229"/>
      <c r="K172" s="229"/>
      <c r="L172" s="234"/>
      <c r="M172" s="235"/>
      <c r="N172" s="236"/>
      <c r="O172" s="236"/>
      <c r="P172" s="236"/>
      <c r="Q172" s="236"/>
      <c r="R172" s="236"/>
      <c r="S172" s="236"/>
      <c r="T172" s="236"/>
      <c r="U172" s="237"/>
      <c r="AT172" s="238" t="s">
        <v>159</v>
      </c>
      <c r="AU172" s="238" t="s">
        <v>86</v>
      </c>
      <c r="AV172" s="14" t="s">
        <v>149</v>
      </c>
      <c r="AW172" s="14" t="s">
        <v>32</v>
      </c>
      <c r="AX172" s="14" t="s">
        <v>84</v>
      </c>
      <c r="AY172" s="238" t="s">
        <v>143</v>
      </c>
    </row>
    <row r="173" spans="1:65" s="12" customFormat="1" ht="22.9" customHeight="1">
      <c r="B173" s="186"/>
      <c r="C173" s="187"/>
      <c r="D173" s="188" t="s">
        <v>75</v>
      </c>
      <c r="E173" s="200" t="s">
        <v>265</v>
      </c>
      <c r="F173" s="200" t="s">
        <v>266</v>
      </c>
      <c r="G173" s="187"/>
      <c r="H173" s="187"/>
      <c r="I173" s="190"/>
      <c r="J173" s="201">
        <f>BK173</f>
        <v>0</v>
      </c>
      <c r="K173" s="187"/>
      <c r="L173" s="192"/>
      <c r="M173" s="193"/>
      <c r="N173" s="194"/>
      <c r="O173" s="194"/>
      <c r="P173" s="195">
        <f>SUM(P174:P184)</f>
        <v>0</v>
      </c>
      <c r="Q173" s="194"/>
      <c r="R173" s="195">
        <f>SUM(R174:R184)</f>
        <v>0</v>
      </c>
      <c r="S173" s="194"/>
      <c r="T173" s="195">
        <f>SUM(T174:T184)</f>
        <v>0</v>
      </c>
      <c r="U173" s="196"/>
      <c r="AR173" s="197" t="s">
        <v>84</v>
      </c>
      <c r="AT173" s="198" t="s">
        <v>75</v>
      </c>
      <c r="AU173" s="198" t="s">
        <v>84</v>
      </c>
      <c r="AY173" s="197" t="s">
        <v>143</v>
      </c>
      <c r="BK173" s="199">
        <f>SUM(BK174:BK184)</f>
        <v>0</v>
      </c>
    </row>
    <row r="174" spans="1:65" s="2" customFormat="1" ht="21.75" customHeight="1">
      <c r="A174" s="33"/>
      <c r="B174" s="34"/>
      <c r="C174" s="202" t="s">
        <v>267</v>
      </c>
      <c r="D174" s="202" t="s">
        <v>145</v>
      </c>
      <c r="E174" s="203" t="s">
        <v>268</v>
      </c>
      <c r="F174" s="204" t="s">
        <v>269</v>
      </c>
      <c r="G174" s="205" t="s">
        <v>177</v>
      </c>
      <c r="H174" s="206">
        <v>161.18799999999999</v>
      </c>
      <c r="I174" s="207"/>
      <c r="J174" s="208">
        <f>ROUND(I174*H174,2)</f>
        <v>0</v>
      </c>
      <c r="K174" s="209"/>
      <c r="L174" s="38"/>
      <c r="M174" s="210" t="s">
        <v>1</v>
      </c>
      <c r="N174" s="211" t="s">
        <v>41</v>
      </c>
      <c r="O174" s="70"/>
      <c r="P174" s="212">
        <f>O174*H174</f>
        <v>0</v>
      </c>
      <c r="Q174" s="212">
        <v>0</v>
      </c>
      <c r="R174" s="212">
        <f>Q174*H174</f>
        <v>0</v>
      </c>
      <c r="S174" s="212">
        <v>0</v>
      </c>
      <c r="T174" s="212">
        <f>S174*H174</f>
        <v>0</v>
      </c>
      <c r="U174" s="213" t="s">
        <v>1</v>
      </c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214" t="s">
        <v>149</v>
      </c>
      <c r="AT174" s="214" t="s">
        <v>145</v>
      </c>
      <c r="AU174" s="214" t="s">
        <v>86</v>
      </c>
      <c r="AY174" s="16" t="s">
        <v>143</v>
      </c>
      <c r="BE174" s="215">
        <f>IF(N174="základní",J174,0)</f>
        <v>0</v>
      </c>
      <c r="BF174" s="215">
        <f>IF(N174="snížená",J174,0)</f>
        <v>0</v>
      </c>
      <c r="BG174" s="215">
        <f>IF(N174="zákl. přenesená",J174,0)</f>
        <v>0</v>
      </c>
      <c r="BH174" s="215">
        <f>IF(N174="sníž. přenesená",J174,0)</f>
        <v>0</v>
      </c>
      <c r="BI174" s="215">
        <f>IF(N174="nulová",J174,0)</f>
        <v>0</v>
      </c>
      <c r="BJ174" s="16" t="s">
        <v>84</v>
      </c>
      <c r="BK174" s="215">
        <f>ROUND(I174*H174,2)</f>
        <v>0</v>
      </c>
      <c r="BL174" s="16" t="s">
        <v>149</v>
      </c>
      <c r="BM174" s="214" t="s">
        <v>270</v>
      </c>
    </row>
    <row r="175" spans="1:65" s="2" customFormat="1" ht="21.75" customHeight="1">
      <c r="A175" s="33"/>
      <c r="B175" s="34"/>
      <c r="C175" s="202" t="s">
        <v>271</v>
      </c>
      <c r="D175" s="202" t="s">
        <v>145</v>
      </c>
      <c r="E175" s="203" t="s">
        <v>272</v>
      </c>
      <c r="F175" s="204" t="s">
        <v>273</v>
      </c>
      <c r="G175" s="205" t="s">
        <v>177</v>
      </c>
      <c r="H175" s="206">
        <v>1611.88</v>
      </c>
      <c r="I175" s="207"/>
      <c r="J175" s="208">
        <f>ROUND(I175*H175,2)</f>
        <v>0</v>
      </c>
      <c r="K175" s="209"/>
      <c r="L175" s="38"/>
      <c r="M175" s="210" t="s">
        <v>1</v>
      </c>
      <c r="N175" s="211" t="s">
        <v>41</v>
      </c>
      <c r="O175" s="70"/>
      <c r="P175" s="212">
        <f>O175*H175</f>
        <v>0</v>
      </c>
      <c r="Q175" s="212">
        <v>0</v>
      </c>
      <c r="R175" s="212">
        <f>Q175*H175</f>
        <v>0</v>
      </c>
      <c r="S175" s="212">
        <v>0</v>
      </c>
      <c r="T175" s="212">
        <f>S175*H175</f>
        <v>0</v>
      </c>
      <c r="U175" s="213" t="s">
        <v>1</v>
      </c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214" t="s">
        <v>149</v>
      </c>
      <c r="AT175" s="214" t="s">
        <v>145</v>
      </c>
      <c r="AU175" s="214" t="s">
        <v>86</v>
      </c>
      <c r="AY175" s="16" t="s">
        <v>143</v>
      </c>
      <c r="BE175" s="215">
        <f>IF(N175="základní",J175,0)</f>
        <v>0</v>
      </c>
      <c r="BF175" s="215">
        <f>IF(N175="snížená",J175,0)</f>
        <v>0</v>
      </c>
      <c r="BG175" s="215">
        <f>IF(N175="zákl. přenesená",J175,0)</f>
        <v>0</v>
      </c>
      <c r="BH175" s="215">
        <f>IF(N175="sníž. přenesená",J175,0)</f>
        <v>0</v>
      </c>
      <c r="BI175" s="215">
        <f>IF(N175="nulová",J175,0)</f>
        <v>0</v>
      </c>
      <c r="BJ175" s="16" t="s">
        <v>84</v>
      </c>
      <c r="BK175" s="215">
        <f>ROUND(I175*H175,2)</f>
        <v>0</v>
      </c>
      <c r="BL175" s="16" t="s">
        <v>149</v>
      </c>
      <c r="BM175" s="214" t="s">
        <v>274</v>
      </c>
    </row>
    <row r="176" spans="1:65" s="13" customFormat="1" ht="11.25">
      <c r="B176" s="216"/>
      <c r="C176" s="217"/>
      <c r="D176" s="218" t="s">
        <v>159</v>
      </c>
      <c r="E176" s="217"/>
      <c r="F176" s="220" t="s">
        <v>275</v>
      </c>
      <c r="G176" s="217"/>
      <c r="H176" s="221">
        <v>1611.88</v>
      </c>
      <c r="I176" s="222"/>
      <c r="J176" s="217"/>
      <c r="K176" s="217"/>
      <c r="L176" s="223"/>
      <c r="M176" s="224"/>
      <c r="N176" s="225"/>
      <c r="O176" s="225"/>
      <c r="P176" s="225"/>
      <c r="Q176" s="225"/>
      <c r="R176" s="225"/>
      <c r="S176" s="225"/>
      <c r="T176" s="225"/>
      <c r="U176" s="226"/>
      <c r="AT176" s="227" t="s">
        <v>159</v>
      </c>
      <c r="AU176" s="227" t="s">
        <v>86</v>
      </c>
      <c r="AV176" s="13" t="s">
        <v>86</v>
      </c>
      <c r="AW176" s="13" t="s">
        <v>4</v>
      </c>
      <c r="AX176" s="13" t="s">
        <v>84</v>
      </c>
      <c r="AY176" s="227" t="s">
        <v>143</v>
      </c>
    </row>
    <row r="177" spans="1:65" s="2" customFormat="1" ht="16.5" customHeight="1">
      <c r="A177" s="33"/>
      <c r="B177" s="34"/>
      <c r="C177" s="202" t="s">
        <v>276</v>
      </c>
      <c r="D177" s="202" t="s">
        <v>145</v>
      </c>
      <c r="E177" s="203" t="s">
        <v>277</v>
      </c>
      <c r="F177" s="204" t="s">
        <v>278</v>
      </c>
      <c r="G177" s="205" t="s">
        <v>177</v>
      </c>
      <c r="H177" s="206">
        <v>161.18799999999999</v>
      </c>
      <c r="I177" s="207"/>
      <c r="J177" s="208">
        <f>ROUND(I177*H177,2)</f>
        <v>0</v>
      </c>
      <c r="K177" s="209"/>
      <c r="L177" s="38"/>
      <c r="M177" s="210" t="s">
        <v>1</v>
      </c>
      <c r="N177" s="211" t="s">
        <v>41</v>
      </c>
      <c r="O177" s="70"/>
      <c r="P177" s="212">
        <f>O177*H177</f>
        <v>0</v>
      </c>
      <c r="Q177" s="212">
        <v>0</v>
      </c>
      <c r="R177" s="212">
        <f>Q177*H177</f>
        <v>0</v>
      </c>
      <c r="S177" s="212">
        <v>0</v>
      </c>
      <c r="T177" s="212">
        <f>S177*H177</f>
        <v>0</v>
      </c>
      <c r="U177" s="213" t="s">
        <v>1</v>
      </c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214" t="s">
        <v>149</v>
      </c>
      <c r="AT177" s="214" t="s">
        <v>145</v>
      </c>
      <c r="AU177" s="214" t="s">
        <v>86</v>
      </c>
      <c r="AY177" s="16" t="s">
        <v>143</v>
      </c>
      <c r="BE177" s="215">
        <f>IF(N177="základní",J177,0)</f>
        <v>0</v>
      </c>
      <c r="BF177" s="215">
        <f>IF(N177="snížená",J177,0)</f>
        <v>0</v>
      </c>
      <c r="BG177" s="215">
        <f>IF(N177="zákl. přenesená",J177,0)</f>
        <v>0</v>
      </c>
      <c r="BH177" s="215">
        <f>IF(N177="sníž. přenesená",J177,0)</f>
        <v>0</v>
      </c>
      <c r="BI177" s="215">
        <f>IF(N177="nulová",J177,0)</f>
        <v>0</v>
      </c>
      <c r="BJ177" s="16" t="s">
        <v>84</v>
      </c>
      <c r="BK177" s="215">
        <f>ROUND(I177*H177,2)</f>
        <v>0</v>
      </c>
      <c r="BL177" s="16" t="s">
        <v>149</v>
      </c>
      <c r="BM177" s="214" t="s">
        <v>279</v>
      </c>
    </row>
    <row r="178" spans="1:65" s="2" customFormat="1" ht="21.75" customHeight="1">
      <c r="A178" s="33"/>
      <c r="B178" s="34"/>
      <c r="C178" s="202" t="s">
        <v>280</v>
      </c>
      <c r="D178" s="202" t="s">
        <v>145</v>
      </c>
      <c r="E178" s="203" t="s">
        <v>281</v>
      </c>
      <c r="F178" s="204" t="s">
        <v>282</v>
      </c>
      <c r="G178" s="205" t="s">
        <v>177</v>
      </c>
      <c r="H178" s="206">
        <v>10.92</v>
      </c>
      <c r="I178" s="207"/>
      <c r="J178" s="208">
        <f>ROUND(I178*H178,2)</f>
        <v>0</v>
      </c>
      <c r="K178" s="209"/>
      <c r="L178" s="38"/>
      <c r="M178" s="210" t="s">
        <v>1</v>
      </c>
      <c r="N178" s="211" t="s">
        <v>41</v>
      </c>
      <c r="O178" s="70"/>
      <c r="P178" s="212">
        <f>O178*H178</f>
        <v>0</v>
      </c>
      <c r="Q178" s="212">
        <v>0</v>
      </c>
      <c r="R178" s="212">
        <f>Q178*H178</f>
        <v>0</v>
      </c>
      <c r="S178" s="212">
        <v>0</v>
      </c>
      <c r="T178" s="212">
        <f>S178*H178</f>
        <v>0</v>
      </c>
      <c r="U178" s="213" t="s">
        <v>1</v>
      </c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214" t="s">
        <v>149</v>
      </c>
      <c r="AT178" s="214" t="s">
        <v>145</v>
      </c>
      <c r="AU178" s="214" t="s">
        <v>86</v>
      </c>
      <c r="AY178" s="16" t="s">
        <v>143</v>
      </c>
      <c r="BE178" s="215">
        <f>IF(N178="základní",J178,0)</f>
        <v>0</v>
      </c>
      <c r="BF178" s="215">
        <f>IF(N178="snížená",J178,0)</f>
        <v>0</v>
      </c>
      <c r="BG178" s="215">
        <f>IF(N178="zákl. přenesená",J178,0)</f>
        <v>0</v>
      </c>
      <c r="BH178" s="215">
        <f>IF(N178="sníž. přenesená",J178,0)</f>
        <v>0</v>
      </c>
      <c r="BI178" s="215">
        <f>IF(N178="nulová",J178,0)</f>
        <v>0</v>
      </c>
      <c r="BJ178" s="16" t="s">
        <v>84</v>
      </c>
      <c r="BK178" s="215">
        <f>ROUND(I178*H178,2)</f>
        <v>0</v>
      </c>
      <c r="BL178" s="16" t="s">
        <v>149</v>
      </c>
      <c r="BM178" s="214" t="s">
        <v>283</v>
      </c>
    </row>
    <row r="179" spans="1:65" s="13" customFormat="1" ht="11.25">
      <c r="B179" s="216"/>
      <c r="C179" s="217"/>
      <c r="D179" s="218" t="s">
        <v>159</v>
      </c>
      <c r="E179" s="219" t="s">
        <v>1</v>
      </c>
      <c r="F179" s="220" t="s">
        <v>284</v>
      </c>
      <c r="G179" s="217"/>
      <c r="H179" s="221">
        <v>10.92</v>
      </c>
      <c r="I179" s="222"/>
      <c r="J179" s="217"/>
      <c r="K179" s="217"/>
      <c r="L179" s="223"/>
      <c r="M179" s="224"/>
      <c r="N179" s="225"/>
      <c r="O179" s="225"/>
      <c r="P179" s="225"/>
      <c r="Q179" s="225"/>
      <c r="R179" s="225"/>
      <c r="S179" s="225"/>
      <c r="T179" s="225"/>
      <c r="U179" s="226"/>
      <c r="AT179" s="227" t="s">
        <v>159</v>
      </c>
      <c r="AU179" s="227" t="s">
        <v>86</v>
      </c>
      <c r="AV179" s="13" t="s">
        <v>86</v>
      </c>
      <c r="AW179" s="13" t="s">
        <v>32</v>
      </c>
      <c r="AX179" s="13" t="s">
        <v>84</v>
      </c>
      <c r="AY179" s="227" t="s">
        <v>143</v>
      </c>
    </row>
    <row r="180" spans="1:65" s="2" customFormat="1" ht="21.75" customHeight="1">
      <c r="A180" s="33"/>
      <c r="B180" s="34"/>
      <c r="C180" s="202" t="s">
        <v>285</v>
      </c>
      <c r="D180" s="202" t="s">
        <v>145</v>
      </c>
      <c r="E180" s="203" t="s">
        <v>286</v>
      </c>
      <c r="F180" s="204" t="s">
        <v>287</v>
      </c>
      <c r="G180" s="205" t="s">
        <v>177</v>
      </c>
      <c r="H180" s="206">
        <v>10.92</v>
      </c>
      <c r="I180" s="207"/>
      <c r="J180" s="208">
        <f>ROUND(I180*H180,2)</f>
        <v>0</v>
      </c>
      <c r="K180" s="209"/>
      <c r="L180" s="38"/>
      <c r="M180" s="210" t="s">
        <v>1</v>
      </c>
      <c r="N180" s="211" t="s">
        <v>41</v>
      </c>
      <c r="O180" s="70"/>
      <c r="P180" s="212">
        <f>O180*H180</f>
        <v>0</v>
      </c>
      <c r="Q180" s="212">
        <v>0</v>
      </c>
      <c r="R180" s="212">
        <f>Q180*H180</f>
        <v>0</v>
      </c>
      <c r="S180" s="212">
        <v>0</v>
      </c>
      <c r="T180" s="212">
        <f>S180*H180</f>
        <v>0</v>
      </c>
      <c r="U180" s="213" t="s">
        <v>1</v>
      </c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214" t="s">
        <v>149</v>
      </c>
      <c r="AT180" s="214" t="s">
        <v>145</v>
      </c>
      <c r="AU180" s="214" t="s">
        <v>86</v>
      </c>
      <c r="AY180" s="16" t="s">
        <v>143</v>
      </c>
      <c r="BE180" s="215">
        <f>IF(N180="základní",J180,0)</f>
        <v>0</v>
      </c>
      <c r="BF180" s="215">
        <f>IF(N180="snížená",J180,0)</f>
        <v>0</v>
      </c>
      <c r="BG180" s="215">
        <f>IF(N180="zákl. přenesená",J180,0)</f>
        <v>0</v>
      </c>
      <c r="BH180" s="215">
        <f>IF(N180="sníž. přenesená",J180,0)</f>
        <v>0</v>
      </c>
      <c r="BI180" s="215">
        <f>IF(N180="nulová",J180,0)</f>
        <v>0</v>
      </c>
      <c r="BJ180" s="16" t="s">
        <v>84</v>
      </c>
      <c r="BK180" s="215">
        <f>ROUND(I180*H180,2)</f>
        <v>0</v>
      </c>
      <c r="BL180" s="16" t="s">
        <v>149</v>
      </c>
      <c r="BM180" s="214" t="s">
        <v>288</v>
      </c>
    </row>
    <row r="181" spans="1:65" s="13" customFormat="1" ht="11.25">
      <c r="B181" s="216"/>
      <c r="C181" s="217"/>
      <c r="D181" s="218" t="s">
        <v>159</v>
      </c>
      <c r="E181" s="219" t="s">
        <v>1</v>
      </c>
      <c r="F181" s="220" t="s">
        <v>289</v>
      </c>
      <c r="G181" s="217"/>
      <c r="H181" s="221">
        <v>10.92</v>
      </c>
      <c r="I181" s="222"/>
      <c r="J181" s="217"/>
      <c r="K181" s="217"/>
      <c r="L181" s="223"/>
      <c r="M181" s="224"/>
      <c r="N181" s="225"/>
      <c r="O181" s="225"/>
      <c r="P181" s="225"/>
      <c r="Q181" s="225"/>
      <c r="R181" s="225"/>
      <c r="S181" s="225"/>
      <c r="T181" s="225"/>
      <c r="U181" s="226"/>
      <c r="AT181" s="227" t="s">
        <v>159</v>
      </c>
      <c r="AU181" s="227" t="s">
        <v>86</v>
      </c>
      <c r="AV181" s="13" t="s">
        <v>86</v>
      </c>
      <c r="AW181" s="13" t="s">
        <v>32</v>
      </c>
      <c r="AX181" s="13" t="s">
        <v>84</v>
      </c>
      <c r="AY181" s="227" t="s">
        <v>143</v>
      </c>
    </row>
    <row r="182" spans="1:65" s="2" customFormat="1" ht="33" customHeight="1">
      <c r="A182" s="33"/>
      <c r="B182" s="34"/>
      <c r="C182" s="202" t="s">
        <v>290</v>
      </c>
      <c r="D182" s="202" t="s">
        <v>145</v>
      </c>
      <c r="E182" s="203" t="s">
        <v>291</v>
      </c>
      <c r="F182" s="204" t="s">
        <v>292</v>
      </c>
      <c r="G182" s="205" t="s">
        <v>177</v>
      </c>
      <c r="H182" s="206">
        <v>5.28</v>
      </c>
      <c r="I182" s="207"/>
      <c r="J182" s="208">
        <f>ROUND(I182*H182,2)</f>
        <v>0</v>
      </c>
      <c r="K182" s="209"/>
      <c r="L182" s="38"/>
      <c r="M182" s="210" t="s">
        <v>1</v>
      </c>
      <c r="N182" s="211" t="s">
        <v>41</v>
      </c>
      <c r="O182" s="70"/>
      <c r="P182" s="212">
        <f>O182*H182</f>
        <v>0</v>
      </c>
      <c r="Q182" s="212">
        <v>0</v>
      </c>
      <c r="R182" s="212">
        <f>Q182*H182</f>
        <v>0</v>
      </c>
      <c r="S182" s="212">
        <v>0</v>
      </c>
      <c r="T182" s="212">
        <f>S182*H182</f>
        <v>0</v>
      </c>
      <c r="U182" s="213" t="s">
        <v>1</v>
      </c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214" t="s">
        <v>149</v>
      </c>
      <c r="AT182" s="214" t="s">
        <v>145</v>
      </c>
      <c r="AU182" s="214" t="s">
        <v>86</v>
      </c>
      <c r="AY182" s="16" t="s">
        <v>143</v>
      </c>
      <c r="BE182" s="215">
        <f>IF(N182="základní",J182,0)</f>
        <v>0</v>
      </c>
      <c r="BF182" s="215">
        <f>IF(N182="snížená",J182,0)</f>
        <v>0</v>
      </c>
      <c r="BG182" s="215">
        <f>IF(N182="zákl. přenesená",J182,0)</f>
        <v>0</v>
      </c>
      <c r="BH182" s="215">
        <f>IF(N182="sníž. přenesená",J182,0)</f>
        <v>0</v>
      </c>
      <c r="BI182" s="215">
        <f>IF(N182="nulová",J182,0)</f>
        <v>0</v>
      </c>
      <c r="BJ182" s="16" t="s">
        <v>84</v>
      </c>
      <c r="BK182" s="215">
        <f>ROUND(I182*H182,2)</f>
        <v>0</v>
      </c>
      <c r="BL182" s="16" t="s">
        <v>149</v>
      </c>
      <c r="BM182" s="214" t="s">
        <v>293</v>
      </c>
    </row>
    <row r="183" spans="1:65" s="2" customFormat="1" ht="33" customHeight="1">
      <c r="A183" s="33"/>
      <c r="B183" s="34"/>
      <c r="C183" s="202" t="s">
        <v>294</v>
      </c>
      <c r="D183" s="202" t="s">
        <v>145</v>
      </c>
      <c r="E183" s="203" t="s">
        <v>295</v>
      </c>
      <c r="F183" s="204" t="s">
        <v>296</v>
      </c>
      <c r="G183" s="205" t="s">
        <v>177</v>
      </c>
      <c r="H183" s="206">
        <v>134.06800000000001</v>
      </c>
      <c r="I183" s="207"/>
      <c r="J183" s="208">
        <f>ROUND(I183*H183,2)</f>
        <v>0</v>
      </c>
      <c r="K183" s="209"/>
      <c r="L183" s="38"/>
      <c r="M183" s="210" t="s">
        <v>1</v>
      </c>
      <c r="N183" s="211" t="s">
        <v>41</v>
      </c>
      <c r="O183" s="70"/>
      <c r="P183" s="212">
        <f>O183*H183</f>
        <v>0</v>
      </c>
      <c r="Q183" s="212">
        <v>0</v>
      </c>
      <c r="R183" s="212">
        <f>Q183*H183</f>
        <v>0</v>
      </c>
      <c r="S183" s="212">
        <v>0</v>
      </c>
      <c r="T183" s="212">
        <f>S183*H183</f>
        <v>0</v>
      </c>
      <c r="U183" s="213" t="s">
        <v>1</v>
      </c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214" t="s">
        <v>149</v>
      </c>
      <c r="AT183" s="214" t="s">
        <v>145</v>
      </c>
      <c r="AU183" s="214" t="s">
        <v>86</v>
      </c>
      <c r="AY183" s="16" t="s">
        <v>143</v>
      </c>
      <c r="BE183" s="215">
        <f>IF(N183="základní",J183,0)</f>
        <v>0</v>
      </c>
      <c r="BF183" s="215">
        <f>IF(N183="snížená",J183,0)</f>
        <v>0</v>
      </c>
      <c r="BG183" s="215">
        <f>IF(N183="zákl. přenesená",J183,0)</f>
        <v>0</v>
      </c>
      <c r="BH183" s="215">
        <f>IF(N183="sníž. přenesená",J183,0)</f>
        <v>0</v>
      </c>
      <c r="BI183" s="215">
        <f>IF(N183="nulová",J183,0)</f>
        <v>0</v>
      </c>
      <c r="BJ183" s="16" t="s">
        <v>84</v>
      </c>
      <c r="BK183" s="215">
        <f>ROUND(I183*H183,2)</f>
        <v>0</v>
      </c>
      <c r="BL183" s="16" t="s">
        <v>149</v>
      </c>
      <c r="BM183" s="214" t="s">
        <v>297</v>
      </c>
    </row>
    <row r="184" spans="1:65" s="13" customFormat="1" ht="11.25">
      <c r="B184" s="216"/>
      <c r="C184" s="217"/>
      <c r="D184" s="218" t="s">
        <v>159</v>
      </c>
      <c r="E184" s="219" t="s">
        <v>1</v>
      </c>
      <c r="F184" s="220" t="s">
        <v>298</v>
      </c>
      <c r="G184" s="217"/>
      <c r="H184" s="221">
        <v>134.06800000000001</v>
      </c>
      <c r="I184" s="222"/>
      <c r="J184" s="217"/>
      <c r="K184" s="217"/>
      <c r="L184" s="223"/>
      <c r="M184" s="253"/>
      <c r="N184" s="254"/>
      <c r="O184" s="254"/>
      <c r="P184" s="254"/>
      <c r="Q184" s="254"/>
      <c r="R184" s="254"/>
      <c r="S184" s="254"/>
      <c r="T184" s="254"/>
      <c r="U184" s="255"/>
      <c r="AT184" s="227" t="s">
        <v>159</v>
      </c>
      <c r="AU184" s="227" t="s">
        <v>86</v>
      </c>
      <c r="AV184" s="13" t="s">
        <v>86</v>
      </c>
      <c r="AW184" s="13" t="s">
        <v>32</v>
      </c>
      <c r="AX184" s="13" t="s">
        <v>84</v>
      </c>
      <c r="AY184" s="227" t="s">
        <v>143</v>
      </c>
    </row>
    <row r="185" spans="1:65" s="2" customFormat="1" ht="6.95" customHeight="1">
      <c r="A185" s="33"/>
      <c r="B185" s="53"/>
      <c r="C185" s="54"/>
      <c r="D185" s="54"/>
      <c r="E185" s="54"/>
      <c r="F185" s="54"/>
      <c r="G185" s="54"/>
      <c r="H185" s="54"/>
      <c r="I185" s="151"/>
      <c r="J185" s="54"/>
      <c r="K185" s="54"/>
      <c r="L185" s="38"/>
      <c r="M185" s="33"/>
      <c r="O185" s="33"/>
      <c r="P185" s="33"/>
      <c r="Q185" s="33"/>
      <c r="R185" s="33"/>
      <c r="S185" s="33"/>
      <c r="T185" s="3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</row>
  </sheetData>
  <sheetProtection algorithmName="SHA-512" hashValue="2xSOp9sdodeaf7NtAdw/j7DJFHAQltT8o9k0Z4lI3rfBR0i490sMQbWmo9Irm+eJ2fbf/a1v0VfXaMi/ZxLAvg==" saltValue="bt+pl6yUtfEQr/IGpWVbbRVUW6R6iuq25WB6FzHh6QmFZiIKJSX5EKqGo79ynZZVaztFrcs82R1OZ1Dwvdt4EQ==" spinCount="100000" sheet="1" objects="1" scenarios="1" formatColumns="0" formatRows="0" autoFilter="0"/>
  <autoFilter ref="C121:K184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8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7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1" width="14.16406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7"/>
      <c r="L2" s="301"/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6" t="s">
        <v>89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86</v>
      </c>
    </row>
    <row r="4" spans="1:46" s="1" customFormat="1" ht="24.95" customHeight="1">
      <c r="B4" s="19"/>
      <c r="D4" s="111" t="s">
        <v>112</v>
      </c>
      <c r="I4" s="107"/>
      <c r="L4" s="19"/>
      <c r="M4" s="112" t="s">
        <v>10</v>
      </c>
      <c r="AT4" s="16" t="s">
        <v>4</v>
      </c>
    </row>
    <row r="5" spans="1:46" s="1" customFormat="1" ht="6.95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50.25" customHeight="1">
      <c r="B7" s="19"/>
      <c r="E7" s="302" t="str">
        <f>'Rekapitulace zakázky'!K6</f>
        <v>Odstraňování postradatelných objektů SŽ - demolice (obvod OŘ PHA) na trati č. 120 - Nové Strašecí, č .221 - Praha Vršovice, č. 170,171 - Karlštejn, č. 231 - Praha Kyje, č. 230 - Čáslav, č. 190 - Praha Bubny</v>
      </c>
      <c r="F7" s="303"/>
      <c r="G7" s="303"/>
      <c r="H7" s="303"/>
      <c r="I7" s="107"/>
      <c r="L7" s="19"/>
    </row>
    <row r="8" spans="1:46" s="2" customFormat="1" ht="12" customHeight="1">
      <c r="A8" s="33"/>
      <c r="B8" s="38"/>
      <c r="C8" s="33"/>
      <c r="D8" s="113" t="s">
        <v>113</v>
      </c>
      <c r="E8" s="33"/>
      <c r="F8" s="33"/>
      <c r="G8" s="33"/>
      <c r="H8" s="33"/>
      <c r="I8" s="114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04" t="s">
        <v>299</v>
      </c>
      <c r="F9" s="305"/>
      <c r="G9" s="305"/>
      <c r="H9" s="305"/>
      <c r="I9" s="114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3" t="s">
        <v>17</v>
      </c>
      <c r="E11" s="33"/>
      <c r="F11" s="115" t="s">
        <v>1</v>
      </c>
      <c r="G11" s="33"/>
      <c r="H11" s="33"/>
      <c r="I11" s="116" t="s">
        <v>18</v>
      </c>
      <c r="J11" s="115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3" t="s">
        <v>19</v>
      </c>
      <c r="E12" s="33"/>
      <c r="F12" s="115" t="s">
        <v>115</v>
      </c>
      <c r="G12" s="33"/>
      <c r="H12" s="33"/>
      <c r="I12" s="116" t="s">
        <v>21</v>
      </c>
      <c r="J12" s="117" t="str">
        <f>'Rekapitulace zakázky'!AN8</f>
        <v>17. 6. 2020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23</v>
      </c>
      <c r="E14" s="33"/>
      <c r="F14" s="33"/>
      <c r="G14" s="33"/>
      <c r="H14" s="33"/>
      <c r="I14" s="116" t="s">
        <v>24</v>
      </c>
      <c r="J14" s="115" t="s">
        <v>25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5" t="s">
        <v>26</v>
      </c>
      <c r="F15" s="33"/>
      <c r="G15" s="33"/>
      <c r="H15" s="33"/>
      <c r="I15" s="116" t="s">
        <v>27</v>
      </c>
      <c r="J15" s="115" t="s">
        <v>28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3" t="s">
        <v>29</v>
      </c>
      <c r="E17" s="33"/>
      <c r="F17" s="33"/>
      <c r="G17" s="33"/>
      <c r="H17" s="33"/>
      <c r="I17" s="116" t="s">
        <v>24</v>
      </c>
      <c r="J17" s="29" t="str">
        <f>'Rekapitulace zakázky'!AN13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06" t="str">
        <f>'Rekapitulace zakázky'!E14</f>
        <v>Vyplň údaj</v>
      </c>
      <c r="F18" s="307"/>
      <c r="G18" s="307"/>
      <c r="H18" s="307"/>
      <c r="I18" s="116" t="s">
        <v>27</v>
      </c>
      <c r="J18" s="29" t="str">
        <f>'Rekapitulace zakázky'!AN14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3" t="s">
        <v>31</v>
      </c>
      <c r="E20" s="33"/>
      <c r="F20" s="33"/>
      <c r="G20" s="33"/>
      <c r="H20" s="33"/>
      <c r="I20" s="116" t="s">
        <v>24</v>
      </c>
      <c r="J20" s="115" t="str">
        <f>IF('Rekapitulace zakázky'!AN16="","",'Rekapitulace zakázky'!AN16)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5" t="str">
        <f>IF('Rekapitulace zakázky'!E17="","",'Rekapitulace zakázky'!E17)</f>
        <v xml:space="preserve"> </v>
      </c>
      <c r="F21" s="33"/>
      <c r="G21" s="33"/>
      <c r="H21" s="33"/>
      <c r="I21" s="116" t="s">
        <v>27</v>
      </c>
      <c r="J21" s="115" t="str">
        <f>IF('Rekapitulace zakázky'!AN17="","",'Rekapitulace zakázky'!AN17)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3" t="s">
        <v>33</v>
      </c>
      <c r="E23" s="33"/>
      <c r="F23" s="33"/>
      <c r="G23" s="33"/>
      <c r="H23" s="33"/>
      <c r="I23" s="116" t="s">
        <v>24</v>
      </c>
      <c r="J23" s="115" t="s">
        <v>1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5" t="s">
        <v>34</v>
      </c>
      <c r="F24" s="33"/>
      <c r="G24" s="33"/>
      <c r="H24" s="33"/>
      <c r="I24" s="116" t="s">
        <v>27</v>
      </c>
      <c r="J24" s="115" t="s">
        <v>1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3" t="s">
        <v>35</v>
      </c>
      <c r="E26" s="33"/>
      <c r="F26" s="33"/>
      <c r="G26" s="33"/>
      <c r="H26" s="33"/>
      <c r="I26" s="114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8"/>
      <c r="B27" s="119"/>
      <c r="C27" s="118"/>
      <c r="D27" s="118"/>
      <c r="E27" s="308" t="s">
        <v>1</v>
      </c>
      <c r="F27" s="308"/>
      <c r="G27" s="308"/>
      <c r="H27" s="308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36</v>
      </c>
      <c r="E30" s="33"/>
      <c r="F30" s="33"/>
      <c r="G30" s="33"/>
      <c r="H30" s="33"/>
      <c r="I30" s="114"/>
      <c r="J30" s="125">
        <f>ROUND(J120,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6" t="s">
        <v>38</v>
      </c>
      <c r="G32" s="33"/>
      <c r="H32" s="33"/>
      <c r="I32" s="127" t="s">
        <v>37</v>
      </c>
      <c r="J32" s="126" t="s">
        <v>39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8" t="s">
        <v>40</v>
      </c>
      <c r="E33" s="113" t="s">
        <v>41</v>
      </c>
      <c r="F33" s="129">
        <f>ROUND((SUM(BE120:BE157)),  2)</f>
        <v>0</v>
      </c>
      <c r="G33" s="33"/>
      <c r="H33" s="33"/>
      <c r="I33" s="130">
        <v>0.21</v>
      </c>
      <c r="J33" s="129">
        <f>ROUND(((SUM(BE120:BE157))*I33),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3" t="s">
        <v>42</v>
      </c>
      <c r="F34" s="129">
        <f>ROUND((SUM(BF120:BF157)),  2)</f>
        <v>0</v>
      </c>
      <c r="G34" s="33"/>
      <c r="H34" s="33"/>
      <c r="I34" s="130">
        <v>0.15</v>
      </c>
      <c r="J34" s="129">
        <f>ROUND(((SUM(BF120:BF157))*I34),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3" t="s">
        <v>43</v>
      </c>
      <c r="F35" s="129">
        <f>ROUND((SUM(BG120:BG157)),  2)</f>
        <v>0</v>
      </c>
      <c r="G35" s="33"/>
      <c r="H35" s="33"/>
      <c r="I35" s="130">
        <v>0.21</v>
      </c>
      <c r="J35" s="129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3" t="s">
        <v>44</v>
      </c>
      <c r="F36" s="129">
        <f>ROUND((SUM(BH120:BH157)),  2)</f>
        <v>0</v>
      </c>
      <c r="G36" s="33"/>
      <c r="H36" s="33"/>
      <c r="I36" s="130">
        <v>0.15</v>
      </c>
      <c r="J36" s="129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45</v>
      </c>
      <c r="F37" s="129">
        <f>ROUND((SUM(BI120:BI157)),  2)</f>
        <v>0</v>
      </c>
      <c r="G37" s="33"/>
      <c r="H37" s="33"/>
      <c r="I37" s="130">
        <v>0</v>
      </c>
      <c r="J37" s="129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1"/>
      <c r="D39" s="132" t="s">
        <v>46</v>
      </c>
      <c r="E39" s="133"/>
      <c r="F39" s="133"/>
      <c r="G39" s="134" t="s">
        <v>47</v>
      </c>
      <c r="H39" s="135" t="s">
        <v>48</v>
      </c>
      <c r="I39" s="136"/>
      <c r="J39" s="137">
        <f>SUM(J30:J37)</f>
        <v>0</v>
      </c>
      <c r="K39" s="138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I41" s="107"/>
      <c r="L41" s="19"/>
    </row>
    <row r="42" spans="1:31" s="1" customFormat="1" ht="14.45" customHeight="1">
      <c r="B42" s="19"/>
      <c r="I42" s="107"/>
      <c r="L42" s="19"/>
    </row>
    <row r="43" spans="1:31" s="1" customFormat="1" ht="14.45" customHeight="1">
      <c r="B43" s="19"/>
      <c r="I43" s="107"/>
      <c r="L43" s="19"/>
    </row>
    <row r="44" spans="1:31" s="1" customFormat="1" ht="14.45" customHeight="1">
      <c r="B44" s="19"/>
      <c r="I44" s="107"/>
      <c r="L44" s="19"/>
    </row>
    <row r="45" spans="1:31" s="1" customFormat="1" ht="14.45" customHeight="1">
      <c r="B45" s="19"/>
      <c r="I45" s="107"/>
      <c r="L45" s="19"/>
    </row>
    <row r="46" spans="1:31" s="1" customFormat="1" ht="14.45" customHeight="1">
      <c r="B46" s="19"/>
      <c r="I46" s="107"/>
      <c r="L46" s="19"/>
    </row>
    <row r="47" spans="1:31" s="1" customFormat="1" ht="14.45" customHeight="1">
      <c r="B47" s="19"/>
      <c r="I47" s="107"/>
      <c r="L47" s="19"/>
    </row>
    <row r="48" spans="1:31" s="1" customFormat="1" ht="14.45" customHeight="1">
      <c r="B48" s="19"/>
      <c r="I48" s="107"/>
      <c r="L48" s="19"/>
    </row>
    <row r="49" spans="1:31" s="1" customFormat="1" ht="14.45" customHeight="1">
      <c r="B49" s="19"/>
      <c r="I49" s="107"/>
      <c r="L49" s="19"/>
    </row>
    <row r="50" spans="1:31" s="2" customFormat="1" ht="14.45" customHeight="1">
      <c r="B50" s="50"/>
      <c r="D50" s="139" t="s">
        <v>49</v>
      </c>
      <c r="E50" s="140"/>
      <c r="F50" s="140"/>
      <c r="G50" s="139" t="s">
        <v>50</v>
      </c>
      <c r="H50" s="140"/>
      <c r="I50" s="141"/>
      <c r="J50" s="140"/>
      <c r="K50" s="140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42" t="s">
        <v>51</v>
      </c>
      <c r="E61" s="143"/>
      <c r="F61" s="144" t="s">
        <v>52</v>
      </c>
      <c r="G61" s="142" t="s">
        <v>51</v>
      </c>
      <c r="H61" s="143"/>
      <c r="I61" s="145"/>
      <c r="J61" s="146" t="s">
        <v>52</v>
      </c>
      <c r="K61" s="143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9" t="s">
        <v>53</v>
      </c>
      <c r="E65" s="147"/>
      <c r="F65" s="147"/>
      <c r="G65" s="139" t="s">
        <v>54</v>
      </c>
      <c r="H65" s="147"/>
      <c r="I65" s="148"/>
      <c r="J65" s="147"/>
      <c r="K65" s="14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42" t="s">
        <v>51</v>
      </c>
      <c r="E76" s="143"/>
      <c r="F76" s="144" t="s">
        <v>52</v>
      </c>
      <c r="G76" s="142" t="s">
        <v>51</v>
      </c>
      <c r="H76" s="143"/>
      <c r="I76" s="145"/>
      <c r="J76" s="146" t="s">
        <v>52</v>
      </c>
      <c r="K76" s="143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9"/>
      <c r="C77" s="150"/>
      <c r="D77" s="150"/>
      <c r="E77" s="150"/>
      <c r="F77" s="150"/>
      <c r="G77" s="150"/>
      <c r="H77" s="150"/>
      <c r="I77" s="151"/>
      <c r="J77" s="150"/>
      <c r="K77" s="150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52"/>
      <c r="C81" s="153"/>
      <c r="D81" s="153"/>
      <c r="E81" s="153"/>
      <c r="F81" s="153"/>
      <c r="G81" s="153"/>
      <c r="H81" s="153"/>
      <c r="I81" s="154"/>
      <c r="J81" s="153"/>
      <c r="K81" s="153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116</v>
      </c>
      <c r="D82" s="35"/>
      <c r="E82" s="35"/>
      <c r="F82" s="35"/>
      <c r="G82" s="35"/>
      <c r="H82" s="35"/>
      <c r="I82" s="114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14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309" t="str">
        <f>E7</f>
        <v>Odstraňování postradatelných objektů SŽ - demolice (obvod OŘ PHA) na trati č. 120 - Nové Strašecí, č .221 - Praha Vršovice, č. 170,171 - Karlštejn, č. 231 - Praha Kyje, č. 230 - Čáslav, č. 190 - Praha Bubny</v>
      </c>
      <c r="F85" s="310"/>
      <c r="G85" s="310"/>
      <c r="H85" s="310"/>
      <c r="I85" s="114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113</v>
      </c>
      <c r="D86" s="35"/>
      <c r="E86" s="35"/>
      <c r="F86" s="35"/>
      <c r="G86" s="35"/>
      <c r="H86" s="35"/>
      <c r="I86" s="114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61" t="str">
        <f>E9</f>
        <v>SO 02 - Nové Strašecí - demolice dřevěné garáže</v>
      </c>
      <c r="F87" s="311"/>
      <c r="G87" s="311"/>
      <c r="H87" s="311"/>
      <c r="I87" s="114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114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19</v>
      </c>
      <c r="D89" s="35"/>
      <c r="E89" s="35"/>
      <c r="F89" s="26" t="str">
        <f>F12</f>
        <v>žst. Nové Strašecí</v>
      </c>
      <c r="G89" s="35"/>
      <c r="H89" s="35"/>
      <c r="I89" s="116" t="s">
        <v>21</v>
      </c>
      <c r="J89" s="65" t="str">
        <f>IF(J12="","",J12)</f>
        <v>17. 6. 2020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14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23</v>
      </c>
      <c r="D91" s="35"/>
      <c r="E91" s="35"/>
      <c r="F91" s="26" t="str">
        <f>E15</f>
        <v>Správa železnic, státní organizace</v>
      </c>
      <c r="G91" s="35"/>
      <c r="H91" s="35"/>
      <c r="I91" s="116" t="s">
        <v>31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29</v>
      </c>
      <c r="D92" s="35"/>
      <c r="E92" s="35"/>
      <c r="F92" s="26" t="str">
        <f>IF(E18="","",E18)</f>
        <v>Vyplň údaj</v>
      </c>
      <c r="G92" s="35"/>
      <c r="H92" s="35"/>
      <c r="I92" s="116" t="s">
        <v>33</v>
      </c>
      <c r="J92" s="31" t="str">
        <f>E24</f>
        <v>L. Ulrich, DiS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14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55" t="s">
        <v>117</v>
      </c>
      <c r="D94" s="156"/>
      <c r="E94" s="156"/>
      <c r="F94" s="156"/>
      <c r="G94" s="156"/>
      <c r="H94" s="156"/>
      <c r="I94" s="157"/>
      <c r="J94" s="158" t="s">
        <v>118</v>
      </c>
      <c r="K94" s="156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14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9" t="s">
        <v>119</v>
      </c>
      <c r="D96" s="35"/>
      <c r="E96" s="35"/>
      <c r="F96" s="35"/>
      <c r="G96" s="35"/>
      <c r="H96" s="35"/>
      <c r="I96" s="114"/>
      <c r="J96" s="83">
        <f>J120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120</v>
      </c>
    </row>
    <row r="97" spans="1:31" s="9" customFormat="1" ht="24.95" customHeight="1">
      <c r="B97" s="160"/>
      <c r="C97" s="161"/>
      <c r="D97" s="162" t="s">
        <v>121</v>
      </c>
      <c r="E97" s="163"/>
      <c r="F97" s="163"/>
      <c r="G97" s="163"/>
      <c r="H97" s="163"/>
      <c r="I97" s="164"/>
      <c r="J97" s="165">
        <f>J121</f>
        <v>0</v>
      </c>
      <c r="K97" s="161"/>
      <c r="L97" s="166"/>
    </row>
    <row r="98" spans="1:31" s="10" customFormat="1" ht="19.899999999999999" customHeight="1">
      <c r="B98" s="167"/>
      <c r="C98" s="168"/>
      <c r="D98" s="169" t="s">
        <v>122</v>
      </c>
      <c r="E98" s="170"/>
      <c r="F98" s="170"/>
      <c r="G98" s="170"/>
      <c r="H98" s="170"/>
      <c r="I98" s="171"/>
      <c r="J98" s="172">
        <f>J122</f>
        <v>0</v>
      </c>
      <c r="K98" s="168"/>
      <c r="L98" s="173"/>
    </row>
    <row r="99" spans="1:31" s="10" customFormat="1" ht="19.899999999999999" customHeight="1">
      <c r="B99" s="167"/>
      <c r="C99" s="168"/>
      <c r="D99" s="169" t="s">
        <v>125</v>
      </c>
      <c r="E99" s="170"/>
      <c r="F99" s="170"/>
      <c r="G99" s="170"/>
      <c r="H99" s="170"/>
      <c r="I99" s="171"/>
      <c r="J99" s="172">
        <f>J137</f>
        <v>0</v>
      </c>
      <c r="K99" s="168"/>
      <c r="L99" s="173"/>
    </row>
    <row r="100" spans="1:31" s="10" customFormat="1" ht="19.899999999999999" customHeight="1">
      <c r="B100" s="167"/>
      <c r="C100" s="168"/>
      <c r="D100" s="169" t="s">
        <v>126</v>
      </c>
      <c r="E100" s="170"/>
      <c r="F100" s="170"/>
      <c r="G100" s="170"/>
      <c r="H100" s="170"/>
      <c r="I100" s="171"/>
      <c r="J100" s="172">
        <f>J147</f>
        <v>0</v>
      </c>
      <c r="K100" s="168"/>
      <c r="L100" s="173"/>
    </row>
    <row r="101" spans="1:31" s="2" customFormat="1" ht="21.75" customHeight="1">
      <c r="A101" s="33"/>
      <c r="B101" s="34"/>
      <c r="C101" s="35"/>
      <c r="D101" s="35"/>
      <c r="E101" s="35"/>
      <c r="F101" s="35"/>
      <c r="G101" s="35"/>
      <c r="H101" s="35"/>
      <c r="I101" s="114"/>
      <c r="J101" s="35"/>
      <c r="K101" s="35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pans="1:31" s="2" customFormat="1" ht="6.95" customHeight="1">
      <c r="A102" s="33"/>
      <c r="B102" s="53"/>
      <c r="C102" s="54"/>
      <c r="D102" s="54"/>
      <c r="E102" s="54"/>
      <c r="F102" s="54"/>
      <c r="G102" s="54"/>
      <c r="H102" s="54"/>
      <c r="I102" s="151"/>
      <c r="J102" s="54"/>
      <c r="K102" s="54"/>
      <c r="L102" s="50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6" spans="1:31" s="2" customFormat="1" ht="6.95" customHeight="1">
      <c r="A106" s="33"/>
      <c r="B106" s="55"/>
      <c r="C106" s="56"/>
      <c r="D106" s="56"/>
      <c r="E106" s="56"/>
      <c r="F106" s="56"/>
      <c r="G106" s="56"/>
      <c r="H106" s="56"/>
      <c r="I106" s="154"/>
      <c r="J106" s="56"/>
      <c r="K106" s="56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24.95" customHeight="1">
      <c r="A107" s="33"/>
      <c r="B107" s="34"/>
      <c r="C107" s="22" t="s">
        <v>127</v>
      </c>
      <c r="D107" s="35"/>
      <c r="E107" s="35"/>
      <c r="F107" s="35"/>
      <c r="G107" s="35"/>
      <c r="H107" s="35"/>
      <c r="I107" s="114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6.95" customHeight="1">
      <c r="A108" s="33"/>
      <c r="B108" s="34"/>
      <c r="C108" s="35"/>
      <c r="D108" s="35"/>
      <c r="E108" s="35"/>
      <c r="F108" s="35"/>
      <c r="G108" s="35"/>
      <c r="H108" s="35"/>
      <c r="I108" s="114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2" customHeight="1">
      <c r="A109" s="33"/>
      <c r="B109" s="34"/>
      <c r="C109" s="28" t="s">
        <v>16</v>
      </c>
      <c r="D109" s="35"/>
      <c r="E109" s="35"/>
      <c r="F109" s="35"/>
      <c r="G109" s="35"/>
      <c r="H109" s="35"/>
      <c r="I109" s="114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6.5" customHeight="1">
      <c r="A110" s="33"/>
      <c r="B110" s="34"/>
      <c r="C110" s="35"/>
      <c r="D110" s="35"/>
      <c r="E110" s="309" t="str">
        <f>E7</f>
        <v>Odstraňování postradatelných objektů SŽ - demolice (obvod OŘ PHA) na trati č. 120 - Nové Strašecí, č .221 - Praha Vršovice, č. 170,171 - Karlštejn, č. 231 - Praha Kyje, č. 230 - Čáslav, č. 190 - Praha Bubny</v>
      </c>
      <c r="F110" s="310"/>
      <c r="G110" s="310"/>
      <c r="H110" s="310"/>
      <c r="I110" s="114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>
      <c r="A111" s="33"/>
      <c r="B111" s="34"/>
      <c r="C111" s="28" t="s">
        <v>113</v>
      </c>
      <c r="D111" s="35"/>
      <c r="E111" s="35"/>
      <c r="F111" s="35"/>
      <c r="G111" s="35"/>
      <c r="H111" s="35"/>
      <c r="I111" s="114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6.5" customHeight="1">
      <c r="A112" s="33"/>
      <c r="B112" s="34"/>
      <c r="C112" s="35"/>
      <c r="D112" s="35"/>
      <c r="E112" s="261" t="str">
        <f>E9</f>
        <v>SO 02 - Nové Strašecí - demolice dřevěné garáže</v>
      </c>
      <c r="F112" s="311"/>
      <c r="G112" s="311"/>
      <c r="H112" s="311"/>
      <c r="I112" s="114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6.95" customHeight="1">
      <c r="A113" s="33"/>
      <c r="B113" s="34"/>
      <c r="C113" s="35"/>
      <c r="D113" s="35"/>
      <c r="E113" s="35"/>
      <c r="F113" s="35"/>
      <c r="G113" s="35"/>
      <c r="H113" s="35"/>
      <c r="I113" s="114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8" t="s">
        <v>19</v>
      </c>
      <c r="D114" s="35"/>
      <c r="E114" s="35"/>
      <c r="F114" s="26" t="str">
        <f>F12</f>
        <v>žst. Nové Strašecí</v>
      </c>
      <c r="G114" s="35"/>
      <c r="H114" s="35"/>
      <c r="I114" s="116" t="s">
        <v>21</v>
      </c>
      <c r="J114" s="65" t="str">
        <f>IF(J12="","",J12)</f>
        <v>17. 6. 2020</v>
      </c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6.95" customHeight="1">
      <c r="A115" s="33"/>
      <c r="B115" s="34"/>
      <c r="C115" s="35"/>
      <c r="D115" s="35"/>
      <c r="E115" s="35"/>
      <c r="F115" s="35"/>
      <c r="G115" s="35"/>
      <c r="H115" s="35"/>
      <c r="I115" s="114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2" customHeight="1">
      <c r="A116" s="33"/>
      <c r="B116" s="34"/>
      <c r="C116" s="28" t="s">
        <v>23</v>
      </c>
      <c r="D116" s="35"/>
      <c r="E116" s="35"/>
      <c r="F116" s="26" t="str">
        <f>E15</f>
        <v>Správa železnic, státní organizace</v>
      </c>
      <c r="G116" s="35"/>
      <c r="H116" s="35"/>
      <c r="I116" s="116" t="s">
        <v>31</v>
      </c>
      <c r="J116" s="31" t="str">
        <f>E21</f>
        <v xml:space="preserve"> 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5.2" customHeight="1">
      <c r="A117" s="33"/>
      <c r="B117" s="34"/>
      <c r="C117" s="28" t="s">
        <v>29</v>
      </c>
      <c r="D117" s="35"/>
      <c r="E117" s="35"/>
      <c r="F117" s="26" t="str">
        <f>IF(E18="","",E18)</f>
        <v>Vyplň údaj</v>
      </c>
      <c r="G117" s="35"/>
      <c r="H117" s="35"/>
      <c r="I117" s="116" t="s">
        <v>33</v>
      </c>
      <c r="J117" s="31" t="str">
        <f>E24</f>
        <v>L. Ulrich, DiS</v>
      </c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0.35" customHeight="1">
      <c r="A118" s="33"/>
      <c r="B118" s="34"/>
      <c r="C118" s="35"/>
      <c r="D118" s="35"/>
      <c r="E118" s="35"/>
      <c r="F118" s="35"/>
      <c r="G118" s="35"/>
      <c r="H118" s="35"/>
      <c r="I118" s="114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11" customFormat="1" ht="29.25" customHeight="1">
      <c r="A119" s="174"/>
      <c r="B119" s="175"/>
      <c r="C119" s="176" t="s">
        <v>128</v>
      </c>
      <c r="D119" s="177" t="s">
        <v>61</v>
      </c>
      <c r="E119" s="177" t="s">
        <v>57</v>
      </c>
      <c r="F119" s="177" t="s">
        <v>58</v>
      </c>
      <c r="G119" s="177" t="s">
        <v>129</v>
      </c>
      <c r="H119" s="177" t="s">
        <v>130</v>
      </c>
      <c r="I119" s="178" t="s">
        <v>131</v>
      </c>
      <c r="J119" s="179" t="s">
        <v>118</v>
      </c>
      <c r="K119" s="180" t="s">
        <v>132</v>
      </c>
      <c r="L119" s="181"/>
      <c r="M119" s="74" t="s">
        <v>1</v>
      </c>
      <c r="N119" s="75" t="s">
        <v>40</v>
      </c>
      <c r="O119" s="75" t="s">
        <v>133</v>
      </c>
      <c r="P119" s="75" t="s">
        <v>134</v>
      </c>
      <c r="Q119" s="75" t="s">
        <v>135</v>
      </c>
      <c r="R119" s="75" t="s">
        <v>136</v>
      </c>
      <c r="S119" s="75" t="s">
        <v>137</v>
      </c>
      <c r="T119" s="75" t="s">
        <v>138</v>
      </c>
      <c r="U119" s="76" t="s">
        <v>139</v>
      </c>
      <c r="V119" s="174"/>
      <c r="W119" s="174"/>
      <c r="X119" s="174"/>
      <c r="Y119" s="174"/>
      <c r="Z119" s="174"/>
      <c r="AA119" s="174"/>
      <c r="AB119" s="174"/>
      <c r="AC119" s="174"/>
      <c r="AD119" s="174"/>
      <c r="AE119" s="174"/>
    </row>
    <row r="120" spans="1:65" s="2" customFormat="1" ht="22.9" customHeight="1">
      <c r="A120" s="33"/>
      <c r="B120" s="34"/>
      <c r="C120" s="81" t="s">
        <v>140</v>
      </c>
      <c r="D120" s="35"/>
      <c r="E120" s="35"/>
      <c r="F120" s="35"/>
      <c r="G120" s="35"/>
      <c r="H120" s="35"/>
      <c r="I120" s="114"/>
      <c r="J120" s="182">
        <f>BK120</f>
        <v>0</v>
      </c>
      <c r="K120" s="35"/>
      <c r="L120" s="38"/>
      <c r="M120" s="77"/>
      <c r="N120" s="183"/>
      <c r="O120" s="78"/>
      <c r="P120" s="184">
        <f>P121</f>
        <v>0</v>
      </c>
      <c r="Q120" s="78"/>
      <c r="R120" s="184">
        <f>R121</f>
        <v>15.018000000000001</v>
      </c>
      <c r="S120" s="78"/>
      <c r="T120" s="184">
        <f>T121</f>
        <v>39.241500000000002</v>
      </c>
      <c r="U120" s="79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6" t="s">
        <v>75</v>
      </c>
      <c r="AU120" s="16" t="s">
        <v>120</v>
      </c>
      <c r="BK120" s="185">
        <f>BK121</f>
        <v>0</v>
      </c>
    </row>
    <row r="121" spans="1:65" s="12" customFormat="1" ht="25.9" customHeight="1">
      <c r="B121" s="186"/>
      <c r="C121" s="187"/>
      <c r="D121" s="188" t="s">
        <v>75</v>
      </c>
      <c r="E121" s="189" t="s">
        <v>141</v>
      </c>
      <c r="F121" s="189" t="s">
        <v>142</v>
      </c>
      <c r="G121" s="187"/>
      <c r="H121" s="187"/>
      <c r="I121" s="190"/>
      <c r="J121" s="191">
        <f>BK121</f>
        <v>0</v>
      </c>
      <c r="K121" s="187"/>
      <c r="L121" s="192"/>
      <c r="M121" s="193"/>
      <c r="N121" s="194"/>
      <c r="O121" s="194"/>
      <c r="P121" s="195">
        <f>P122+P137+P147</f>
        <v>0</v>
      </c>
      <c r="Q121" s="194"/>
      <c r="R121" s="195">
        <f>R122+R137+R147</f>
        <v>15.018000000000001</v>
      </c>
      <c r="S121" s="194"/>
      <c r="T121" s="195">
        <f>T122+T137+T147</f>
        <v>39.241500000000002</v>
      </c>
      <c r="U121" s="196"/>
      <c r="AR121" s="197" t="s">
        <v>84</v>
      </c>
      <c r="AT121" s="198" t="s">
        <v>75</v>
      </c>
      <c r="AU121" s="198" t="s">
        <v>76</v>
      </c>
      <c r="AY121" s="197" t="s">
        <v>143</v>
      </c>
      <c r="BK121" s="199">
        <f>BK122+BK137+BK147</f>
        <v>0</v>
      </c>
    </row>
    <row r="122" spans="1:65" s="12" customFormat="1" ht="22.9" customHeight="1">
      <c r="B122" s="186"/>
      <c r="C122" s="187"/>
      <c r="D122" s="188" t="s">
        <v>75</v>
      </c>
      <c r="E122" s="200" t="s">
        <v>84</v>
      </c>
      <c r="F122" s="200" t="s">
        <v>144</v>
      </c>
      <c r="G122" s="187"/>
      <c r="H122" s="187"/>
      <c r="I122" s="190"/>
      <c r="J122" s="201">
        <f>BK122</f>
        <v>0</v>
      </c>
      <c r="K122" s="187"/>
      <c r="L122" s="192"/>
      <c r="M122" s="193"/>
      <c r="N122" s="194"/>
      <c r="O122" s="194"/>
      <c r="P122" s="195">
        <f>SUM(P123:P136)</f>
        <v>0</v>
      </c>
      <c r="Q122" s="194"/>
      <c r="R122" s="195">
        <f>SUM(R123:R136)</f>
        <v>15.018000000000001</v>
      </c>
      <c r="S122" s="194"/>
      <c r="T122" s="195">
        <f>SUM(T123:T136)</f>
        <v>0</v>
      </c>
      <c r="U122" s="196"/>
      <c r="AR122" s="197" t="s">
        <v>84</v>
      </c>
      <c r="AT122" s="198" t="s">
        <v>75</v>
      </c>
      <c r="AU122" s="198" t="s">
        <v>84</v>
      </c>
      <c r="AY122" s="197" t="s">
        <v>143</v>
      </c>
      <c r="BK122" s="199">
        <f>SUM(BK123:BK136)</f>
        <v>0</v>
      </c>
    </row>
    <row r="123" spans="1:65" s="2" customFormat="1" ht="33" customHeight="1">
      <c r="A123" s="33"/>
      <c r="B123" s="34"/>
      <c r="C123" s="202" t="s">
        <v>84</v>
      </c>
      <c r="D123" s="202" t="s">
        <v>145</v>
      </c>
      <c r="E123" s="203" t="s">
        <v>300</v>
      </c>
      <c r="F123" s="204" t="s">
        <v>301</v>
      </c>
      <c r="G123" s="205" t="s">
        <v>148</v>
      </c>
      <c r="H123" s="206">
        <v>100</v>
      </c>
      <c r="I123" s="207"/>
      <c r="J123" s="208">
        <f>ROUND(I123*H123,2)</f>
        <v>0</v>
      </c>
      <c r="K123" s="209"/>
      <c r="L123" s="38"/>
      <c r="M123" s="210" t="s">
        <v>1</v>
      </c>
      <c r="N123" s="211" t="s">
        <v>41</v>
      </c>
      <c r="O123" s="70"/>
      <c r="P123" s="212">
        <f>O123*H123</f>
        <v>0</v>
      </c>
      <c r="Q123" s="212">
        <v>0</v>
      </c>
      <c r="R123" s="212">
        <f>Q123*H123</f>
        <v>0</v>
      </c>
      <c r="S123" s="212">
        <v>0</v>
      </c>
      <c r="T123" s="212">
        <f>S123*H123</f>
        <v>0</v>
      </c>
      <c r="U123" s="213" t="s">
        <v>1</v>
      </c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214" t="s">
        <v>149</v>
      </c>
      <c r="AT123" s="214" t="s">
        <v>145</v>
      </c>
      <c r="AU123" s="214" t="s">
        <v>86</v>
      </c>
      <c r="AY123" s="16" t="s">
        <v>143</v>
      </c>
      <c r="BE123" s="215">
        <f>IF(N123="základní",J123,0)</f>
        <v>0</v>
      </c>
      <c r="BF123" s="215">
        <f>IF(N123="snížená",J123,0)</f>
        <v>0</v>
      </c>
      <c r="BG123" s="215">
        <f>IF(N123="zákl. přenesená",J123,0)</f>
        <v>0</v>
      </c>
      <c r="BH123" s="215">
        <f>IF(N123="sníž. přenesená",J123,0)</f>
        <v>0</v>
      </c>
      <c r="BI123" s="215">
        <f>IF(N123="nulová",J123,0)</f>
        <v>0</v>
      </c>
      <c r="BJ123" s="16" t="s">
        <v>84</v>
      </c>
      <c r="BK123" s="215">
        <f>ROUND(I123*H123,2)</f>
        <v>0</v>
      </c>
      <c r="BL123" s="16" t="s">
        <v>149</v>
      </c>
      <c r="BM123" s="214" t="s">
        <v>302</v>
      </c>
    </row>
    <row r="124" spans="1:65" s="2" customFormat="1" ht="21.75" customHeight="1">
      <c r="A124" s="33"/>
      <c r="B124" s="34"/>
      <c r="C124" s="202" t="s">
        <v>86</v>
      </c>
      <c r="D124" s="202" t="s">
        <v>145</v>
      </c>
      <c r="E124" s="203" t="s">
        <v>303</v>
      </c>
      <c r="F124" s="204" t="s">
        <v>304</v>
      </c>
      <c r="G124" s="205" t="s">
        <v>148</v>
      </c>
      <c r="H124" s="206">
        <v>100</v>
      </c>
      <c r="I124" s="207"/>
      <c r="J124" s="208">
        <f>ROUND(I124*H124,2)</f>
        <v>0</v>
      </c>
      <c r="K124" s="209"/>
      <c r="L124" s="38"/>
      <c r="M124" s="210" t="s">
        <v>1</v>
      </c>
      <c r="N124" s="211" t="s">
        <v>41</v>
      </c>
      <c r="O124" s="70"/>
      <c r="P124" s="212">
        <f>O124*H124</f>
        <v>0</v>
      </c>
      <c r="Q124" s="212">
        <v>1.8000000000000001E-4</v>
      </c>
      <c r="R124" s="212">
        <f>Q124*H124</f>
        <v>1.8000000000000002E-2</v>
      </c>
      <c r="S124" s="212">
        <v>0</v>
      </c>
      <c r="T124" s="212">
        <f>S124*H124</f>
        <v>0</v>
      </c>
      <c r="U124" s="213" t="s">
        <v>1</v>
      </c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214" t="s">
        <v>149</v>
      </c>
      <c r="AT124" s="214" t="s">
        <v>145</v>
      </c>
      <c r="AU124" s="214" t="s">
        <v>86</v>
      </c>
      <c r="AY124" s="16" t="s">
        <v>143</v>
      </c>
      <c r="BE124" s="215">
        <f>IF(N124="základní",J124,0)</f>
        <v>0</v>
      </c>
      <c r="BF124" s="215">
        <f>IF(N124="snížená",J124,0)</f>
        <v>0</v>
      </c>
      <c r="BG124" s="215">
        <f>IF(N124="zákl. přenesená",J124,0)</f>
        <v>0</v>
      </c>
      <c r="BH124" s="215">
        <f>IF(N124="sníž. přenesená",J124,0)</f>
        <v>0</v>
      </c>
      <c r="BI124" s="215">
        <f>IF(N124="nulová",J124,0)</f>
        <v>0</v>
      </c>
      <c r="BJ124" s="16" t="s">
        <v>84</v>
      </c>
      <c r="BK124" s="215">
        <f>ROUND(I124*H124,2)</f>
        <v>0</v>
      </c>
      <c r="BL124" s="16" t="s">
        <v>149</v>
      </c>
      <c r="BM124" s="214" t="s">
        <v>305</v>
      </c>
    </row>
    <row r="125" spans="1:65" s="2" customFormat="1" ht="21.75" customHeight="1">
      <c r="A125" s="33"/>
      <c r="B125" s="34"/>
      <c r="C125" s="202" t="s">
        <v>154</v>
      </c>
      <c r="D125" s="202" t="s">
        <v>145</v>
      </c>
      <c r="E125" s="203" t="s">
        <v>155</v>
      </c>
      <c r="F125" s="204" t="s">
        <v>156</v>
      </c>
      <c r="G125" s="205" t="s">
        <v>157</v>
      </c>
      <c r="H125" s="206">
        <v>14.55</v>
      </c>
      <c r="I125" s="207"/>
      <c r="J125" s="208">
        <f>ROUND(I125*H125,2)</f>
        <v>0</v>
      </c>
      <c r="K125" s="209"/>
      <c r="L125" s="38"/>
      <c r="M125" s="210" t="s">
        <v>1</v>
      </c>
      <c r="N125" s="211" t="s">
        <v>41</v>
      </c>
      <c r="O125" s="70"/>
      <c r="P125" s="212">
        <f>O125*H125</f>
        <v>0</v>
      </c>
      <c r="Q125" s="212">
        <v>0</v>
      </c>
      <c r="R125" s="212">
        <f>Q125*H125</f>
        <v>0</v>
      </c>
      <c r="S125" s="212">
        <v>0</v>
      </c>
      <c r="T125" s="212">
        <f>S125*H125</f>
        <v>0</v>
      </c>
      <c r="U125" s="213" t="s">
        <v>1</v>
      </c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214" t="s">
        <v>149</v>
      </c>
      <c r="AT125" s="214" t="s">
        <v>145</v>
      </c>
      <c r="AU125" s="214" t="s">
        <v>86</v>
      </c>
      <c r="AY125" s="16" t="s">
        <v>143</v>
      </c>
      <c r="BE125" s="215">
        <f>IF(N125="základní",J125,0)</f>
        <v>0</v>
      </c>
      <c r="BF125" s="215">
        <f>IF(N125="snížená",J125,0)</f>
        <v>0</v>
      </c>
      <c r="BG125" s="215">
        <f>IF(N125="zákl. přenesená",J125,0)</f>
        <v>0</v>
      </c>
      <c r="BH125" s="215">
        <f>IF(N125="sníž. přenesená",J125,0)</f>
        <v>0</v>
      </c>
      <c r="BI125" s="215">
        <f>IF(N125="nulová",J125,0)</f>
        <v>0</v>
      </c>
      <c r="BJ125" s="16" t="s">
        <v>84</v>
      </c>
      <c r="BK125" s="215">
        <f>ROUND(I125*H125,2)</f>
        <v>0</v>
      </c>
      <c r="BL125" s="16" t="s">
        <v>149</v>
      </c>
      <c r="BM125" s="214" t="s">
        <v>306</v>
      </c>
    </row>
    <row r="126" spans="1:65" s="13" customFormat="1" ht="11.25">
      <c r="B126" s="216"/>
      <c r="C126" s="217"/>
      <c r="D126" s="218" t="s">
        <v>159</v>
      </c>
      <c r="E126" s="219" t="s">
        <v>1</v>
      </c>
      <c r="F126" s="220" t="s">
        <v>307</v>
      </c>
      <c r="G126" s="217"/>
      <c r="H126" s="221">
        <v>4.55</v>
      </c>
      <c r="I126" s="222"/>
      <c r="J126" s="217"/>
      <c r="K126" s="217"/>
      <c r="L126" s="223"/>
      <c r="M126" s="224"/>
      <c r="N126" s="225"/>
      <c r="O126" s="225"/>
      <c r="P126" s="225"/>
      <c r="Q126" s="225"/>
      <c r="R126" s="225"/>
      <c r="S126" s="225"/>
      <c r="T126" s="225"/>
      <c r="U126" s="226"/>
      <c r="AT126" s="227" t="s">
        <v>159</v>
      </c>
      <c r="AU126" s="227" t="s">
        <v>86</v>
      </c>
      <c r="AV126" s="13" t="s">
        <v>86</v>
      </c>
      <c r="AW126" s="13" t="s">
        <v>32</v>
      </c>
      <c r="AX126" s="13" t="s">
        <v>76</v>
      </c>
      <c r="AY126" s="227" t="s">
        <v>143</v>
      </c>
    </row>
    <row r="127" spans="1:65" s="13" customFormat="1" ht="11.25">
      <c r="B127" s="216"/>
      <c r="C127" s="217"/>
      <c r="D127" s="218" t="s">
        <v>159</v>
      </c>
      <c r="E127" s="219" t="s">
        <v>1</v>
      </c>
      <c r="F127" s="220" t="s">
        <v>308</v>
      </c>
      <c r="G127" s="217"/>
      <c r="H127" s="221">
        <v>10</v>
      </c>
      <c r="I127" s="222"/>
      <c r="J127" s="217"/>
      <c r="K127" s="217"/>
      <c r="L127" s="223"/>
      <c r="M127" s="224"/>
      <c r="N127" s="225"/>
      <c r="O127" s="225"/>
      <c r="P127" s="225"/>
      <c r="Q127" s="225"/>
      <c r="R127" s="225"/>
      <c r="S127" s="225"/>
      <c r="T127" s="225"/>
      <c r="U127" s="226"/>
      <c r="AT127" s="227" t="s">
        <v>159</v>
      </c>
      <c r="AU127" s="227" t="s">
        <v>86</v>
      </c>
      <c r="AV127" s="13" t="s">
        <v>86</v>
      </c>
      <c r="AW127" s="13" t="s">
        <v>32</v>
      </c>
      <c r="AX127" s="13" t="s">
        <v>76</v>
      </c>
      <c r="AY127" s="227" t="s">
        <v>143</v>
      </c>
    </row>
    <row r="128" spans="1:65" s="14" customFormat="1" ht="11.25">
      <c r="B128" s="228"/>
      <c r="C128" s="229"/>
      <c r="D128" s="218" t="s">
        <v>159</v>
      </c>
      <c r="E128" s="230" t="s">
        <v>1</v>
      </c>
      <c r="F128" s="231" t="s">
        <v>162</v>
      </c>
      <c r="G128" s="229"/>
      <c r="H128" s="232">
        <v>14.55</v>
      </c>
      <c r="I128" s="233"/>
      <c r="J128" s="229"/>
      <c r="K128" s="229"/>
      <c r="L128" s="234"/>
      <c r="M128" s="235"/>
      <c r="N128" s="236"/>
      <c r="O128" s="236"/>
      <c r="P128" s="236"/>
      <c r="Q128" s="236"/>
      <c r="R128" s="236"/>
      <c r="S128" s="236"/>
      <c r="T128" s="236"/>
      <c r="U128" s="237"/>
      <c r="AT128" s="238" t="s">
        <v>159</v>
      </c>
      <c r="AU128" s="238" t="s">
        <v>86</v>
      </c>
      <c r="AV128" s="14" t="s">
        <v>149</v>
      </c>
      <c r="AW128" s="14" t="s">
        <v>32</v>
      </c>
      <c r="AX128" s="14" t="s">
        <v>84</v>
      </c>
      <c r="AY128" s="238" t="s">
        <v>143</v>
      </c>
    </row>
    <row r="129" spans="1:65" s="2" customFormat="1" ht="21.75" customHeight="1">
      <c r="A129" s="33"/>
      <c r="B129" s="34"/>
      <c r="C129" s="202" t="s">
        <v>149</v>
      </c>
      <c r="D129" s="202" t="s">
        <v>145</v>
      </c>
      <c r="E129" s="203" t="s">
        <v>163</v>
      </c>
      <c r="F129" s="204" t="s">
        <v>164</v>
      </c>
      <c r="G129" s="205" t="s">
        <v>157</v>
      </c>
      <c r="H129" s="206">
        <v>14.55</v>
      </c>
      <c r="I129" s="207"/>
      <c r="J129" s="208">
        <f>ROUND(I129*H129,2)</f>
        <v>0</v>
      </c>
      <c r="K129" s="209"/>
      <c r="L129" s="38"/>
      <c r="M129" s="210" t="s">
        <v>1</v>
      </c>
      <c r="N129" s="211" t="s">
        <v>41</v>
      </c>
      <c r="O129" s="70"/>
      <c r="P129" s="212">
        <f>O129*H129</f>
        <v>0</v>
      </c>
      <c r="Q129" s="212">
        <v>0</v>
      </c>
      <c r="R129" s="212">
        <f>Q129*H129</f>
        <v>0</v>
      </c>
      <c r="S129" s="212">
        <v>0</v>
      </c>
      <c r="T129" s="212">
        <f>S129*H129</f>
        <v>0</v>
      </c>
      <c r="U129" s="213" t="s">
        <v>1</v>
      </c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14" t="s">
        <v>149</v>
      </c>
      <c r="AT129" s="214" t="s">
        <v>145</v>
      </c>
      <c r="AU129" s="214" t="s">
        <v>86</v>
      </c>
      <c r="AY129" s="16" t="s">
        <v>143</v>
      </c>
      <c r="BE129" s="215">
        <f>IF(N129="základní",J129,0)</f>
        <v>0</v>
      </c>
      <c r="BF129" s="215">
        <f>IF(N129="snížená",J129,0)</f>
        <v>0</v>
      </c>
      <c r="BG129" s="215">
        <f>IF(N129="zákl. přenesená",J129,0)</f>
        <v>0</v>
      </c>
      <c r="BH129" s="215">
        <f>IF(N129="sníž. přenesená",J129,0)</f>
        <v>0</v>
      </c>
      <c r="BI129" s="215">
        <f>IF(N129="nulová",J129,0)</f>
        <v>0</v>
      </c>
      <c r="BJ129" s="16" t="s">
        <v>84</v>
      </c>
      <c r="BK129" s="215">
        <f>ROUND(I129*H129,2)</f>
        <v>0</v>
      </c>
      <c r="BL129" s="16" t="s">
        <v>149</v>
      </c>
      <c r="BM129" s="214" t="s">
        <v>309</v>
      </c>
    </row>
    <row r="130" spans="1:65" s="2" customFormat="1" ht="21.75" customHeight="1">
      <c r="A130" s="33"/>
      <c r="B130" s="34"/>
      <c r="C130" s="202" t="s">
        <v>166</v>
      </c>
      <c r="D130" s="202" t="s">
        <v>145</v>
      </c>
      <c r="E130" s="203" t="s">
        <v>167</v>
      </c>
      <c r="F130" s="204" t="s">
        <v>168</v>
      </c>
      <c r="G130" s="205" t="s">
        <v>157</v>
      </c>
      <c r="H130" s="206">
        <v>14.55</v>
      </c>
      <c r="I130" s="207"/>
      <c r="J130" s="208">
        <f>ROUND(I130*H130,2)</f>
        <v>0</v>
      </c>
      <c r="K130" s="209"/>
      <c r="L130" s="38"/>
      <c r="M130" s="210" t="s">
        <v>1</v>
      </c>
      <c r="N130" s="211" t="s">
        <v>41</v>
      </c>
      <c r="O130" s="70"/>
      <c r="P130" s="212">
        <f>O130*H130</f>
        <v>0</v>
      </c>
      <c r="Q130" s="212">
        <v>0</v>
      </c>
      <c r="R130" s="212">
        <f>Q130*H130</f>
        <v>0</v>
      </c>
      <c r="S130" s="212">
        <v>0</v>
      </c>
      <c r="T130" s="212">
        <f>S130*H130</f>
        <v>0</v>
      </c>
      <c r="U130" s="213" t="s">
        <v>1</v>
      </c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14" t="s">
        <v>149</v>
      </c>
      <c r="AT130" s="214" t="s">
        <v>145</v>
      </c>
      <c r="AU130" s="214" t="s">
        <v>86</v>
      </c>
      <c r="AY130" s="16" t="s">
        <v>143</v>
      </c>
      <c r="BE130" s="215">
        <f>IF(N130="základní",J130,0)</f>
        <v>0</v>
      </c>
      <c r="BF130" s="215">
        <f>IF(N130="snížená",J130,0)</f>
        <v>0</v>
      </c>
      <c r="BG130" s="215">
        <f>IF(N130="zákl. přenesená",J130,0)</f>
        <v>0</v>
      </c>
      <c r="BH130" s="215">
        <f>IF(N130="sníž. přenesená",J130,0)</f>
        <v>0</v>
      </c>
      <c r="BI130" s="215">
        <f>IF(N130="nulová",J130,0)</f>
        <v>0</v>
      </c>
      <c r="BJ130" s="16" t="s">
        <v>84</v>
      </c>
      <c r="BK130" s="215">
        <f>ROUND(I130*H130,2)</f>
        <v>0</v>
      </c>
      <c r="BL130" s="16" t="s">
        <v>149</v>
      </c>
      <c r="BM130" s="214" t="s">
        <v>310</v>
      </c>
    </row>
    <row r="131" spans="1:65" s="2" customFormat="1" ht="16.5" customHeight="1">
      <c r="A131" s="33"/>
      <c r="B131" s="34"/>
      <c r="C131" s="202" t="s">
        <v>170</v>
      </c>
      <c r="D131" s="202" t="s">
        <v>145</v>
      </c>
      <c r="E131" s="203" t="s">
        <v>171</v>
      </c>
      <c r="F131" s="204" t="s">
        <v>172</v>
      </c>
      <c r="G131" s="205" t="s">
        <v>157</v>
      </c>
      <c r="H131" s="206">
        <v>14.55</v>
      </c>
      <c r="I131" s="207"/>
      <c r="J131" s="208">
        <f>ROUND(I131*H131,2)</f>
        <v>0</v>
      </c>
      <c r="K131" s="209"/>
      <c r="L131" s="38"/>
      <c r="M131" s="210" t="s">
        <v>1</v>
      </c>
      <c r="N131" s="211" t="s">
        <v>41</v>
      </c>
      <c r="O131" s="70"/>
      <c r="P131" s="212">
        <f>O131*H131</f>
        <v>0</v>
      </c>
      <c r="Q131" s="212">
        <v>0</v>
      </c>
      <c r="R131" s="212">
        <f>Q131*H131</f>
        <v>0</v>
      </c>
      <c r="S131" s="212">
        <v>0</v>
      </c>
      <c r="T131" s="212">
        <f>S131*H131</f>
        <v>0</v>
      </c>
      <c r="U131" s="213" t="s">
        <v>1</v>
      </c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14" t="s">
        <v>149</v>
      </c>
      <c r="AT131" s="214" t="s">
        <v>145</v>
      </c>
      <c r="AU131" s="214" t="s">
        <v>86</v>
      </c>
      <c r="AY131" s="16" t="s">
        <v>143</v>
      </c>
      <c r="BE131" s="215">
        <f>IF(N131="základní",J131,0)</f>
        <v>0</v>
      </c>
      <c r="BF131" s="215">
        <f>IF(N131="snížená",J131,0)</f>
        <v>0</v>
      </c>
      <c r="BG131" s="215">
        <f>IF(N131="zákl. přenesená",J131,0)</f>
        <v>0</v>
      </c>
      <c r="BH131" s="215">
        <f>IF(N131="sníž. přenesená",J131,0)</f>
        <v>0</v>
      </c>
      <c r="BI131" s="215">
        <f>IF(N131="nulová",J131,0)</f>
        <v>0</v>
      </c>
      <c r="BJ131" s="16" t="s">
        <v>84</v>
      </c>
      <c r="BK131" s="215">
        <f>ROUND(I131*H131,2)</f>
        <v>0</v>
      </c>
      <c r="BL131" s="16" t="s">
        <v>149</v>
      </c>
      <c r="BM131" s="214" t="s">
        <v>311</v>
      </c>
    </row>
    <row r="132" spans="1:65" s="2" customFormat="1" ht="21.75" customHeight="1">
      <c r="A132" s="33"/>
      <c r="B132" s="34"/>
      <c r="C132" s="202" t="s">
        <v>174</v>
      </c>
      <c r="D132" s="202" t="s">
        <v>145</v>
      </c>
      <c r="E132" s="203" t="s">
        <v>175</v>
      </c>
      <c r="F132" s="204" t="s">
        <v>176</v>
      </c>
      <c r="G132" s="205" t="s">
        <v>177</v>
      </c>
      <c r="H132" s="206">
        <v>26.19</v>
      </c>
      <c r="I132" s="207"/>
      <c r="J132" s="208">
        <f>ROUND(I132*H132,2)</f>
        <v>0</v>
      </c>
      <c r="K132" s="209"/>
      <c r="L132" s="38"/>
      <c r="M132" s="210" t="s">
        <v>1</v>
      </c>
      <c r="N132" s="211" t="s">
        <v>41</v>
      </c>
      <c r="O132" s="70"/>
      <c r="P132" s="212">
        <f>O132*H132</f>
        <v>0</v>
      </c>
      <c r="Q132" s="212">
        <v>0</v>
      </c>
      <c r="R132" s="212">
        <f>Q132*H132</f>
        <v>0</v>
      </c>
      <c r="S132" s="212">
        <v>0</v>
      </c>
      <c r="T132" s="212">
        <f>S132*H132</f>
        <v>0</v>
      </c>
      <c r="U132" s="213" t="s">
        <v>1</v>
      </c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214" t="s">
        <v>149</v>
      </c>
      <c r="AT132" s="214" t="s">
        <v>145</v>
      </c>
      <c r="AU132" s="214" t="s">
        <v>86</v>
      </c>
      <c r="AY132" s="16" t="s">
        <v>143</v>
      </c>
      <c r="BE132" s="215">
        <f>IF(N132="základní",J132,0)</f>
        <v>0</v>
      </c>
      <c r="BF132" s="215">
        <f>IF(N132="snížená",J132,0)</f>
        <v>0</v>
      </c>
      <c r="BG132" s="215">
        <f>IF(N132="zákl. přenesená",J132,0)</f>
        <v>0</v>
      </c>
      <c r="BH132" s="215">
        <f>IF(N132="sníž. přenesená",J132,0)</f>
        <v>0</v>
      </c>
      <c r="BI132" s="215">
        <f>IF(N132="nulová",J132,0)</f>
        <v>0</v>
      </c>
      <c r="BJ132" s="16" t="s">
        <v>84</v>
      </c>
      <c r="BK132" s="215">
        <f>ROUND(I132*H132,2)</f>
        <v>0</v>
      </c>
      <c r="BL132" s="16" t="s">
        <v>149</v>
      </c>
      <c r="BM132" s="214" t="s">
        <v>312</v>
      </c>
    </row>
    <row r="133" spans="1:65" s="13" customFormat="1" ht="11.25">
      <c r="B133" s="216"/>
      <c r="C133" s="217"/>
      <c r="D133" s="218" t="s">
        <v>159</v>
      </c>
      <c r="E133" s="217"/>
      <c r="F133" s="220" t="s">
        <v>313</v>
      </c>
      <c r="G133" s="217"/>
      <c r="H133" s="221">
        <v>26.19</v>
      </c>
      <c r="I133" s="222"/>
      <c r="J133" s="217"/>
      <c r="K133" s="217"/>
      <c r="L133" s="223"/>
      <c r="M133" s="224"/>
      <c r="N133" s="225"/>
      <c r="O133" s="225"/>
      <c r="P133" s="225"/>
      <c r="Q133" s="225"/>
      <c r="R133" s="225"/>
      <c r="S133" s="225"/>
      <c r="T133" s="225"/>
      <c r="U133" s="226"/>
      <c r="AT133" s="227" t="s">
        <v>159</v>
      </c>
      <c r="AU133" s="227" t="s">
        <v>86</v>
      </c>
      <c r="AV133" s="13" t="s">
        <v>86</v>
      </c>
      <c r="AW133" s="13" t="s">
        <v>4</v>
      </c>
      <c r="AX133" s="13" t="s">
        <v>84</v>
      </c>
      <c r="AY133" s="227" t="s">
        <v>143</v>
      </c>
    </row>
    <row r="134" spans="1:65" s="2" customFormat="1" ht="33" customHeight="1">
      <c r="A134" s="33"/>
      <c r="B134" s="34"/>
      <c r="C134" s="202" t="s">
        <v>180</v>
      </c>
      <c r="D134" s="202" t="s">
        <v>145</v>
      </c>
      <c r="E134" s="203" t="s">
        <v>181</v>
      </c>
      <c r="F134" s="204" t="s">
        <v>182</v>
      </c>
      <c r="G134" s="205" t="s">
        <v>148</v>
      </c>
      <c r="H134" s="206">
        <v>200</v>
      </c>
      <c r="I134" s="207"/>
      <c r="J134" s="208">
        <f>ROUND(I134*H134,2)</f>
        <v>0</v>
      </c>
      <c r="K134" s="209"/>
      <c r="L134" s="38"/>
      <c r="M134" s="210" t="s">
        <v>1</v>
      </c>
      <c r="N134" s="211" t="s">
        <v>41</v>
      </c>
      <c r="O134" s="70"/>
      <c r="P134" s="212">
        <f>O134*H134</f>
        <v>0</v>
      </c>
      <c r="Q134" s="212">
        <v>0</v>
      </c>
      <c r="R134" s="212">
        <f>Q134*H134</f>
        <v>0</v>
      </c>
      <c r="S134" s="212">
        <v>0</v>
      </c>
      <c r="T134" s="212">
        <f>S134*H134</f>
        <v>0</v>
      </c>
      <c r="U134" s="213" t="s">
        <v>1</v>
      </c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14" t="s">
        <v>149</v>
      </c>
      <c r="AT134" s="214" t="s">
        <v>145</v>
      </c>
      <c r="AU134" s="214" t="s">
        <v>86</v>
      </c>
      <c r="AY134" s="16" t="s">
        <v>143</v>
      </c>
      <c r="BE134" s="215">
        <f>IF(N134="základní",J134,0)</f>
        <v>0</v>
      </c>
      <c r="BF134" s="215">
        <f>IF(N134="snížená",J134,0)</f>
        <v>0</v>
      </c>
      <c r="BG134" s="215">
        <f>IF(N134="zákl. přenesená",J134,0)</f>
        <v>0</v>
      </c>
      <c r="BH134" s="215">
        <f>IF(N134="sníž. přenesená",J134,0)</f>
        <v>0</v>
      </c>
      <c r="BI134" s="215">
        <f>IF(N134="nulová",J134,0)</f>
        <v>0</v>
      </c>
      <c r="BJ134" s="16" t="s">
        <v>84</v>
      </c>
      <c r="BK134" s="215">
        <f>ROUND(I134*H134,2)</f>
        <v>0</v>
      </c>
      <c r="BL134" s="16" t="s">
        <v>149</v>
      </c>
      <c r="BM134" s="214" t="s">
        <v>314</v>
      </c>
    </row>
    <row r="135" spans="1:65" s="2" customFormat="1" ht="16.5" customHeight="1">
      <c r="A135" s="33"/>
      <c r="B135" s="34"/>
      <c r="C135" s="239" t="s">
        <v>184</v>
      </c>
      <c r="D135" s="239" t="s">
        <v>185</v>
      </c>
      <c r="E135" s="240" t="s">
        <v>186</v>
      </c>
      <c r="F135" s="241" t="s">
        <v>187</v>
      </c>
      <c r="G135" s="242" t="s">
        <v>177</v>
      </c>
      <c r="H135" s="243">
        <v>15</v>
      </c>
      <c r="I135" s="244"/>
      <c r="J135" s="245">
        <f>ROUND(I135*H135,2)</f>
        <v>0</v>
      </c>
      <c r="K135" s="246"/>
      <c r="L135" s="247"/>
      <c r="M135" s="248" t="s">
        <v>1</v>
      </c>
      <c r="N135" s="249" t="s">
        <v>41</v>
      </c>
      <c r="O135" s="70"/>
      <c r="P135" s="212">
        <f>O135*H135</f>
        <v>0</v>
      </c>
      <c r="Q135" s="212">
        <v>1</v>
      </c>
      <c r="R135" s="212">
        <f>Q135*H135</f>
        <v>15</v>
      </c>
      <c r="S135" s="212">
        <v>0</v>
      </c>
      <c r="T135" s="212">
        <f>S135*H135</f>
        <v>0</v>
      </c>
      <c r="U135" s="213" t="s">
        <v>1</v>
      </c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14" t="s">
        <v>180</v>
      </c>
      <c r="AT135" s="214" t="s">
        <v>185</v>
      </c>
      <c r="AU135" s="214" t="s">
        <v>86</v>
      </c>
      <c r="AY135" s="16" t="s">
        <v>143</v>
      </c>
      <c r="BE135" s="215">
        <f>IF(N135="základní",J135,0)</f>
        <v>0</v>
      </c>
      <c r="BF135" s="215">
        <f>IF(N135="snížená",J135,0)</f>
        <v>0</v>
      </c>
      <c r="BG135" s="215">
        <f>IF(N135="zákl. přenesená",J135,0)</f>
        <v>0</v>
      </c>
      <c r="BH135" s="215">
        <f>IF(N135="sníž. přenesená",J135,0)</f>
        <v>0</v>
      </c>
      <c r="BI135" s="215">
        <f>IF(N135="nulová",J135,0)</f>
        <v>0</v>
      </c>
      <c r="BJ135" s="16" t="s">
        <v>84</v>
      </c>
      <c r="BK135" s="215">
        <f>ROUND(I135*H135,2)</f>
        <v>0</v>
      </c>
      <c r="BL135" s="16" t="s">
        <v>149</v>
      </c>
      <c r="BM135" s="214" t="s">
        <v>315</v>
      </c>
    </row>
    <row r="136" spans="1:65" s="2" customFormat="1" ht="21.75" customHeight="1">
      <c r="A136" s="33"/>
      <c r="B136" s="34"/>
      <c r="C136" s="202" t="s">
        <v>189</v>
      </c>
      <c r="D136" s="202" t="s">
        <v>145</v>
      </c>
      <c r="E136" s="203" t="s">
        <v>190</v>
      </c>
      <c r="F136" s="204" t="s">
        <v>191</v>
      </c>
      <c r="G136" s="205" t="s">
        <v>148</v>
      </c>
      <c r="H136" s="206">
        <v>200</v>
      </c>
      <c r="I136" s="207"/>
      <c r="J136" s="208">
        <f>ROUND(I136*H136,2)</f>
        <v>0</v>
      </c>
      <c r="K136" s="209"/>
      <c r="L136" s="38"/>
      <c r="M136" s="210" t="s">
        <v>1</v>
      </c>
      <c r="N136" s="211" t="s">
        <v>41</v>
      </c>
      <c r="O136" s="70"/>
      <c r="P136" s="212">
        <f>O136*H136</f>
        <v>0</v>
      </c>
      <c r="Q136" s="212">
        <v>0</v>
      </c>
      <c r="R136" s="212">
        <f>Q136*H136</f>
        <v>0</v>
      </c>
      <c r="S136" s="212">
        <v>0</v>
      </c>
      <c r="T136" s="212">
        <f>S136*H136</f>
        <v>0</v>
      </c>
      <c r="U136" s="213" t="s">
        <v>1</v>
      </c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14" t="s">
        <v>149</v>
      </c>
      <c r="AT136" s="214" t="s">
        <v>145</v>
      </c>
      <c r="AU136" s="214" t="s">
        <v>86</v>
      </c>
      <c r="AY136" s="16" t="s">
        <v>143</v>
      </c>
      <c r="BE136" s="215">
        <f>IF(N136="základní",J136,0)</f>
        <v>0</v>
      </c>
      <c r="BF136" s="215">
        <f>IF(N136="snížená",J136,0)</f>
        <v>0</v>
      </c>
      <c r="BG136" s="215">
        <f>IF(N136="zákl. přenesená",J136,0)</f>
        <v>0</v>
      </c>
      <c r="BH136" s="215">
        <f>IF(N136="sníž. přenesená",J136,0)</f>
        <v>0</v>
      </c>
      <c r="BI136" s="215">
        <f>IF(N136="nulová",J136,0)</f>
        <v>0</v>
      </c>
      <c r="BJ136" s="16" t="s">
        <v>84</v>
      </c>
      <c r="BK136" s="215">
        <f>ROUND(I136*H136,2)</f>
        <v>0</v>
      </c>
      <c r="BL136" s="16" t="s">
        <v>149</v>
      </c>
      <c r="BM136" s="214" t="s">
        <v>316</v>
      </c>
    </row>
    <row r="137" spans="1:65" s="12" customFormat="1" ht="22.9" customHeight="1">
      <c r="B137" s="186"/>
      <c r="C137" s="187"/>
      <c r="D137" s="188" t="s">
        <v>75</v>
      </c>
      <c r="E137" s="200" t="s">
        <v>184</v>
      </c>
      <c r="F137" s="200" t="s">
        <v>241</v>
      </c>
      <c r="G137" s="187"/>
      <c r="H137" s="187"/>
      <c r="I137" s="190"/>
      <c r="J137" s="201">
        <f>BK137</f>
        <v>0</v>
      </c>
      <c r="K137" s="187"/>
      <c r="L137" s="192"/>
      <c r="M137" s="193"/>
      <c r="N137" s="194"/>
      <c r="O137" s="194"/>
      <c r="P137" s="195">
        <f>SUM(P138:P146)</f>
        <v>0</v>
      </c>
      <c r="Q137" s="194"/>
      <c r="R137" s="195">
        <f>SUM(R138:R146)</f>
        <v>0</v>
      </c>
      <c r="S137" s="194"/>
      <c r="T137" s="195">
        <f>SUM(T138:T146)</f>
        <v>39.241500000000002</v>
      </c>
      <c r="U137" s="196"/>
      <c r="AR137" s="197" t="s">
        <v>84</v>
      </c>
      <c r="AT137" s="198" t="s">
        <v>75</v>
      </c>
      <c r="AU137" s="198" t="s">
        <v>84</v>
      </c>
      <c r="AY137" s="197" t="s">
        <v>143</v>
      </c>
      <c r="BK137" s="199">
        <f>SUM(BK138:BK146)</f>
        <v>0</v>
      </c>
    </row>
    <row r="138" spans="1:65" s="2" customFormat="1" ht="21.75" customHeight="1">
      <c r="A138" s="33"/>
      <c r="B138" s="34"/>
      <c r="C138" s="202" t="s">
        <v>194</v>
      </c>
      <c r="D138" s="202" t="s">
        <v>145</v>
      </c>
      <c r="E138" s="203" t="s">
        <v>243</v>
      </c>
      <c r="F138" s="204" t="s">
        <v>244</v>
      </c>
      <c r="G138" s="205" t="s">
        <v>245</v>
      </c>
      <c r="H138" s="206">
        <v>1</v>
      </c>
      <c r="I138" s="207"/>
      <c r="J138" s="208">
        <f>ROUND(I138*H138,2)</f>
        <v>0</v>
      </c>
      <c r="K138" s="209"/>
      <c r="L138" s="38"/>
      <c r="M138" s="210" t="s">
        <v>1</v>
      </c>
      <c r="N138" s="211" t="s">
        <v>41</v>
      </c>
      <c r="O138" s="70"/>
      <c r="P138" s="212">
        <f>O138*H138</f>
        <v>0</v>
      </c>
      <c r="Q138" s="212">
        <v>0</v>
      </c>
      <c r="R138" s="212">
        <f>Q138*H138</f>
        <v>0</v>
      </c>
      <c r="S138" s="212">
        <v>0</v>
      </c>
      <c r="T138" s="212">
        <f>S138*H138</f>
        <v>0</v>
      </c>
      <c r="U138" s="213" t="s">
        <v>1</v>
      </c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14" t="s">
        <v>149</v>
      </c>
      <c r="AT138" s="214" t="s">
        <v>145</v>
      </c>
      <c r="AU138" s="214" t="s">
        <v>86</v>
      </c>
      <c r="AY138" s="16" t="s">
        <v>143</v>
      </c>
      <c r="BE138" s="215">
        <f>IF(N138="základní",J138,0)</f>
        <v>0</v>
      </c>
      <c r="BF138" s="215">
        <f>IF(N138="snížená",J138,0)</f>
        <v>0</v>
      </c>
      <c r="BG138" s="215">
        <f>IF(N138="zákl. přenesená",J138,0)</f>
        <v>0</v>
      </c>
      <c r="BH138" s="215">
        <f>IF(N138="sníž. přenesená",J138,0)</f>
        <v>0</v>
      </c>
      <c r="BI138" s="215">
        <f>IF(N138="nulová",J138,0)</f>
        <v>0</v>
      </c>
      <c r="BJ138" s="16" t="s">
        <v>84</v>
      </c>
      <c r="BK138" s="215">
        <f>ROUND(I138*H138,2)</f>
        <v>0</v>
      </c>
      <c r="BL138" s="16" t="s">
        <v>149</v>
      </c>
      <c r="BM138" s="214" t="s">
        <v>317</v>
      </c>
    </row>
    <row r="139" spans="1:65" s="2" customFormat="1" ht="16.5" customHeight="1">
      <c r="A139" s="33"/>
      <c r="B139" s="34"/>
      <c r="C139" s="202" t="s">
        <v>199</v>
      </c>
      <c r="D139" s="202" t="s">
        <v>145</v>
      </c>
      <c r="E139" s="203" t="s">
        <v>247</v>
      </c>
      <c r="F139" s="204" t="s">
        <v>248</v>
      </c>
      <c r="G139" s="205" t="s">
        <v>245</v>
      </c>
      <c r="H139" s="206">
        <v>1</v>
      </c>
      <c r="I139" s="207"/>
      <c r="J139" s="208">
        <f>ROUND(I139*H139,2)</f>
        <v>0</v>
      </c>
      <c r="K139" s="209"/>
      <c r="L139" s="38"/>
      <c r="M139" s="210" t="s">
        <v>1</v>
      </c>
      <c r="N139" s="211" t="s">
        <v>41</v>
      </c>
      <c r="O139" s="70"/>
      <c r="P139" s="212">
        <f>O139*H139</f>
        <v>0</v>
      </c>
      <c r="Q139" s="212">
        <v>0</v>
      </c>
      <c r="R139" s="212">
        <f>Q139*H139</f>
        <v>0</v>
      </c>
      <c r="S139" s="212">
        <v>0</v>
      </c>
      <c r="T139" s="212">
        <f>S139*H139</f>
        <v>0</v>
      </c>
      <c r="U139" s="213" t="s">
        <v>1</v>
      </c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14" t="s">
        <v>149</v>
      </c>
      <c r="AT139" s="214" t="s">
        <v>145</v>
      </c>
      <c r="AU139" s="214" t="s">
        <v>86</v>
      </c>
      <c r="AY139" s="16" t="s">
        <v>143</v>
      </c>
      <c r="BE139" s="215">
        <f>IF(N139="základní",J139,0)</f>
        <v>0</v>
      </c>
      <c r="BF139" s="215">
        <f>IF(N139="snížená",J139,0)</f>
        <v>0</v>
      </c>
      <c r="BG139" s="215">
        <f>IF(N139="zákl. přenesená",J139,0)</f>
        <v>0</v>
      </c>
      <c r="BH139" s="215">
        <f>IF(N139="sníž. přenesená",J139,0)</f>
        <v>0</v>
      </c>
      <c r="BI139" s="215">
        <f>IF(N139="nulová",J139,0)</f>
        <v>0</v>
      </c>
      <c r="BJ139" s="16" t="s">
        <v>84</v>
      </c>
      <c r="BK139" s="215">
        <f>ROUND(I139*H139,2)</f>
        <v>0</v>
      </c>
      <c r="BL139" s="16" t="s">
        <v>149</v>
      </c>
      <c r="BM139" s="214" t="s">
        <v>318</v>
      </c>
    </row>
    <row r="140" spans="1:65" s="2" customFormat="1" ht="33" customHeight="1">
      <c r="A140" s="33"/>
      <c r="B140" s="34"/>
      <c r="C140" s="202" t="s">
        <v>204</v>
      </c>
      <c r="D140" s="202" t="s">
        <v>145</v>
      </c>
      <c r="E140" s="203" t="s">
        <v>251</v>
      </c>
      <c r="F140" s="204" t="s">
        <v>252</v>
      </c>
      <c r="G140" s="205" t="s">
        <v>245</v>
      </c>
      <c r="H140" s="206">
        <v>1</v>
      </c>
      <c r="I140" s="207"/>
      <c r="J140" s="208">
        <f>ROUND(I140*H140,2)</f>
        <v>0</v>
      </c>
      <c r="K140" s="209"/>
      <c r="L140" s="38"/>
      <c r="M140" s="210" t="s">
        <v>1</v>
      </c>
      <c r="N140" s="211" t="s">
        <v>41</v>
      </c>
      <c r="O140" s="70"/>
      <c r="P140" s="212">
        <f>O140*H140</f>
        <v>0</v>
      </c>
      <c r="Q140" s="212">
        <v>0</v>
      </c>
      <c r="R140" s="212">
        <f>Q140*H140</f>
        <v>0</v>
      </c>
      <c r="S140" s="212">
        <v>0</v>
      </c>
      <c r="T140" s="212">
        <f>S140*H140</f>
        <v>0</v>
      </c>
      <c r="U140" s="213" t="s">
        <v>1</v>
      </c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14" t="s">
        <v>149</v>
      </c>
      <c r="AT140" s="214" t="s">
        <v>145</v>
      </c>
      <c r="AU140" s="214" t="s">
        <v>86</v>
      </c>
      <c r="AY140" s="16" t="s">
        <v>143</v>
      </c>
      <c r="BE140" s="215">
        <f>IF(N140="základní",J140,0)</f>
        <v>0</v>
      </c>
      <c r="BF140" s="215">
        <f>IF(N140="snížená",J140,0)</f>
        <v>0</v>
      </c>
      <c r="BG140" s="215">
        <f>IF(N140="zákl. přenesená",J140,0)</f>
        <v>0</v>
      </c>
      <c r="BH140" s="215">
        <f>IF(N140="sníž. přenesená",J140,0)</f>
        <v>0</v>
      </c>
      <c r="BI140" s="215">
        <f>IF(N140="nulová",J140,0)</f>
        <v>0</v>
      </c>
      <c r="BJ140" s="16" t="s">
        <v>84</v>
      </c>
      <c r="BK140" s="215">
        <f>ROUND(I140*H140,2)</f>
        <v>0</v>
      </c>
      <c r="BL140" s="16" t="s">
        <v>149</v>
      </c>
      <c r="BM140" s="214" t="s">
        <v>319</v>
      </c>
    </row>
    <row r="141" spans="1:65" s="2" customFormat="1" ht="21.75" customHeight="1">
      <c r="A141" s="33"/>
      <c r="B141" s="34"/>
      <c r="C141" s="202" t="s">
        <v>210</v>
      </c>
      <c r="D141" s="202" t="s">
        <v>145</v>
      </c>
      <c r="E141" s="203" t="s">
        <v>320</v>
      </c>
      <c r="F141" s="204" t="s">
        <v>321</v>
      </c>
      <c r="G141" s="205" t="s">
        <v>157</v>
      </c>
      <c r="H141" s="206">
        <v>68.25</v>
      </c>
      <c r="I141" s="207"/>
      <c r="J141" s="208">
        <f>ROUND(I141*H141,2)</f>
        <v>0</v>
      </c>
      <c r="K141" s="209"/>
      <c r="L141" s="38"/>
      <c r="M141" s="210" t="s">
        <v>1</v>
      </c>
      <c r="N141" s="211" t="s">
        <v>41</v>
      </c>
      <c r="O141" s="70"/>
      <c r="P141" s="212">
        <f>O141*H141</f>
        <v>0</v>
      </c>
      <c r="Q141" s="212">
        <v>0</v>
      </c>
      <c r="R141" s="212">
        <f>Q141*H141</f>
        <v>0</v>
      </c>
      <c r="S141" s="212">
        <v>0.222</v>
      </c>
      <c r="T141" s="212">
        <f>S141*H141</f>
        <v>15.1515</v>
      </c>
      <c r="U141" s="213" t="s">
        <v>1</v>
      </c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14" t="s">
        <v>149</v>
      </c>
      <c r="AT141" s="214" t="s">
        <v>145</v>
      </c>
      <c r="AU141" s="214" t="s">
        <v>86</v>
      </c>
      <c r="AY141" s="16" t="s">
        <v>143</v>
      </c>
      <c r="BE141" s="215">
        <f>IF(N141="základní",J141,0)</f>
        <v>0</v>
      </c>
      <c r="BF141" s="215">
        <f>IF(N141="snížená",J141,0)</f>
        <v>0</v>
      </c>
      <c r="BG141" s="215">
        <f>IF(N141="zákl. přenesená",J141,0)</f>
        <v>0</v>
      </c>
      <c r="BH141" s="215">
        <f>IF(N141="sníž. přenesená",J141,0)</f>
        <v>0</v>
      </c>
      <c r="BI141" s="215">
        <f>IF(N141="nulová",J141,0)</f>
        <v>0</v>
      </c>
      <c r="BJ141" s="16" t="s">
        <v>84</v>
      </c>
      <c r="BK141" s="215">
        <f>ROUND(I141*H141,2)</f>
        <v>0</v>
      </c>
      <c r="BL141" s="16" t="s">
        <v>149</v>
      </c>
      <c r="BM141" s="214" t="s">
        <v>322</v>
      </c>
    </row>
    <row r="142" spans="1:65" s="13" customFormat="1" ht="11.25">
      <c r="B142" s="216"/>
      <c r="C142" s="217"/>
      <c r="D142" s="218" t="s">
        <v>159</v>
      </c>
      <c r="E142" s="219" t="s">
        <v>1</v>
      </c>
      <c r="F142" s="220" t="s">
        <v>323</v>
      </c>
      <c r="G142" s="217"/>
      <c r="H142" s="221">
        <v>68.25</v>
      </c>
      <c r="I142" s="222"/>
      <c r="J142" s="217"/>
      <c r="K142" s="217"/>
      <c r="L142" s="223"/>
      <c r="M142" s="224"/>
      <c r="N142" s="225"/>
      <c r="O142" s="225"/>
      <c r="P142" s="225"/>
      <c r="Q142" s="225"/>
      <c r="R142" s="225"/>
      <c r="S142" s="225"/>
      <c r="T142" s="225"/>
      <c r="U142" s="226"/>
      <c r="AT142" s="227" t="s">
        <v>159</v>
      </c>
      <c r="AU142" s="227" t="s">
        <v>86</v>
      </c>
      <c r="AV142" s="13" t="s">
        <v>86</v>
      </c>
      <c r="AW142" s="13" t="s">
        <v>32</v>
      </c>
      <c r="AX142" s="13" t="s">
        <v>84</v>
      </c>
      <c r="AY142" s="227" t="s">
        <v>143</v>
      </c>
    </row>
    <row r="143" spans="1:65" s="2" customFormat="1" ht="16.5" customHeight="1">
      <c r="A143" s="33"/>
      <c r="B143" s="34"/>
      <c r="C143" s="202" t="s">
        <v>8</v>
      </c>
      <c r="D143" s="202" t="s">
        <v>145</v>
      </c>
      <c r="E143" s="203" t="s">
        <v>260</v>
      </c>
      <c r="F143" s="204" t="s">
        <v>261</v>
      </c>
      <c r="G143" s="205" t="s">
        <v>157</v>
      </c>
      <c r="H143" s="206">
        <v>10.95</v>
      </c>
      <c r="I143" s="207"/>
      <c r="J143" s="208">
        <f>ROUND(I143*H143,2)</f>
        <v>0</v>
      </c>
      <c r="K143" s="209"/>
      <c r="L143" s="38"/>
      <c r="M143" s="210" t="s">
        <v>1</v>
      </c>
      <c r="N143" s="211" t="s">
        <v>41</v>
      </c>
      <c r="O143" s="70"/>
      <c r="P143" s="212">
        <f>O143*H143</f>
        <v>0</v>
      </c>
      <c r="Q143" s="212">
        <v>0</v>
      </c>
      <c r="R143" s="212">
        <f>Q143*H143</f>
        <v>0</v>
      </c>
      <c r="S143" s="212">
        <v>2.2000000000000002</v>
      </c>
      <c r="T143" s="212">
        <f>S143*H143</f>
        <v>24.09</v>
      </c>
      <c r="U143" s="213" t="s">
        <v>1</v>
      </c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14" t="s">
        <v>149</v>
      </c>
      <c r="AT143" s="214" t="s">
        <v>145</v>
      </c>
      <c r="AU143" s="214" t="s">
        <v>86</v>
      </c>
      <c r="AY143" s="16" t="s">
        <v>143</v>
      </c>
      <c r="BE143" s="215">
        <f>IF(N143="základní",J143,0)</f>
        <v>0</v>
      </c>
      <c r="BF143" s="215">
        <f>IF(N143="snížená",J143,0)</f>
        <v>0</v>
      </c>
      <c r="BG143" s="215">
        <f>IF(N143="zákl. přenesená",J143,0)</f>
        <v>0</v>
      </c>
      <c r="BH143" s="215">
        <f>IF(N143="sníž. přenesená",J143,0)</f>
        <v>0</v>
      </c>
      <c r="BI143" s="215">
        <f>IF(N143="nulová",J143,0)</f>
        <v>0</v>
      </c>
      <c r="BJ143" s="16" t="s">
        <v>84</v>
      </c>
      <c r="BK143" s="215">
        <f>ROUND(I143*H143,2)</f>
        <v>0</v>
      </c>
      <c r="BL143" s="16" t="s">
        <v>149</v>
      </c>
      <c r="BM143" s="214" t="s">
        <v>324</v>
      </c>
    </row>
    <row r="144" spans="1:65" s="13" customFormat="1" ht="11.25">
      <c r="B144" s="216"/>
      <c r="C144" s="217"/>
      <c r="D144" s="218" t="s">
        <v>159</v>
      </c>
      <c r="E144" s="219" t="s">
        <v>1</v>
      </c>
      <c r="F144" s="220" t="s">
        <v>325</v>
      </c>
      <c r="G144" s="217"/>
      <c r="H144" s="221">
        <v>4.55</v>
      </c>
      <c r="I144" s="222"/>
      <c r="J144" s="217"/>
      <c r="K144" s="217"/>
      <c r="L144" s="223"/>
      <c r="M144" s="224"/>
      <c r="N144" s="225"/>
      <c r="O144" s="225"/>
      <c r="P144" s="225"/>
      <c r="Q144" s="225"/>
      <c r="R144" s="225"/>
      <c r="S144" s="225"/>
      <c r="T144" s="225"/>
      <c r="U144" s="226"/>
      <c r="AT144" s="227" t="s">
        <v>159</v>
      </c>
      <c r="AU144" s="227" t="s">
        <v>86</v>
      </c>
      <c r="AV144" s="13" t="s">
        <v>86</v>
      </c>
      <c r="AW144" s="13" t="s">
        <v>32</v>
      </c>
      <c r="AX144" s="13" t="s">
        <v>76</v>
      </c>
      <c r="AY144" s="227" t="s">
        <v>143</v>
      </c>
    </row>
    <row r="145" spans="1:65" s="13" customFormat="1" ht="11.25">
      <c r="B145" s="216"/>
      <c r="C145" s="217"/>
      <c r="D145" s="218" t="s">
        <v>159</v>
      </c>
      <c r="E145" s="219" t="s">
        <v>1</v>
      </c>
      <c r="F145" s="220" t="s">
        <v>326</v>
      </c>
      <c r="G145" s="217"/>
      <c r="H145" s="221">
        <v>6.4</v>
      </c>
      <c r="I145" s="222"/>
      <c r="J145" s="217"/>
      <c r="K145" s="217"/>
      <c r="L145" s="223"/>
      <c r="M145" s="224"/>
      <c r="N145" s="225"/>
      <c r="O145" s="225"/>
      <c r="P145" s="225"/>
      <c r="Q145" s="225"/>
      <c r="R145" s="225"/>
      <c r="S145" s="225"/>
      <c r="T145" s="225"/>
      <c r="U145" s="226"/>
      <c r="AT145" s="227" t="s">
        <v>159</v>
      </c>
      <c r="AU145" s="227" t="s">
        <v>86</v>
      </c>
      <c r="AV145" s="13" t="s">
        <v>86</v>
      </c>
      <c r="AW145" s="13" t="s">
        <v>32</v>
      </c>
      <c r="AX145" s="13" t="s">
        <v>76</v>
      </c>
      <c r="AY145" s="227" t="s">
        <v>143</v>
      </c>
    </row>
    <row r="146" spans="1:65" s="14" customFormat="1" ht="11.25">
      <c r="B146" s="228"/>
      <c r="C146" s="229"/>
      <c r="D146" s="218" t="s">
        <v>159</v>
      </c>
      <c r="E146" s="230" t="s">
        <v>1</v>
      </c>
      <c r="F146" s="231" t="s">
        <v>162</v>
      </c>
      <c r="G146" s="229"/>
      <c r="H146" s="232">
        <v>10.95</v>
      </c>
      <c r="I146" s="233"/>
      <c r="J146" s="229"/>
      <c r="K146" s="229"/>
      <c r="L146" s="234"/>
      <c r="M146" s="235"/>
      <c r="N146" s="236"/>
      <c r="O146" s="236"/>
      <c r="P146" s="236"/>
      <c r="Q146" s="236"/>
      <c r="R146" s="236"/>
      <c r="S146" s="236"/>
      <c r="T146" s="236"/>
      <c r="U146" s="237"/>
      <c r="AT146" s="238" t="s">
        <v>159</v>
      </c>
      <c r="AU146" s="238" t="s">
        <v>86</v>
      </c>
      <c r="AV146" s="14" t="s">
        <v>149</v>
      </c>
      <c r="AW146" s="14" t="s">
        <v>32</v>
      </c>
      <c r="AX146" s="14" t="s">
        <v>84</v>
      </c>
      <c r="AY146" s="238" t="s">
        <v>143</v>
      </c>
    </row>
    <row r="147" spans="1:65" s="12" customFormat="1" ht="22.9" customHeight="1">
      <c r="B147" s="186"/>
      <c r="C147" s="187"/>
      <c r="D147" s="188" t="s">
        <v>75</v>
      </c>
      <c r="E147" s="200" t="s">
        <v>265</v>
      </c>
      <c r="F147" s="200" t="s">
        <v>266</v>
      </c>
      <c r="G147" s="187"/>
      <c r="H147" s="187"/>
      <c r="I147" s="190"/>
      <c r="J147" s="201">
        <f>BK147</f>
        <v>0</v>
      </c>
      <c r="K147" s="187"/>
      <c r="L147" s="192"/>
      <c r="M147" s="193"/>
      <c r="N147" s="194"/>
      <c r="O147" s="194"/>
      <c r="P147" s="195">
        <f>SUM(P148:P157)</f>
        <v>0</v>
      </c>
      <c r="Q147" s="194"/>
      <c r="R147" s="195">
        <f>SUM(R148:R157)</f>
        <v>0</v>
      </c>
      <c r="S147" s="194"/>
      <c r="T147" s="195">
        <f>SUM(T148:T157)</f>
        <v>0</v>
      </c>
      <c r="U147" s="196"/>
      <c r="AR147" s="197" t="s">
        <v>84</v>
      </c>
      <c r="AT147" s="198" t="s">
        <v>75</v>
      </c>
      <c r="AU147" s="198" t="s">
        <v>84</v>
      </c>
      <c r="AY147" s="197" t="s">
        <v>143</v>
      </c>
      <c r="BK147" s="199">
        <f>SUM(BK148:BK157)</f>
        <v>0</v>
      </c>
    </row>
    <row r="148" spans="1:65" s="2" customFormat="1" ht="21.75" customHeight="1">
      <c r="A148" s="33"/>
      <c r="B148" s="34"/>
      <c r="C148" s="202" t="s">
        <v>217</v>
      </c>
      <c r="D148" s="202" t="s">
        <v>145</v>
      </c>
      <c r="E148" s="203" t="s">
        <v>268</v>
      </c>
      <c r="F148" s="204" t="s">
        <v>269</v>
      </c>
      <c r="G148" s="205" t="s">
        <v>177</v>
      </c>
      <c r="H148" s="206">
        <v>39.241999999999997</v>
      </c>
      <c r="I148" s="207"/>
      <c r="J148" s="208">
        <f>ROUND(I148*H148,2)</f>
        <v>0</v>
      </c>
      <c r="K148" s="209"/>
      <c r="L148" s="38"/>
      <c r="M148" s="210" t="s">
        <v>1</v>
      </c>
      <c r="N148" s="211" t="s">
        <v>41</v>
      </c>
      <c r="O148" s="70"/>
      <c r="P148" s="212">
        <f>O148*H148</f>
        <v>0</v>
      </c>
      <c r="Q148" s="212">
        <v>0</v>
      </c>
      <c r="R148" s="212">
        <f>Q148*H148</f>
        <v>0</v>
      </c>
      <c r="S148" s="212">
        <v>0</v>
      </c>
      <c r="T148" s="212">
        <f>S148*H148</f>
        <v>0</v>
      </c>
      <c r="U148" s="213" t="s">
        <v>1</v>
      </c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214" t="s">
        <v>149</v>
      </c>
      <c r="AT148" s="214" t="s">
        <v>145</v>
      </c>
      <c r="AU148" s="214" t="s">
        <v>86</v>
      </c>
      <c r="AY148" s="16" t="s">
        <v>143</v>
      </c>
      <c r="BE148" s="215">
        <f>IF(N148="základní",J148,0)</f>
        <v>0</v>
      </c>
      <c r="BF148" s="215">
        <f>IF(N148="snížená",J148,0)</f>
        <v>0</v>
      </c>
      <c r="BG148" s="215">
        <f>IF(N148="zákl. přenesená",J148,0)</f>
        <v>0</v>
      </c>
      <c r="BH148" s="215">
        <f>IF(N148="sníž. přenesená",J148,0)</f>
        <v>0</v>
      </c>
      <c r="BI148" s="215">
        <f>IF(N148="nulová",J148,0)</f>
        <v>0</v>
      </c>
      <c r="BJ148" s="16" t="s">
        <v>84</v>
      </c>
      <c r="BK148" s="215">
        <f>ROUND(I148*H148,2)</f>
        <v>0</v>
      </c>
      <c r="BL148" s="16" t="s">
        <v>149</v>
      </c>
      <c r="BM148" s="214" t="s">
        <v>327</v>
      </c>
    </row>
    <row r="149" spans="1:65" s="2" customFormat="1" ht="21.75" customHeight="1">
      <c r="A149" s="33"/>
      <c r="B149" s="34"/>
      <c r="C149" s="202" t="s">
        <v>222</v>
      </c>
      <c r="D149" s="202" t="s">
        <v>145</v>
      </c>
      <c r="E149" s="203" t="s">
        <v>272</v>
      </c>
      <c r="F149" s="204" t="s">
        <v>273</v>
      </c>
      <c r="G149" s="205" t="s">
        <v>177</v>
      </c>
      <c r="H149" s="206">
        <v>745.59799999999996</v>
      </c>
      <c r="I149" s="207"/>
      <c r="J149" s="208">
        <f>ROUND(I149*H149,2)</f>
        <v>0</v>
      </c>
      <c r="K149" s="209"/>
      <c r="L149" s="38"/>
      <c r="M149" s="210" t="s">
        <v>1</v>
      </c>
      <c r="N149" s="211" t="s">
        <v>41</v>
      </c>
      <c r="O149" s="70"/>
      <c r="P149" s="212">
        <f>O149*H149</f>
        <v>0</v>
      </c>
      <c r="Q149" s="212">
        <v>0</v>
      </c>
      <c r="R149" s="212">
        <f>Q149*H149</f>
        <v>0</v>
      </c>
      <c r="S149" s="212">
        <v>0</v>
      </c>
      <c r="T149" s="212">
        <f>S149*H149</f>
        <v>0</v>
      </c>
      <c r="U149" s="213" t="s">
        <v>1</v>
      </c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14" t="s">
        <v>149</v>
      </c>
      <c r="AT149" s="214" t="s">
        <v>145</v>
      </c>
      <c r="AU149" s="214" t="s">
        <v>86</v>
      </c>
      <c r="AY149" s="16" t="s">
        <v>143</v>
      </c>
      <c r="BE149" s="215">
        <f>IF(N149="základní",J149,0)</f>
        <v>0</v>
      </c>
      <c r="BF149" s="215">
        <f>IF(N149="snížená",J149,0)</f>
        <v>0</v>
      </c>
      <c r="BG149" s="215">
        <f>IF(N149="zákl. přenesená",J149,0)</f>
        <v>0</v>
      </c>
      <c r="BH149" s="215">
        <f>IF(N149="sníž. přenesená",J149,0)</f>
        <v>0</v>
      </c>
      <c r="BI149" s="215">
        <f>IF(N149="nulová",J149,0)</f>
        <v>0</v>
      </c>
      <c r="BJ149" s="16" t="s">
        <v>84</v>
      </c>
      <c r="BK149" s="215">
        <f>ROUND(I149*H149,2)</f>
        <v>0</v>
      </c>
      <c r="BL149" s="16" t="s">
        <v>149</v>
      </c>
      <c r="BM149" s="214" t="s">
        <v>328</v>
      </c>
    </row>
    <row r="150" spans="1:65" s="13" customFormat="1" ht="11.25">
      <c r="B150" s="216"/>
      <c r="C150" s="217"/>
      <c r="D150" s="218" t="s">
        <v>159</v>
      </c>
      <c r="E150" s="217"/>
      <c r="F150" s="220" t="s">
        <v>329</v>
      </c>
      <c r="G150" s="217"/>
      <c r="H150" s="221">
        <v>745.59799999999996</v>
      </c>
      <c r="I150" s="222"/>
      <c r="J150" s="217"/>
      <c r="K150" s="217"/>
      <c r="L150" s="223"/>
      <c r="M150" s="224"/>
      <c r="N150" s="225"/>
      <c r="O150" s="225"/>
      <c r="P150" s="225"/>
      <c r="Q150" s="225"/>
      <c r="R150" s="225"/>
      <c r="S150" s="225"/>
      <c r="T150" s="225"/>
      <c r="U150" s="226"/>
      <c r="AT150" s="227" t="s">
        <v>159</v>
      </c>
      <c r="AU150" s="227" t="s">
        <v>86</v>
      </c>
      <c r="AV150" s="13" t="s">
        <v>86</v>
      </c>
      <c r="AW150" s="13" t="s">
        <v>4</v>
      </c>
      <c r="AX150" s="13" t="s">
        <v>84</v>
      </c>
      <c r="AY150" s="227" t="s">
        <v>143</v>
      </c>
    </row>
    <row r="151" spans="1:65" s="2" customFormat="1" ht="16.5" customHeight="1">
      <c r="A151" s="33"/>
      <c r="B151" s="34"/>
      <c r="C151" s="202" t="s">
        <v>229</v>
      </c>
      <c r="D151" s="202" t="s">
        <v>145</v>
      </c>
      <c r="E151" s="203" t="s">
        <v>277</v>
      </c>
      <c r="F151" s="204" t="s">
        <v>278</v>
      </c>
      <c r="G151" s="205" t="s">
        <v>177</v>
      </c>
      <c r="H151" s="206">
        <v>39.241999999999997</v>
      </c>
      <c r="I151" s="207"/>
      <c r="J151" s="208">
        <f t="shared" ref="J151:J157" si="0">ROUND(I151*H151,2)</f>
        <v>0</v>
      </c>
      <c r="K151" s="209"/>
      <c r="L151" s="38"/>
      <c r="M151" s="210" t="s">
        <v>1</v>
      </c>
      <c r="N151" s="211" t="s">
        <v>41</v>
      </c>
      <c r="O151" s="70"/>
      <c r="P151" s="212">
        <f t="shared" ref="P151:P157" si="1">O151*H151</f>
        <v>0</v>
      </c>
      <c r="Q151" s="212">
        <v>0</v>
      </c>
      <c r="R151" s="212">
        <f t="shared" ref="R151:R157" si="2">Q151*H151</f>
        <v>0</v>
      </c>
      <c r="S151" s="212">
        <v>0</v>
      </c>
      <c r="T151" s="212">
        <f t="shared" ref="T151:T157" si="3">S151*H151</f>
        <v>0</v>
      </c>
      <c r="U151" s="213" t="s">
        <v>1</v>
      </c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214" t="s">
        <v>149</v>
      </c>
      <c r="AT151" s="214" t="s">
        <v>145</v>
      </c>
      <c r="AU151" s="214" t="s">
        <v>86</v>
      </c>
      <c r="AY151" s="16" t="s">
        <v>143</v>
      </c>
      <c r="BE151" s="215">
        <f t="shared" ref="BE151:BE157" si="4">IF(N151="základní",J151,0)</f>
        <v>0</v>
      </c>
      <c r="BF151" s="215">
        <f t="shared" ref="BF151:BF157" si="5">IF(N151="snížená",J151,0)</f>
        <v>0</v>
      </c>
      <c r="BG151" s="215">
        <f t="shared" ref="BG151:BG157" si="6">IF(N151="zákl. přenesená",J151,0)</f>
        <v>0</v>
      </c>
      <c r="BH151" s="215">
        <f t="shared" ref="BH151:BH157" si="7">IF(N151="sníž. přenesená",J151,0)</f>
        <v>0</v>
      </c>
      <c r="BI151" s="215">
        <f t="shared" ref="BI151:BI157" si="8">IF(N151="nulová",J151,0)</f>
        <v>0</v>
      </c>
      <c r="BJ151" s="16" t="s">
        <v>84</v>
      </c>
      <c r="BK151" s="215">
        <f t="shared" ref="BK151:BK157" si="9">ROUND(I151*H151,2)</f>
        <v>0</v>
      </c>
      <c r="BL151" s="16" t="s">
        <v>149</v>
      </c>
      <c r="BM151" s="214" t="s">
        <v>330</v>
      </c>
    </row>
    <row r="152" spans="1:65" s="2" customFormat="1" ht="21.75" customHeight="1">
      <c r="A152" s="33"/>
      <c r="B152" s="34"/>
      <c r="C152" s="202" t="s">
        <v>236</v>
      </c>
      <c r="D152" s="202" t="s">
        <v>145</v>
      </c>
      <c r="E152" s="203" t="s">
        <v>286</v>
      </c>
      <c r="F152" s="204" t="s">
        <v>287</v>
      </c>
      <c r="G152" s="205" t="s">
        <v>177</v>
      </c>
      <c r="H152" s="206">
        <v>3</v>
      </c>
      <c r="I152" s="207"/>
      <c r="J152" s="208">
        <f t="shared" si="0"/>
        <v>0</v>
      </c>
      <c r="K152" s="209"/>
      <c r="L152" s="38"/>
      <c r="M152" s="210" t="s">
        <v>1</v>
      </c>
      <c r="N152" s="211" t="s">
        <v>41</v>
      </c>
      <c r="O152" s="70"/>
      <c r="P152" s="212">
        <f t="shared" si="1"/>
        <v>0</v>
      </c>
      <c r="Q152" s="212">
        <v>0</v>
      </c>
      <c r="R152" s="212">
        <f t="shared" si="2"/>
        <v>0</v>
      </c>
      <c r="S152" s="212">
        <v>0</v>
      </c>
      <c r="T152" s="212">
        <f t="shared" si="3"/>
        <v>0</v>
      </c>
      <c r="U152" s="213" t="s">
        <v>1</v>
      </c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214" t="s">
        <v>149</v>
      </c>
      <c r="AT152" s="214" t="s">
        <v>145</v>
      </c>
      <c r="AU152" s="214" t="s">
        <v>86</v>
      </c>
      <c r="AY152" s="16" t="s">
        <v>143</v>
      </c>
      <c r="BE152" s="215">
        <f t="shared" si="4"/>
        <v>0</v>
      </c>
      <c r="BF152" s="215">
        <f t="shared" si="5"/>
        <v>0</v>
      </c>
      <c r="BG152" s="215">
        <f t="shared" si="6"/>
        <v>0</v>
      </c>
      <c r="BH152" s="215">
        <f t="shared" si="7"/>
        <v>0</v>
      </c>
      <c r="BI152" s="215">
        <f t="shared" si="8"/>
        <v>0</v>
      </c>
      <c r="BJ152" s="16" t="s">
        <v>84</v>
      </c>
      <c r="BK152" s="215">
        <f t="shared" si="9"/>
        <v>0</v>
      </c>
      <c r="BL152" s="16" t="s">
        <v>149</v>
      </c>
      <c r="BM152" s="214" t="s">
        <v>331</v>
      </c>
    </row>
    <row r="153" spans="1:65" s="2" customFormat="1" ht="21.75" customHeight="1">
      <c r="A153" s="33"/>
      <c r="B153" s="34"/>
      <c r="C153" s="202" t="s">
        <v>242</v>
      </c>
      <c r="D153" s="202" t="s">
        <v>145</v>
      </c>
      <c r="E153" s="203" t="s">
        <v>281</v>
      </c>
      <c r="F153" s="204" t="s">
        <v>282</v>
      </c>
      <c r="G153" s="205" t="s">
        <v>177</v>
      </c>
      <c r="H153" s="206">
        <v>15.151999999999999</v>
      </c>
      <c r="I153" s="207"/>
      <c r="J153" s="208">
        <f t="shared" si="0"/>
        <v>0</v>
      </c>
      <c r="K153" s="209"/>
      <c r="L153" s="38"/>
      <c r="M153" s="210" t="s">
        <v>1</v>
      </c>
      <c r="N153" s="211" t="s">
        <v>41</v>
      </c>
      <c r="O153" s="70"/>
      <c r="P153" s="212">
        <f t="shared" si="1"/>
        <v>0</v>
      </c>
      <c r="Q153" s="212">
        <v>0</v>
      </c>
      <c r="R153" s="212">
        <f t="shared" si="2"/>
        <v>0</v>
      </c>
      <c r="S153" s="212">
        <v>0</v>
      </c>
      <c r="T153" s="212">
        <f t="shared" si="3"/>
        <v>0</v>
      </c>
      <c r="U153" s="213" t="s">
        <v>1</v>
      </c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214" t="s">
        <v>149</v>
      </c>
      <c r="AT153" s="214" t="s">
        <v>145</v>
      </c>
      <c r="AU153" s="214" t="s">
        <v>86</v>
      </c>
      <c r="AY153" s="16" t="s">
        <v>143</v>
      </c>
      <c r="BE153" s="215">
        <f t="shared" si="4"/>
        <v>0</v>
      </c>
      <c r="BF153" s="215">
        <f t="shared" si="5"/>
        <v>0</v>
      </c>
      <c r="BG153" s="215">
        <f t="shared" si="6"/>
        <v>0</v>
      </c>
      <c r="BH153" s="215">
        <f t="shared" si="7"/>
        <v>0</v>
      </c>
      <c r="BI153" s="215">
        <f t="shared" si="8"/>
        <v>0</v>
      </c>
      <c r="BJ153" s="16" t="s">
        <v>84</v>
      </c>
      <c r="BK153" s="215">
        <f t="shared" si="9"/>
        <v>0</v>
      </c>
      <c r="BL153" s="16" t="s">
        <v>149</v>
      </c>
      <c r="BM153" s="214" t="s">
        <v>332</v>
      </c>
    </row>
    <row r="154" spans="1:65" s="2" customFormat="1" ht="33" customHeight="1">
      <c r="A154" s="33"/>
      <c r="B154" s="34"/>
      <c r="C154" s="202" t="s">
        <v>7</v>
      </c>
      <c r="D154" s="202" t="s">
        <v>145</v>
      </c>
      <c r="E154" s="203" t="s">
        <v>333</v>
      </c>
      <c r="F154" s="204" t="s">
        <v>334</v>
      </c>
      <c r="G154" s="205" t="s">
        <v>177</v>
      </c>
      <c r="H154" s="206">
        <v>0.61299999999999999</v>
      </c>
      <c r="I154" s="207"/>
      <c r="J154" s="208">
        <f t="shared" si="0"/>
        <v>0</v>
      </c>
      <c r="K154" s="209"/>
      <c r="L154" s="38"/>
      <c r="M154" s="210" t="s">
        <v>1</v>
      </c>
      <c r="N154" s="211" t="s">
        <v>41</v>
      </c>
      <c r="O154" s="70"/>
      <c r="P154" s="212">
        <f t="shared" si="1"/>
        <v>0</v>
      </c>
      <c r="Q154" s="212">
        <v>0</v>
      </c>
      <c r="R154" s="212">
        <f t="shared" si="2"/>
        <v>0</v>
      </c>
      <c r="S154" s="212">
        <v>0</v>
      </c>
      <c r="T154" s="212">
        <f t="shared" si="3"/>
        <v>0</v>
      </c>
      <c r="U154" s="213" t="s">
        <v>1</v>
      </c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214" t="s">
        <v>149</v>
      </c>
      <c r="AT154" s="214" t="s">
        <v>145</v>
      </c>
      <c r="AU154" s="214" t="s">
        <v>86</v>
      </c>
      <c r="AY154" s="16" t="s">
        <v>143</v>
      </c>
      <c r="BE154" s="215">
        <f t="shared" si="4"/>
        <v>0</v>
      </c>
      <c r="BF154" s="215">
        <f t="shared" si="5"/>
        <v>0</v>
      </c>
      <c r="BG154" s="215">
        <f t="shared" si="6"/>
        <v>0</v>
      </c>
      <c r="BH154" s="215">
        <f t="shared" si="7"/>
        <v>0</v>
      </c>
      <c r="BI154" s="215">
        <f t="shared" si="8"/>
        <v>0</v>
      </c>
      <c r="BJ154" s="16" t="s">
        <v>84</v>
      </c>
      <c r="BK154" s="215">
        <f t="shared" si="9"/>
        <v>0</v>
      </c>
      <c r="BL154" s="16" t="s">
        <v>149</v>
      </c>
      <c r="BM154" s="214" t="s">
        <v>335</v>
      </c>
    </row>
    <row r="155" spans="1:65" s="2" customFormat="1" ht="21.75" customHeight="1">
      <c r="A155" s="33"/>
      <c r="B155" s="34"/>
      <c r="C155" s="202" t="s">
        <v>250</v>
      </c>
      <c r="D155" s="202" t="s">
        <v>145</v>
      </c>
      <c r="E155" s="203" t="s">
        <v>336</v>
      </c>
      <c r="F155" s="204" t="s">
        <v>337</v>
      </c>
      <c r="G155" s="205" t="s">
        <v>177</v>
      </c>
      <c r="H155" s="206">
        <v>0.85</v>
      </c>
      <c r="I155" s="207"/>
      <c r="J155" s="208">
        <f t="shared" si="0"/>
        <v>0</v>
      </c>
      <c r="K155" s="209"/>
      <c r="L155" s="38"/>
      <c r="M155" s="210" t="s">
        <v>1</v>
      </c>
      <c r="N155" s="211" t="s">
        <v>41</v>
      </c>
      <c r="O155" s="70"/>
      <c r="P155" s="212">
        <f t="shared" si="1"/>
        <v>0</v>
      </c>
      <c r="Q155" s="212">
        <v>0</v>
      </c>
      <c r="R155" s="212">
        <f t="shared" si="2"/>
        <v>0</v>
      </c>
      <c r="S155" s="212">
        <v>0</v>
      </c>
      <c r="T155" s="212">
        <f t="shared" si="3"/>
        <v>0</v>
      </c>
      <c r="U155" s="213" t="s">
        <v>1</v>
      </c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214" t="s">
        <v>149</v>
      </c>
      <c r="AT155" s="214" t="s">
        <v>145</v>
      </c>
      <c r="AU155" s="214" t="s">
        <v>86</v>
      </c>
      <c r="AY155" s="16" t="s">
        <v>143</v>
      </c>
      <c r="BE155" s="215">
        <f t="shared" si="4"/>
        <v>0</v>
      </c>
      <c r="BF155" s="215">
        <f t="shared" si="5"/>
        <v>0</v>
      </c>
      <c r="BG155" s="215">
        <f t="shared" si="6"/>
        <v>0</v>
      </c>
      <c r="BH155" s="215">
        <f t="shared" si="7"/>
        <v>0</v>
      </c>
      <c r="BI155" s="215">
        <f t="shared" si="8"/>
        <v>0</v>
      </c>
      <c r="BJ155" s="16" t="s">
        <v>84</v>
      </c>
      <c r="BK155" s="215">
        <f t="shared" si="9"/>
        <v>0</v>
      </c>
      <c r="BL155" s="16" t="s">
        <v>149</v>
      </c>
      <c r="BM155" s="214" t="s">
        <v>338</v>
      </c>
    </row>
    <row r="156" spans="1:65" s="2" customFormat="1" ht="21.75" customHeight="1">
      <c r="A156" s="33"/>
      <c r="B156" s="34"/>
      <c r="C156" s="202" t="s">
        <v>254</v>
      </c>
      <c r="D156" s="202" t="s">
        <v>145</v>
      </c>
      <c r="E156" s="203" t="s">
        <v>339</v>
      </c>
      <c r="F156" s="204" t="s">
        <v>340</v>
      </c>
      <c r="G156" s="205" t="s">
        <v>177</v>
      </c>
      <c r="H156" s="206">
        <v>0.2</v>
      </c>
      <c r="I156" s="207"/>
      <c r="J156" s="208">
        <f t="shared" si="0"/>
        <v>0</v>
      </c>
      <c r="K156" s="209"/>
      <c r="L156" s="38"/>
      <c r="M156" s="210" t="s">
        <v>1</v>
      </c>
      <c r="N156" s="211" t="s">
        <v>41</v>
      </c>
      <c r="O156" s="70"/>
      <c r="P156" s="212">
        <f t="shared" si="1"/>
        <v>0</v>
      </c>
      <c r="Q156" s="212">
        <v>0</v>
      </c>
      <c r="R156" s="212">
        <f t="shared" si="2"/>
        <v>0</v>
      </c>
      <c r="S156" s="212">
        <v>0</v>
      </c>
      <c r="T156" s="212">
        <f t="shared" si="3"/>
        <v>0</v>
      </c>
      <c r="U156" s="213" t="s">
        <v>1</v>
      </c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214" t="s">
        <v>149</v>
      </c>
      <c r="AT156" s="214" t="s">
        <v>145</v>
      </c>
      <c r="AU156" s="214" t="s">
        <v>86</v>
      </c>
      <c r="AY156" s="16" t="s">
        <v>143</v>
      </c>
      <c r="BE156" s="215">
        <f t="shared" si="4"/>
        <v>0</v>
      </c>
      <c r="BF156" s="215">
        <f t="shared" si="5"/>
        <v>0</v>
      </c>
      <c r="BG156" s="215">
        <f t="shared" si="6"/>
        <v>0</v>
      </c>
      <c r="BH156" s="215">
        <f t="shared" si="7"/>
        <v>0</v>
      </c>
      <c r="BI156" s="215">
        <f t="shared" si="8"/>
        <v>0</v>
      </c>
      <c r="BJ156" s="16" t="s">
        <v>84</v>
      </c>
      <c r="BK156" s="215">
        <f t="shared" si="9"/>
        <v>0</v>
      </c>
      <c r="BL156" s="16" t="s">
        <v>149</v>
      </c>
      <c r="BM156" s="214" t="s">
        <v>341</v>
      </c>
    </row>
    <row r="157" spans="1:65" s="2" customFormat="1" ht="33" customHeight="1">
      <c r="A157" s="33"/>
      <c r="B157" s="34"/>
      <c r="C157" s="202" t="s">
        <v>259</v>
      </c>
      <c r="D157" s="202" t="s">
        <v>145</v>
      </c>
      <c r="E157" s="203" t="s">
        <v>295</v>
      </c>
      <c r="F157" s="204" t="s">
        <v>296</v>
      </c>
      <c r="G157" s="205" t="s">
        <v>177</v>
      </c>
      <c r="H157" s="206">
        <v>24.09</v>
      </c>
      <c r="I157" s="207"/>
      <c r="J157" s="208">
        <f t="shared" si="0"/>
        <v>0</v>
      </c>
      <c r="K157" s="209"/>
      <c r="L157" s="38"/>
      <c r="M157" s="256" t="s">
        <v>1</v>
      </c>
      <c r="N157" s="257" t="s">
        <v>41</v>
      </c>
      <c r="O157" s="258"/>
      <c r="P157" s="259">
        <f t="shared" si="1"/>
        <v>0</v>
      </c>
      <c r="Q157" s="259">
        <v>0</v>
      </c>
      <c r="R157" s="259">
        <f t="shared" si="2"/>
        <v>0</v>
      </c>
      <c r="S157" s="259">
        <v>0</v>
      </c>
      <c r="T157" s="259">
        <f t="shared" si="3"/>
        <v>0</v>
      </c>
      <c r="U157" s="260" t="s">
        <v>1</v>
      </c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214" t="s">
        <v>149</v>
      </c>
      <c r="AT157" s="214" t="s">
        <v>145</v>
      </c>
      <c r="AU157" s="214" t="s">
        <v>86</v>
      </c>
      <c r="AY157" s="16" t="s">
        <v>143</v>
      </c>
      <c r="BE157" s="215">
        <f t="shared" si="4"/>
        <v>0</v>
      </c>
      <c r="BF157" s="215">
        <f t="shared" si="5"/>
        <v>0</v>
      </c>
      <c r="BG157" s="215">
        <f t="shared" si="6"/>
        <v>0</v>
      </c>
      <c r="BH157" s="215">
        <f t="shared" si="7"/>
        <v>0</v>
      </c>
      <c r="BI157" s="215">
        <f t="shared" si="8"/>
        <v>0</v>
      </c>
      <c r="BJ157" s="16" t="s">
        <v>84</v>
      </c>
      <c r="BK157" s="215">
        <f t="shared" si="9"/>
        <v>0</v>
      </c>
      <c r="BL157" s="16" t="s">
        <v>149</v>
      </c>
      <c r="BM157" s="214" t="s">
        <v>342</v>
      </c>
    </row>
    <row r="158" spans="1:65" s="2" customFormat="1" ht="6.95" customHeight="1">
      <c r="A158" s="33"/>
      <c r="B158" s="53"/>
      <c r="C158" s="54"/>
      <c r="D158" s="54"/>
      <c r="E158" s="54"/>
      <c r="F158" s="54"/>
      <c r="G158" s="54"/>
      <c r="H158" s="54"/>
      <c r="I158" s="151"/>
      <c r="J158" s="54"/>
      <c r="K158" s="54"/>
      <c r="L158" s="38"/>
      <c r="M158" s="33"/>
      <c r="O158" s="33"/>
      <c r="P158" s="33"/>
      <c r="Q158" s="33"/>
      <c r="R158" s="33"/>
      <c r="S158" s="33"/>
      <c r="T158" s="33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</row>
  </sheetData>
  <sheetProtection algorithmName="SHA-512" hashValue="583UJLFUPoKw1ILZMv+5iWMawXyHD8vm8WnhuiHRch8wx7f1dAzAJm0A5jHEgRM4wZa+gJe4twyY7dypJDxiTw==" saltValue="B8fqpS32yXcYFqE9b9jRSF7V9NRZP2Y5kX8sCjJNW05FMbGCuZmhWKpR+4EO4DXRa8U7MxaVoJmZ4i+c3Eta3A==" spinCount="100000" sheet="1" objects="1" scenarios="1" formatColumns="0" formatRows="0" autoFilter="0"/>
  <autoFilter ref="C119:K157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2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7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1" width="14.16406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7"/>
      <c r="L2" s="301"/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6" t="s">
        <v>92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86</v>
      </c>
    </row>
    <row r="4" spans="1:46" s="1" customFormat="1" ht="24.95" customHeight="1">
      <c r="B4" s="19"/>
      <c r="D4" s="111" t="s">
        <v>112</v>
      </c>
      <c r="I4" s="107"/>
      <c r="L4" s="19"/>
      <c r="M4" s="112" t="s">
        <v>10</v>
      </c>
      <c r="AT4" s="16" t="s">
        <v>4</v>
      </c>
    </row>
    <row r="5" spans="1:46" s="1" customFormat="1" ht="6.95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44.25" customHeight="1">
      <c r="B7" s="19"/>
      <c r="E7" s="302" t="str">
        <f>'Rekapitulace zakázky'!K6</f>
        <v>Odstraňování postradatelných objektů SŽ - demolice (obvod OŘ PHA) na trati č. 120 - Nové Strašecí, č .221 - Praha Vršovice, č. 170,171 - Karlštejn, č. 231 - Praha Kyje, č. 230 - Čáslav, č. 190 - Praha Bubny</v>
      </c>
      <c r="F7" s="303"/>
      <c r="G7" s="303"/>
      <c r="H7" s="303"/>
      <c r="I7" s="107"/>
      <c r="L7" s="19"/>
    </row>
    <row r="8" spans="1:46" s="2" customFormat="1" ht="12" customHeight="1">
      <c r="A8" s="33"/>
      <c r="B8" s="38"/>
      <c r="C8" s="33"/>
      <c r="D8" s="113" t="s">
        <v>113</v>
      </c>
      <c r="E8" s="33"/>
      <c r="F8" s="33"/>
      <c r="G8" s="33"/>
      <c r="H8" s="33"/>
      <c r="I8" s="114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04" t="s">
        <v>343</v>
      </c>
      <c r="F9" s="305"/>
      <c r="G9" s="305"/>
      <c r="H9" s="305"/>
      <c r="I9" s="114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3" t="s">
        <v>17</v>
      </c>
      <c r="E11" s="33"/>
      <c r="F11" s="115" t="s">
        <v>1</v>
      </c>
      <c r="G11" s="33"/>
      <c r="H11" s="33"/>
      <c r="I11" s="116" t="s">
        <v>18</v>
      </c>
      <c r="J11" s="115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3" t="s">
        <v>19</v>
      </c>
      <c r="E12" s="33"/>
      <c r="F12" s="115" t="s">
        <v>344</v>
      </c>
      <c r="G12" s="33"/>
      <c r="H12" s="33"/>
      <c r="I12" s="116" t="s">
        <v>21</v>
      </c>
      <c r="J12" s="117" t="str">
        <f>'Rekapitulace zakázky'!AN8</f>
        <v>17. 6. 2020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23</v>
      </c>
      <c r="E14" s="33"/>
      <c r="F14" s="33"/>
      <c r="G14" s="33"/>
      <c r="H14" s="33"/>
      <c r="I14" s="116" t="s">
        <v>24</v>
      </c>
      <c r="J14" s="115" t="s">
        <v>25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5" t="s">
        <v>26</v>
      </c>
      <c r="F15" s="33"/>
      <c r="G15" s="33"/>
      <c r="H15" s="33"/>
      <c r="I15" s="116" t="s">
        <v>27</v>
      </c>
      <c r="J15" s="115" t="s">
        <v>28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3" t="s">
        <v>29</v>
      </c>
      <c r="E17" s="33"/>
      <c r="F17" s="33"/>
      <c r="G17" s="33"/>
      <c r="H17" s="33"/>
      <c r="I17" s="116" t="s">
        <v>24</v>
      </c>
      <c r="J17" s="29" t="str">
        <f>'Rekapitulace zakázky'!AN13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06" t="str">
        <f>'Rekapitulace zakázky'!E14</f>
        <v>Vyplň údaj</v>
      </c>
      <c r="F18" s="307"/>
      <c r="G18" s="307"/>
      <c r="H18" s="307"/>
      <c r="I18" s="116" t="s">
        <v>27</v>
      </c>
      <c r="J18" s="29" t="str">
        <f>'Rekapitulace zakázky'!AN14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3" t="s">
        <v>31</v>
      </c>
      <c r="E20" s="33"/>
      <c r="F20" s="33"/>
      <c r="G20" s="33"/>
      <c r="H20" s="33"/>
      <c r="I20" s="116" t="s">
        <v>24</v>
      </c>
      <c r="J20" s="115" t="str">
        <f>IF('Rekapitulace zakázky'!AN16="","",'Rekapitulace zakázky'!AN16)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5" t="str">
        <f>IF('Rekapitulace zakázky'!E17="","",'Rekapitulace zakázky'!E17)</f>
        <v xml:space="preserve"> </v>
      </c>
      <c r="F21" s="33"/>
      <c r="G21" s="33"/>
      <c r="H21" s="33"/>
      <c r="I21" s="116" t="s">
        <v>27</v>
      </c>
      <c r="J21" s="115" t="str">
        <f>IF('Rekapitulace zakázky'!AN17="","",'Rekapitulace zakázky'!AN17)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3" t="s">
        <v>33</v>
      </c>
      <c r="E23" s="33"/>
      <c r="F23" s="33"/>
      <c r="G23" s="33"/>
      <c r="H23" s="33"/>
      <c r="I23" s="116" t="s">
        <v>24</v>
      </c>
      <c r="J23" s="115" t="s">
        <v>1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5" t="s">
        <v>34</v>
      </c>
      <c r="F24" s="33"/>
      <c r="G24" s="33"/>
      <c r="H24" s="33"/>
      <c r="I24" s="116" t="s">
        <v>27</v>
      </c>
      <c r="J24" s="115" t="s">
        <v>1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3" t="s">
        <v>35</v>
      </c>
      <c r="E26" s="33"/>
      <c r="F26" s="33"/>
      <c r="G26" s="33"/>
      <c r="H26" s="33"/>
      <c r="I26" s="114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8"/>
      <c r="B27" s="119"/>
      <c r="C27" s="118"/>
      <c r="D27" s="118"/>
      <c r="E27" s="308" t="s">
        <v>1</v>
      </c>
      <c r="F27" s="308"/>
      <c r="G27" s="308"/>
      <c r="H27" s="308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36</v>
      </c>
      <c r="E30" s="33"/>
      <c r="F30" s="33"/>
      <c r="G30" s="33"/>
      <c r="H30" s="33"/>
      <c r="I30" s="114"/>
      <c r="J30" s="125">
        <f>ROUND(J122,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6" t="s">
        <v>38</v>
      </c>
      <c r="G32" s="33"/>
      <c r="H32" s="33"/>
      <c r="I32" s="127" t="s">
        <v>37</v>
      </c>
      <c r="J32" s="126" t="s">
        <v>39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8" t="s">
        <v>40</v>
      </c>
      <c r="E33" s="113" t="s">
        <v>41</v>
      </c>
      <c r="F33" s="129">
        <f>ROUND((SUM(BE122:BE191)),  2)</f>
        <v>0</v>
      </c>
      <c r="G33" s="33"/>
      <c r="H33" s="33"/>
      <c r="I33" s="130">
        <v>0.21</v>
      </c>
      <c r="J33" s="129">
        <f>ROUND(((SUM(BE122:BE191))*I33),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3" t="s">
        <v>42</v>
      </c>
      <c r="F34" s="129">
        <f>ROUND((SUM(BF122:BF191)),  2)</f>
        <v>0</v>
      </c>
      <c r="G34" s="33"/>
      <c r="H34" s="33"/>
      <c r="I34" s="130">
        <v>0.15</v>
      </c>
      <c r="J34" s="129">
        <f>ROUND(((SUM(BF122:BF191))*I34),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3" t="s">
        <v>43</v>
      </c>
      <c r="F35" s="129">
        <f>ROUND((SUM(BG122:BG191)),  2)</f>
        <v>0</v>
      </c>
      <c r="G35" s="33"/>
      <c r="H35" s="33"/>
      <c r="I35" s="130">
        <v>0.21</v>
      </c>
      <c r="J35" s="129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3" t="s">
        <v>44</v>
      </c>
      <c r="F36" s="129">
        <f>ROUND((SUM(BH122:BH191)),  2)</f>
        <v>0</v>
      </c>
      <c r="G36" s="33"/>
      <c r="H36" s="33"/>
      <c r="I36" s="130">
        <v>0.15</v>
      </c>
      <c r="J36" s="129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45</v>
      </c>
      <c r="F37" s="129">
        <f>ROUND((SUM(BI122:BI191)),  2)</f>
        <v>0</v>
      </c>
      <c r="G37" s="33"/>
      <c r="H37" s="33"/>
      <c r="I37" s="130">
        <v>0</v>
      </c>
      <c r="J37" s="129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1"/>
      <c r="D39" s="132" t="s">
        <v>46</v>
      </c>
      <c r="E39" s="133"/>
      <c r="F39" s="133"/>
      <c r="G39" s="134" t="s">
        <v>47</v>
      </c>
      <c r="H39" s="135" t="s">
        <v>48</v>
      </c>
      <c r="I39" s="136"/>
      <c r="J39" s="137">
        <f>SUM(J30:J37)</f>
        <v>0</v>
      </c>
      <c r="K39" s="138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I41" s="107"/>
      <c r="L41" s="19"/>
    </row>
    <row r="42" spans="1:31" s="1" customFormat="1" ht="14.45" customHeight="1">
      <c r="B42" s="19"/>
      <c r="I42" s="107"/>
      <c r="L42" s="19"/>
    </row>
    <row r="43" spans="1:31" s="1" customFormat="1" ht="14.45" customHeight="1">
      <c r="B43" s="19"/>
      <c r="I43" s="107"/>
      <c r="L43" s="19"/>
    </row>
    <row r="44" spans="1:31" s="1" customFormat="1" ht="14.45" customHeight="1">
      <c r="B44" s="19"/>
      <c r="I44" s="107"/>
      <c r="L44" s="19"/>
    </row>
    <row r="45" spans="1:31" s="1" customFormat="1" ht="14.45" customHeight="1">
      <c r="B45" s="19"/>
      <c r="I45" s="107"/>
      <c r="L45" s="19"/>
    </row>
    <row r="46" spans="1:31" s="1" customFormat="1" ht="14.45" customHeight="1">
      <c r="B46" s="19"/>
      <c r="I46" s="107"/>
      <c r="L46" s="19"/>
    </row>
    <row r="47" spans="1:31" s="1" customFormat="1" ht="14.45" customHeight="1">
      <c r="B47" s="19"/>
      <c r="I47" s="107"/>
      <c r="L47" s="19"/>
    </row>
    <row r="48" spans="1:31" s="1" customFormat="1" ht="14.45" customHeight="1">
      <c r="B48" s="19"/>
      <c r="I48" s="107"/>
      <c r="L48" s="19"/>
    </row>
    <row r="49" spans="1:31" s="1" customFormat="1" ht="14.45" customHeight="1">
      <c r="B49" s="19"/>
      <c r="I49" s="107"/>
      <c r="L49" s="19"/>
    </row>
    <row r="50" spans="1:31" s="2" customFormat="1" ht="14.45" customHeight="1">
      <c r="B50" s="50"/>
      <c r="D50" s="139" t="s">
        <v>49</v>
      </c>
      <c r="E50" s="140"/>
      <c r="F50" s="140"/>
      <c r="G50" s="139" t="s">
        <v>50</v>
      </c>
      <c r="H50" s="140"/>
      <c r="I50" s="141"/>
      <c r="J50" s="140"/>
      <c r="K50" s="140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42" t="s">
        <v>51</v>
      </c>
      <c r="E61" s="143"/>
      <c r="F61" s="144" t="s">
        <v>52</v>
      </c>
      <c r="G61" s="142" t="s">
        <v>51</v>
      </c>
      <c r="H61" s="143"/>
      <c r="I61" s="145"/>
      <c r="J61" s="146" t="s">
        <v>52</v>
      </c>
      <c r="K61" s="143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9" t="s">
        <v>53</v>
      </c>
      <c r="E65" s="147"/>
      <c r="F65" s="147"/>
      <c r="G65" s="139" t="s">
        <v>54</v>
      </c>
      <c r="H65" s="147"/>
      <c r="I65" s="148"/>
      <c r="J65" s="147"/>
      <c r="K65" s="14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42" t="s">
        <v>51</v>
      </c>
      <c r="E76" s="143"/>
      <c r="F76" s="144" t="s">
        <v>52</v>
      </c>
      <c r="G76" s="142" t="s">
        <v>51</v>
      </c>
      <c r="H76" s="143"/>
      <c r="I76" s="145"/>
      <c r="J76" s="146" t="s">
        <v>52</v>
      </c>
      <c r="K76" s="143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9"/>
      <c r="C77" s="150"/>
      <c r="D77" s="150"/>
      <c r="E77" s="150"/>
      <c r="F77" s="150"/>
      <c r="G77" s="150"/>
      <c r="H77" s="150"/>
      <c r="I77" s="151"/>
      <c r="J77" s="150"/>
      <c r="K77" s="150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52"/>
      <c r="C81" s="153"/>
      <c r="D81" s="153"/>
      <c r="E81" s="153"/>
      <c r="F81" s="153"/>
      <c r="G81" s="153"/>
      <c r="H81" s="153"/>
      <c r="I81" s="154"/>
      <c r="J81" s="153"/>
      <c r="K81" s="153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116</v>
      </c>
      <c r="D82" s="35"/>
      <c r="E82" s="35"/>
      <c r="F82" s="35"/>
      <c r="G82" s="35"/>
      <c r="H82" s="35"/>
      <c r="I82" s="114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14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309" t="str">
        <f>E7</f>
        <v>Odstraňování postradatelných objektů SŽ - demolice (obvod OŘ PHA) na trati č. 120 - Nové Strašecí, č .221 - Praha Vršovice, č. 170,171 - Karlštejn, č. 231 - Praha Kyje, č. 230 - Čáslav, č. 190 - Praha Bubny</v>
      </c>
      <c r="F85" s="310"/>
      <c r="G85" s="310"/>
      <c r="H85" s="310"/>
      <c r="I85" s="114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113</v>
      </c>
      <c r="D86" s="35"/>
      <c r="E86" s="35"/>
      <c r="F86" s="35"/>
      <c r="G86" s="35"/>
      <c r="H86" s="35"/>
      <c r="I86" s="114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61" t="str">
        <f>E9</f>
        <v>SO 03 - Praha Vršovice - demolice st. č. 10a IC6000315686</v>
      </c>
      <c r="F87" s="311"/>
      <c r="G87" s="311"/>
      <c r="H87" s="311"/>
      <c r="I87" s="114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114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19</v>
      </c>
      <c r="D89" s="35"/>
      <c r="E89" s="35"/>
      <c r="F89" s="26" t="str">
        <f>F12</f>
        <v>žst. Praha Vršovice</v>
      </c>
      <c r="G89" s="35"/>
      <c r="H89" s="35"/>
      <c r="I89" s="116" t="s">
        <v>21</v>
      </c>
      <c r="J89" s="65" t="str">
        <f>IF(J12="","",J12)</f>
        <v>17. 6. 2020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14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23</v>
      </c>
      <c r="D91" s="35"/>
      <c r="E91" s="35"/>
      <c r="F91" s="26" t="str">
        <f>E15</f>
        <v>Správa železnic, státní organizace</v>
      </c>
      <c r="G91" s="35"/>
      <c r="H91" s="35"/>
      <c r="I91" s="116" t="s">
        <v>31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29</v>
      </c>
      <c r="D92" s="35"/>
      <c r="E92" s="35"/>
      <c r="F92" s="26" t="str">
        <f>IF(E18="","",E18)</f>
        <v>Vyplň údaj</v>
      </c>
      <c r="G92" s="35"/>
      <c r="H92" s="35"/>
      <c r="I92" s="116" t="s">
        <v>33</v>
      </c>
      <c r="J92" s="31" t="str">
        <f>E24</f>
        <v>L. Ulrich, DiS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14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55" t="s">
        <v>117</v>
      </c>
      <c r="D94" s="156"/>
      <c r="E94" s="156"/>
      <c r="F94" s="156"/>
      <c r="G94" s="156"/>
      <c r="H94" s="156"/>
      <c r="I94" s="157"/>
      <c r="J94" s="158" t="s">
        <v>118</v>
      </c>
      <c r="K94" s="156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14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9" t="s">
        <v>119</v>
      </c>
      <c r="D96" s="35"/>
      <c r="E96" s="35"/>
      <c r="F96" s="35"/>
      <c r="G96" s="35"/>
      <c r="H96" s="35"/>
      <c r="I96" s="114"/>
      <c r="J96" s="83">
        <f>J122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120</v>
      </c>
    </row>
    <row r="97" spans="1:31" s="9" customFormat="1" ht="24.95" customHeight="1">
      <c r="B97" s="160"/>
      <c r="C97" s="161"/>
      <c r="D97" s="162" t="s">
        <v>121</v>
      </c>
      <c r="E97" s="163"/>
      <c r="F97" s="163"/>
      <c r="G97" s="163"/>
      <c r="H97" s="163"/>
      <c r="I97" s="164"/>
      <c r="J97" s="165">
        <f>J123</f>
        <v>0</v>
      </c>
      <c r="K97" s="161"/>
      <c r="L97" s="166"/>
    </row>
    <row r="98" spans="1:31" s="10" customFormat="1" ht="19.899999999999999" customHeight="1">
      <c r="B98" s="167"/>
      <c r="C98" s="168"/>
      <c r="D98" s="169" t="s">
        <v>122</v>
      </c>
      <c r="E98" s="170"/>
      <c r="F98" s="170"/>
      <c r="G98" s="170"/>
      <c r="H98" s="170"/>
      <c r="I98" s="171"/>
      <c r="J98" s="172">
        <f>J124</f>
        <v>0</v>
      </c>
      <c r="K98" s="168"/>
      <c r="L98" s="173"/>
    </row>
    <row r="99" spans="1:31" s="10" customFormat="1" ht="19.899999999999999" customHeight="1">
      <c r="B99" s="167"/>
      <c r="C99" s="168"/>
      <c r="D99" s="169" t="s">
        <v>124</v>
      </c>
      <c r="E99" s="170"/>
      <c r="F99" s="170"/>
      <c r="G99" s="170"/>
      <c r="H99" s="170"/>
      <c r="I99" s="171"/>
      <c r="J99" s="172">
        <f>J142</f>
        <v>0</v>
      </c>
      <c r="K99" s="168"/>
      <c r="L99" s="173"/>
    </row>
    <row r="100" spans="1:31" s="10" customFormat="1" ht="19.899999999999999" customHeight="1">
      <c r="B100" s="167"/>
      <c r="C100" s="168"/>
      <c r="D100" s="169" t="s">
        <v>125</v>
      </c>
      <c r="E100" s="170"/>
      <c r="F100" s="170"/>
      <c r="G100" s="170"/>
      <c r="H100" s="170"/>
      <c r="I100" s="171"/>
      <c r="J100" s="172">
        <f>J144</f>
        <v>0</v>
      </c>
      <c r="K100" s="168"/>
      <c r="L100" s="173"/>
    </row>
    <row r="101" spans="1:31" s="10" customFormat="1" ht="19.899999999999999" customHeight="1">
      <c r="B101" s="167"/>
      <c r="C101" s="168"/>
      <c r="D101" s="169" t="s">
        <v>126</v>
      </c>
      <c r="E101" s="170"/>
      <c r="F101" s="170"/>
      <c r="G101" s="170"/>
      <c r="H101" s="170"/>
      <c r="I101" s="171"/>
      <c r="J101" s="172">
        <f>J172</f>
        <v>0</v>
      </c>
      <c r="K101" s="168"/>
      <c r="L101" s="173"/>
    </row>
    <row r="102" spans="1:31" s="10" customFormat="1" ht="19.899999999999999" customHeight="1">
      <c r="B102" s="167"/>
      <c r="C102" s="168"/>
      <c r="D102" s="169" t="s">
        <v>345</v>
      </c>
      <c r="E102" s="170"/>
      <c r="F102" s="170"/>
      <c r="G102" s="170"/>
      <c r="H102" s="170"/>
      <c r="I102" s="171"/>
      <c r="J102" s="172">
        <f>J190</f>
        <v>0</v>
      </c>
      <c r="K102" s="168"/>
      <c r="L102" s="173"/>
    </row>
    <row r="103" spans="1:31" s="2" customFormat="1" ht="21.75" customHeight="1">
      <c r="A103" s="33"/>
      <c r="B103" s="34"/>
      <c r="C103" s="35"/>
      <c r="D103" s="35"/>
      <c r="E103" s="35"/>
      <c r="F103" s="35"/>
      <c r="G103" s="35"/>
      <c r="H103" s="35"/>
      <c r="I103" s="114"/>
      <c r="J103" s="35"/>
      <c r="K103" s="35"/>
      <c r="L103" s="50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31" s="2" customFormat="1" ht="6.95" customHeight="1">
      <c r="A104" s="33"/>
      <c r="B104" s="53"/>
      <c r="C104" s="54"/>
      <c r="D104" s="54"/>
      <c r="E104" s="54"/>
      <c r="F104" s="54"/>
      <c r="G104" s="54"/>
      <c r="H104" s="54"/>
      <c r="I104" s="151"/>
      <c r="J104" s="54"/>
      <c r="K104" s="54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8" spans="1:31" s="2" customFormat="1" ht="6.95" customHeight="1">
      <c r="A108" s="33"/>
      <c r="B108" s="55"/>
      <c r="C108" s="56"/>
      <c r="D108" s="56"/>
      <c r="E108" s="56"/>
      <c r="F108" s="56"/>
      <c r="G108" s="56"/>
      <c r="H108" s="56"/>
      <c r="I108" s="154"/>
      <c r="J108" s="56"/>
      <c r="K108" s="56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24.95" customHeight="1">
      <c r="A109" s="33"/>
      <c r="B109" s="34"/>
      <c r="C109" s="22" t="s">
        <v>127</v>
      </c>
      <c r="D109" s="35"/>
      <c r="E109" s="35"/>
      <c r="F109" s="35"/>
      <c r="G109" s="35"/>
      <c r="H109" s="35"/>
      <c r="I109" s="114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6.95" customHeight="1">
      <c r="A110" s="33"/>
      <c r="B110" s="34"/>
      <c r="C110" s="35"/>
      <c r="D110" s="35"/>
      <c r="E110" s="35"/>
      <c r="F110" s="35"/>
      <c r="G110" s="35"/>
      <c r="H110" s="35"/>
      <c r="I110" s="114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>
      <c r="A111" s="33"/>
      <c r="B111" s="34"/>
      <c r="C111" s="28" t="s">
        <v>16</v>
      </c>
      <c r="D111" s="35"/>
      <c r="E111" s="35"/>
      <c r="F111" s="35"/>
      <c r="G111" s="35"/>
      <c r="H111" s="35"/>
      <c r="I111" s="114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6.5" customHeight="1">
      <c r="A112" s="33"/>
      <c r="B112" s="34"/>
      <c r="C112" s="35"/>
      <c r="D112" s="35"/>
      <c r="E112" s="309" t="str">
        <f>E7</f>
        <v>Odstraňování postradatelných objektů SŽ - demolice (obvod OŘ PHA) na trati č. 120 - Nové Strašecí, č .221 - Praha Vršovice, č. 170,171 - Karlštejn, č. 231 - Praha Kyje, č. 230 - Čáslav, č. 190 - Praha Bubny</v>
      </c>
      <c r="F112" s="310"/>
      <c r="G112" s="310"/>
      <c r="H112" s="310"/>
      <c r="I112" s="114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113</v>
      </c>
      <c r="D113" s="35"/>
      <c r="E113" s="35"/>
      <c r="F113" s="35"/>
      <c r="G113" s="35"/>
      <c r="H113" s="35"/>
      <c r="I113" s="114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6.5" customHeight="1">
      <c r="A114" s="33"/>
      <c r="B114" s="34"/>
      <c r="C114" s="35"/>
      <c r="D114" s="35"/>
      <c r="E114" s="261" t="str">
        <f>E9</f>
        <v>SO 03 - Praha Vršovice - demolice st. č. 10a IC6000315686</v>
      </c>
      <c r="F114" s="311"/>
      <c r="G114" s="311"/>
      <c r="H114" s="311"/>
      <c r="I114" s="114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6.95" customHeight="1">
      <c r="A115" s="33"/>
      <c r="B115" s="34"/>
      <c r="C115" s="35"/>
      <c r="D115" s="35"/>
      <c r="E115" s="35"/>
      <c r="F115" s="35"/>
      <c r="G115" s="35"/>
      <c r="H115" s="35"/>
      <c r="I115" s="114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8" t="s">
        <v>19</v>
      </c>
      <c r="D116" s="35"/>
      <c r="E116" s="35"/>
      <c r="F116" s="26" t="str">
        <f>F12</f>
        <v>žst. Praha Vršovice</v>
      </c>
      <c r="G116" s="35"/>
      <c r="H116" s="35"/>
      <c r="I116" s="116" t="s">
        <v>21</v>
      </c>
      <c r="J116" s="65" t="str">
        <f>IF(J12="","",J12)</f>
        <v>17. 6. 2020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6.95" customHeight="1">
      <c r="A117" s="33"/>
      <c r="B117" s="34"/>
      <c r="C117" s="35"/>
      <c r="D117" s="35"/>
      <c r="E117" s="35"/>
      <c r="F117" s="35"/>
      <c r="G117" s="35"/>
      <c r="H117" s="35"/>
      <c r="I117" s="114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5.2" customHeight="1">
      <c r="A118" s="33"/>
      <c r="B118" s="34"/>
      <c r="C118" s="28" t="s">
        <v>23</v>
      </c>
      <c r="D118" s="35"/>
      <c r="E118" s="35"/>
      <c r="F118" s="26" t="str">
        <f>E15</f>
        <v>Správa železnic, státní organizace</v>
      </c>
      <c r="G118" s="35"/>
      <c r="H118" s="35"/>
      <c r="I118" s="116" t="s">
        <v>31</v>
      </c>
      <c r="J118" s="31" t="str">
        <f>E21</f>
        <v xml:space="preserve"> </v>
      </c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5.2" customHeight="1">
      <c r="A119" s="33"/>
      <c r="B119" s="34"/>
      <c r="C119" s="28" t="s">
        <v>29</v>
      </c>
      <c r="D119" s="35"/>
      <c r="E119" s="35"/>
      <c r="F119" s="26" t="str">
        <f>IF(E18="","",E18)</f>
        <v>Vyplň údaj</v>
      </c>
      <c r="G119" s="35"/>
      <c r="H119" s="35"/>
      <c r="I119" s="116" t="s">
        <v>33</v>
      </c>
      <c r="J119" s="31" t="str">
        <f>E24</f>
        <v>L. Ulrich, DiS</v>
      </c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0.35" customHeight="1">
      <c r="A120" s="33"/>
      <c r="B120" s="34"/>
      <c r="C120" s="35"/>
      <c r="D120" s="35"/>
      <c r="E120" s="35"/>
      <c r="F120" s="35"/>
      <c r="G120" s="35"/>
      <c r="H120" s="35"/>
      <c r="I120" s="114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11" customFormat="1" ht="29.25" customHeight="1">
      <c r="A121" s="174"/>
      <c r="B121" s="175"/>
      <c r="C121" s="176" t="s">
        <v>128</v>
      </c>
      <c r="D121" s="177" t="s">
        <v>61</v>
      </c>
      <c r="E121" s="177" t="s">
        <v>57</v>
      </c>
      <c r="F121" s="177" t="s">
        <v>58</v>
      </c>
      <c r="G121" s="177" t="s">
        <v>129</v>
      </c>
      <c r="H121" s="177" t="s">
        <v>130</v>
      </c>
      <c r="I121" s="178" t="s">
        <v>131</v>
      </c>
      <c r="J121" s="179" t="s">
        <v>118</v>
      </c>
      <c r="K121" s="180" t="s">
        <v>132</v>
      </c>
      <c r="L121" s="181"/>
      <c r="M121" s="74" t="s">
        <v>1</v>
      </c>
      <c r="N121" s="75" t="s">
        <v>40</v>
      </c>
      <c r="O121" s="75" t="s">
        <v>133</v>
      </c>
      <c r="P121" s="75" t="s">
        <v>134</v>
      </c>
      <c r="Q121" s="75" t="s">
        <v>135</v>
      </c>
      <c r="R121" s="75" t="s">
        <v>136</v>
      </c>
      <c r="S121" s="75" t="s">
        <v>137</v>
      </c>
      <c r="T121" s="75" t="s">
        <v>138</v>
      </c>
      <c r="U121" s="76" t="s">
        <v>139</v>
      </c>
      <c r="V121" s="174"/>
      <c r="W121" s="174"/>
      <c r="X121" s="174"/>
      <c r="Y121" s="174"/>
      <c r="Z121" s="174"/>
      <c r="AA121" s="174"/>
      <c r="AB121" s="174"/>
      <c r="AC121" s="174"/>
      <c r="AD121" s="174"/>
      <c r="AE121" s="174"/>
    </row>
    <row r="122" spans="1:65" s="2" customFormat="1" ht="22.9" customHeight="1">
      <c r="A122" s="33"/>
      <c r="B122" s="34"/>
      <c r="C122" s="81" t="s">
        <v>140</v>
      </c>
      <c r="D122" s="35"/>
      <c r="E122" s="35"/>
      <c r="F122" s="35"/>
      <c r="G122" s="35"/>
      <c r="H122" s="35"/>
      <c r="I122" s="114"/>
      <c r="J122" s="182">
        <f>BK122</f>
        <v>0</v>
      </c>
      <c r="K122" s="35"/>
      <c r="L122" s="38"/>
      <c r="M122" s="77"/>
      <c r="N122" s="183"/>
      <c r="O122" s="78"/>
      <c r="P122" s="184">
        <f>P123</f>
        <v>0</v>
      </c>
      <c r="Q122" s="78"/>
      <c r="R122" s="184">
        <f>R123</f>
        <v>92.682000000000002</v>
      </c>
      <c r="S122" s="78"/>
      <c r="T122" s="184">
        <f>T123</f>
        <v>302.69720000000007</v>
      </c>
      <c r="U122" s="79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75</v>
      </c>
      <c r="AU122" s="16" t="s">
        <v>120</v>
      </c>
      <c r="BK122" s="185">
        <f>BK123</f>
        <v>0</v>
      </c>
    </row>
    <row r="123" spans="1:65" s="12" customFormat="1" ht="25.9" customHeight="1">
      <c r="B123" s="186"/>
      <c r="C123" s="187"/>
      <c r="D123" s="188" t="s">
        <v>75</v>
      </c>
      <c r="E123" s="189" t="s">
        <v>141</v>
      </c>
      <c r="F123" s="189" t="s">
        <v>142</v>
      </c>
      <c r="G123" s="187"/>
      <c r="H123" s="187"/>
      <c r="I123" s="190"/>
      <c r="J123" s="191">
        <f>BK123</f>
        <v>0</v>
      </c>
      <c r="K123" s="187"/>
      <c r="L123" s="192"/>
      <c r="M123" s="193"/>
      <c r="N123" s="194"/>
      <c r="O123" s="194"/>
      <c r="P123" s="195">
        <f>P124+P142+P144+P172+P190</f>
        <v>0</v>
      </c>
      <c r="Q123" s="194"/>
      <c r="R123" s="195">
        <f>R124+R142+R144+R172+R190</f>
        <v>92.682000000000002</v>
      </c>
      <c r="S123" s="194"/>
      <c r="T123" s="195">
        <f>T124+T142+T144+T172+T190</f>
        <v>302.69720000000007</v>
      </c>
      <c r="U123" s="196"/>
      <c r="AR123" s="197" t="s">
        <v>84</v>
      </c>
      <c r="AT123" s="198" t="s">
        <v>75</v>
      </c>
      <c r="AU123" s="198" t="s">
        <v>76</v>
      </c>
      <c r="AY123" s="197" t="s">
        <v>143</v>
      </c>
      <c r="BK123" s="199">
        <f>BK124+BK142+BK144+BK172+BK190</f>
        <v>0</v>
      </c>
    </row>
    <row r="124" spans="1:65" s="12" customFormat="1" ht="22.9" customHeight="1">
      <c r="B124" s="186"/>
      <c r="C124" s="187"/>
      <c r="D124" s="188" t="s">
        <v>75</v>
      </c>
      <c r="E124" s="200" t="s">
        <v>84</v>
      </c>
      <c r="F124" s="200" t="s">
        <v>144</v>
      </c>
      <c r="G124" s="187"/>
      <c r="H124" s="187"/>
      <c r="I124" s="190"/>
      <c r="J124" s="201">
        <f>BK124</f>
        <v>0</v>
      </c>
      <c r="K124" s="187"/>
      <c r="L124" s="192"/>
      <c r="M124" s="193"/>
      <c r="N124" s="194"/>
      <c r="O124" s="194"/>
      <c r="P124" s="195">
        <f>SUM(P125:P141)</f>
        <v>0</v>
      </c>
      <c r="Q124" s="194"/>
      <c r="R124" s="195">
        <f>SUM(R125:R141)</f>
        <v>30.311999999999998</v>
      </c>
      <c r="S124" s="194"/>
      <c r="T124" s="195">
        <f>SUM(T125:T141)</f>
        <v>11.475</v>
      </c>
      <c r="U124" s="196"/>
      <c r="AR124" s="197" t="s">
        <v>84</v>
      </c>
      <c r="AT124" s="198" t="s">
        <v>75</v>
      </c>
      <c r="AU124" s="198" t="s">
        <v>84</v>
      </c>
      <c r="AY124" s="197" t="s">
        <v>143</v>
      </c>
      <c r="BK124" s="199">
        <f>SUM(BK125:BK141)</f>
        <v>0</v>
      </c>
    </row>
    <row r="125" spans="1:65" s="2" customFormat="1" ht="33" customHeight="1">
      <c r="A125" s="33"/>
      <c r="B125" s="34"/>
      <c r="C125" s="202" t="s">
        <v>84</v>
      </c>
      <c r="D125" s="202" t="s">
        <v>145</v>
      </c>
      <c r="E125" s="203" t="s">
        <v>300</v>
      </c>
      <c r="F125" s="204" t="s">
        <v>301</v>
      </c>
      <c r="G125" s="205" t="s">
        <v>148</v>
      </c>
      <c r="H125" s="206">
        <v>400</v>
      </c>
      <c r="I125" s="207"/>
      <c r="J125" s="208">
        <f>ROUND(I125*H125,2)</f>
        <v>0</v>
      </c>
      <c r="K125" s="209"/>
      <c r="L125" s="38"/>
      <c r="M125" s="210" t="s">
        <v>1</v>
      </c>
      <c r="N125" s="211" t="s">
        <v>41</v>
      </c>
      <c r="O125" s="70"/>
      <c r="P125" s="212">
        <f>O125*H125</f>
        <v>0</v>
      </c>
      <c r="Q125" s="212">
        <v>0</v>
      </c>
      <c r="R125" s="212">
        <f>Q125*H125</f>
        <v>0</v>
      </c>
      <c r="S125" s="212">
        <v>0</v>
      </c>
      <c r="T125" s="212">
        <f>S125*H125</f>
        <v>0</v>
      </c>
      <c r="U125" s="213" t="s">
        <v>1</v>
      </c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214" t="s">
        <v>149</v>
      </c>
      <c r="AT125" s="214" t="s">
        <v>145</v>
      </c>
      <c r="AU125" s="214" t="s">
        <v>86</v>
      </c>
      <c r="AY125" s="16" t="s">
        <v>143</v>
      </c>
      <c r="BE125" s="215">
        <f>IF(N125="základní",J125,0)</f>
        <v>0</v>
      </c>
      <c r="BF125" s="215">
        <f>IF(N125="snížená",J125,0)</f>
        <v>0</v>
      </c>
      <c r="BG125" s="215">
        <f>IF(N125="zákl. přenesená",J125,0)</f>
        <v>0</v>
      </c>
      <c r="BH125" s="215">
        <f>IF(N125="sníž. přenesená",J125,0)</f>
        <v>0</v>
      </c>
      <c r="BI125" s="215">
        <f>IF(N125="nulová",J125,0)</f>
        <v>0</v>
      </c>
      <c r="BJ125" s="16" t="s">
        <v>84</v>
      </c>
      <c r="BK125" s="215">
        <f>ROUND(I125*H125,2)</f>
        <v>0</v>
      </c>
      <c r="BL125" s="16" t="s">
        <v>149</v>
      </c>
      <c r="BM125" s="214" t="s">
        <v>346</v>
      </c>
    </row>
    <row r="126" spans="1:65" s="2" customFormat="1" ht="21.75" customHeight="1">
      <c r="A126" s="33"/>
      <c r="B126" s="34"/>
      <c r="C126" s="202" t="s">
        <v>86</v>
      </c>
      <c r="D126" s="202" t="s">
        <v>145</v>
      </c>
      <c r="E126" s="203" t="s">
        <v>303</v>
      </c>
      <c r="F126" s="204" t="s">
        <v>304</v>
      </c>
      <c r="G126" s="205" t="s">
        <v>148</v>
      </c>
      <c r="H126" s="206">
        <v>400</v>
      </c>
      <c r="I126" s="207"/>
      <c r="J126" s="208">
        <f>ROUND(I126*H126,2)</f>
        <v>0</v>
      </c>
      <c r="K126" s="209"/>
      <c r="L126" s="38"/>
      <c r="M126" s="210" t="s">
        <v>1</v>
      </c>
      <c r="N126" s="211" t="s">
        <v>41</v>
      </c>
      <c r="O126" s="70"/>
      <c r="P126" s="212">
        <f>O126*H126</f>
        <v>0</v>
      </c>
      <c r="Q126" s="212">
        <v>1.8000000000000001E-4</v>
      </c>
      <c r="R126" s="212">
        <f>Q126*H126</f>
        <v>7.2000000000000008E-2</v>
      </c>
      <c r="S126" s="212">
        <v>0</v>
      </c>
      <c r="T126" s="212">
        <f>S126*H126</f>
        <v>0</v>
      </c>
      <c r="U126" s="213" t="s">
        <v>1</v>
      </c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214" t="s">
        <v>149</v>
      </c>
      <c r="AT126" s="214" t="s">
        <v>145</v>
      </c>
      <c r="AU126" s="214" t="s">
        <v>86</v>
      </c>
      <c r="AY126" s="16" t="s">
        <v>143</v>
      </c>
      <c r="BE126" s="215">
        <f>IF(N126="základní",J126,0)</f>
        <v>0</v>
      </c>
      <c r="BF126" s="215">
        <f>IF(N126="snížená",J126,0)</f>
        <v>0</v>
      </c>
      <c r="BG126" s="215">
        <f>IF(N126="zákl. přenesená",J126,0)</f>
        <v>0</v>
      </c>
      <c r="BH126" s="215">
        <f>IF(N126="sníž. přenesená",J126,0)</f>
        <v>0</v>
      </c>
      <c r="BI126" s="215">
        <f>IF(N126="nulová",J126,0)</f>
        <v>0</v>
      </c>
      <c r="BJ126" s="16" t="s">
        <v>84</v>
      </c>
      <c r="BK126" s="215">
        <f>ROUND(I126*H126,2)</f>
        <v>0</v>
      </c>
      <c r="BL126" s="16" t="s">
        <v>149</v>
      </c>
      <c r="BM126" s="214" t="s">
        <v>347</v>
      </c>
    </row>
    <row r="127" spans="1:65" s="2" customFormat="1" ht="21.75" customHeight="1">
      <c r="A127" s="33"/>
      <c r="B127" s="34"/>
      <c r="C127" s="202" t="s">
        <v>154</v>
      </c>
      <c r="D127" s="202" t="s">
        <v>145</v>
      </c>
      <c r="E127" s="203" t="s">
        <v>146</v>
      </c>
      <c r="F127" s="204" t="s">
        <v>147</v>
      </c>
      <c r="G127" s="205" t="s">
        <v>148</v>
      </c>
      <c r="H127" s="206">
        <v>45</v>
      </c>
      <c r="I127" s="207"/>
      <c r="J127" s="208">
        <f>ROUND(I127*H127,2)</f>
        <v>0</v>
      </c>
      <c r="K127" s="209"/>
      <c r="L127" s="38"/>
      <c r="M127" s="210" t="s">
        <v>1</v>
      </c>
      <c r="N127" s="211" t="s">
        <v>41</v>
      </c>
      <c r="O127" s="70"/>
      <c r="P127" s="212">
        <f>O127*H127</f>
        <v>0</v>
      </c>
      <c r="Q127" s="212">
        <v>0</v>
      </c>
      <c r="R127" s="212">
        <f>Q127*H127</f>
        <v>0</v>
      </c>
      <c r="S127" s="212">
        <v>0.255</v>
      </c>
      <c r="T127" s="212">
        <f>S127*H127</f>
        <v>11.475</v>
      </c>
      <c r="U127" s="213" t="s">
        <v>1</v>
      </c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14" t="s">
        <v>149</v>
      </c>
      <c r="AT127" s="214" t="s">
        <v>145</v>
      </c>
      <c r="AU127" s="214" t="s">
        <v>86</v>
      </c>
      <c r="AY127" s="16" t="s">
        <v>143</v>
      </c>
      <c r="BE127" s="215">
        <f>IF(N127="základní",J127,0)</f>
        <v>0</v>
      </c>
      <c r="BF127" s="215">
        <f>IF(N127="snížená",J127,0)</f>
        <v>0</v>
      </c>
      <c r="BG127" s="215">
        <f>IF(N127="zákl. přenesená",J127,0)</f>
        <v>0</v>
      </c>
      <c r="BH127" s="215">
        <f>IF(N127="sníž. přenesená",J127,0)</f>
        <v>0</v>
      </c>
      <c r="BI127" s="215">
        <f>IF(N127="nulová",J127,0)</f>
        <v>0</v>
      </c>
      <c r="BJ127" s="16" t="s">
        <v>84</v>
      </c>
      <c r="BK127" s="215">
        <f>ROUND(I127*H127,2)</f>
        <v>0</v>
      </c>
      <c r="BL127" s="16" t="s">
        <v>149</v>
      </c>
      <c r="BM127" s="214" t="s">
        <v>348</v>
      </c>
    </row>
    <row r="128" spans="1:65" s="2" customFormat="1" ht="21.75" customHeight="1">
      <c r="A128" s="33"/>
      <c r="B128" s="34"/>
      <c r="C128" s="202" t="s">
        <v>149</v>
      </c>
      <c r="D128" s="202" t="s">
        <v>145</v>
      </c>
      <c r="E128" s="203" t="s">
        <v>349</v>
      </c>
      <c r="F128" s="204" t="s">
        <v>350</v>
      </c>
      <c r="G128" s="205" t="s">
        <v>157</v>
      </c>
      <c r="H128" s="206">
        <v>42.45</v>
      </c>
      <c r="I128" s="207"/>
      <c r="J128" s="208">
        <f>ROUND(I128*H128,2)</f>
        <v>0</v>
      </c>
      <c r="K128" s="209"/>
      <c r="L128" s="38"/>
      <c r="M128" s="210" t="s">
        <v>1</v>
      </c>
      <c r="N128" s="211" t="s">
        <v>41</v>
      </c>
      <c r="O128" s="70"/>
      <c r="P128" s="212">
        <f>O128*H128</f>
        <v>0</v>
      </c>
      <c r="Q128" s="212">
        <v>0</v>
      </c>
      <c r="R128" s="212">
        <f>Q128*H128</f>
        <v>0</v>
      </c>
      <c r="S128" s="212">
        <v>0</v>
      </c>
      <c r="T128" s="212">
        <f>S128*H128</f>
        <v>0</v>
      </c>
      <c r="U128" s="213" t="s">
        <v>1</v>
      </c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14" t="s">
        <v>149</v>
      </c>
      <c r="AT128" s="214" t="s">
        <v>145</v>
      </c>
      <c r="AU128" s="214" t="s">
        <v>86</v>
      </c>
      <c r="AY128" s="16" t="s">
        <v>143</v>
      </c>
      <c r="BE128" s="215">
        <f>IF(N128="základní",J128,0)</f>
        <v>0</v>
      </c>
      <c r="BF128" s="215">
        <f>IF(N128="snížená",J128,0)</f>
        <v>0</v>
      </c>
      <c r="BG128" s="215">
        <f>IF(N128="zákl. přenesená",J128,0)</f>
        <v>0</v>
      </c>
      <c r="BH128" s="215">
        <f>IF(N128="sníž. přenesená",J128,0)</f>
        <v>0</v>
      </c>
      <c r="BI128" s="215">
        <f>IF(N128="nulová",J128,0)</f>
        <v>0</v>
      </c>
      <c r="BJ128" s="16" t="s">
        <v>84</v>
      </c>
      <c r="BK128" s="215">
        <f>ROUND(I128*H128,2)</f>
        <v>0</v>
      </c>
      <c r="BL128" s="16" t="s">
        <v>149</v>
      </c>
      <c r="BM128" s="214" t="s">
        <v>351</v>
      </c>
    </row>
    <row r="129" spans="1:65" s="13" customFormat="1" ht="11.25">
      <c r="B129" s="216"/>
      <c r="C129" s="217"/>
      <c r="D129" s="218" t="s">
        <v>159</v>
      </c>
      <c r="E129" s="219" t="s">
        <v>1</v>
      </c>
      <c r="F129" s="220" t="s">
        <v>352</v>
      </c>
      <c r="G129" s="217"/>
      <c r="H129" s="221">
        <v>42.45</v>
      </c>
      <c r="I129" s="222"/>
      <c r="J129" s="217"/>
      <c r="K129" s="217"/>
      <c r="L129" s="223"/>
      <c r="M129" s="224"/>
      <c r="N129" s="225"/>
      <c r="O129" s="225"/>
      <c r="P129" s="225"/>
      <c r="Q129" s="225"/>
      <c r="R129" s="225"/>
      <c r="S129" s="225"/>
      <c r="T129" s="225"/>
      <c r="U129" s="226"/>
      <c r="AT129" s="227" t="s">
        <v>159</v>
      </c>
      <c r="AU129" s="227" t="s">
        <v>86</v>
      </c>
      <c r="AV129" s="13" t="s">
        <v>86</v>
      </c>
      <c r="AW129" s="13" t="s">
        <v>32</v>
      </c>
      <c r="AX129" s="13" t="s">
        <v>84</v>
      </c>
      <c r="AY129" s="227" t="s">
        <v>143</v>
      </c>
    </row>
    <row r="130" spans="1:65" s="2" customFormat="1" ht="21.75" customHeight="1">
      <c r="A130" s="33"/>
      <c r="B130" s="34"/>
      <c r="C130" s="202" t="s">
        <v>166</v>
      </c>
      <c r="D130" s="202" t="s">
        <v>145</v>
      </c>
      <c r="E130" s="203" t="s">
        <v>163</v>
      </c>
      <c r="F130" s="204" t="s">
        <v>164</v>
      </c>
      <c r="G130" s="205" t="s">
        <v>157</v>
      </c>
      <c r="H130" s="206">
        <v>42.45</v>
      </c>
      <c r="I130" s="207"/>
      <c r="J130" s="208">
        <f>ROUND(I130*H130,2)</f>
        <v>0</v>
      </c>
      <c r="K130" s="209"/>
      <c r="L130" s="38"/>
      <c r="M130" s="210" t="s">
        <v>1</v>
      </c>
      <c r="N130" s="211" t="s">
        <v>41</v>
      </c>
      <c r="O130" s="70"/>
      <c r="P130" s="212">
        <f>O130*H130</f>
        <v>0</v>
      </c>
      <c r="Q130" s="212">
        <v>0</v>
      </c>
      <c r="R130" s="212">
        <f>Q130*H130</f>
        <v>0</v>
      </c>
      <c r="S130" s="212">
        <v>0</v>
      </c>
      <c r="T130" s="212">
        <f>S130*H130</f>
        <v>0</v>
      </c>
      <c r="U130" s="213" t="s">
        <v>1</v>
      </c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14" t="s">
        <v>149</v>
      </c>
      <c r="AT130" s="214" t="s">
        <v>145</v>
      </c>
      <c r="AU130" s="214" t="s">
        <v>86</v>
      </c>
      <c r="AY130" s="16" t="s">
        <v>143</v>
      </c>
      <c r="BE130" s="215">
        <f>IF(N130="základní",J130,0)</f>
        <v>0</v>
      </c>
      <c r="BF130" s="215">
        <f>IF(N130="snížená",J130,0)</f>
        <v>0</v>
      </c>
      <c r="BG130" s="215">
        <f>IF(N130="zákl. přenesená",J130,0)</f>
        <v>0</v>
      </c>
      <c r="BH130" s="215">
        <f>IF(N130="sníž. přenesená",J130,0)</f>
        <v>0</v>
      </c>
      <c r="BI130" s="215">
        <f>IF(N130="nulová",J130,0)</f>
        <v>0</v>
      </c>
      <c r="BJ130" s="16" t="s">
        <v>84</v>
      </c>
      <c r="BK130" s="215">
        <f>ROUND(I130*H130,2)</f>
        <v>0</v>
      </c>
      <c r="BL130" s="16" t="s">
        <v>149</v>
      </c>
      <c r="BM130" s="214" t="s">
        <v>353</v>
      </c>
    </row>
    <row r="131" spans="1:65" s="2" customFormat="1" ht="33" customHeight="1">
      <c r="A131" s="33"/>
      <c r="B131" s="34"/>
      <c r="C131" s="202" t="s">
        <v>170</v>
      </c>
      <c r="D131" s="202" t="s">
        <v>145</v>
      </c>
      <c r="E131" s="203" t="s">
        <v>354</v>
      </c>
      <c r="F131" s="204" t="s">
        <v>355</v>
      </c>
      <c r="G131" s="205" t="s">
        <v>157</v>
      </c>
      <c r="H131" s="206">
        <v>424.5</v>
      </c>
      <c r="I131" s="207"/>
      <c r="J131" s="208">
        <f>ROUND(I131*H131,2)</f>
        <v>0</v>
      </c>
      <c r="K131" s="209"/>
      <c r="L131" s="38"/>
      <c r="M131" s="210" t="s">
        <v>1</v>
      </c>
      <c r="N131" s="211" t="s">
        <v>41</v>
      </c>
      <c r="O131" s="70"/>
      <c r="P131" s="212">
        <f>O131*H131</f>
        <v>0</v>
      </c>
      <c r="Q131" s="212">
        <v>0</v>
      </c>
      <c r="R131" s="212">
        <f>Q131*H131</f>
        <v>0</v>
      </c>
      <c r="S131" s="212">
        <v>0</v>
      </c>
      <c r="T131" s="212">
        <f>S131*H131</f>
        <v>0</v>
      </c>
      <c r="U131" s="213" t="s">
        <v>1</v>
      </c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14" t="s">
        <v>149</v>
      </c>
      <c r="AT131" s="214" t="s">
        <v>145</v>
      </c>
      <c r="AU131" s="214" t="s">
        <v>86</v>
      </c>
      <c r="AY131" s="16" t="s">
        <v>143</v>
      </c>
      <c r="BE131" s="215">
        <f>IF(N131="základní",J131,0)</f>
        <v>0</v>
      </c>
      <c r="BF131" s="215">
        <f>IF(N131="snížená",J131,0)</f>
        <v>0</v>
      </c>
      <c r="BG131" s="215">
        <f>IF(N131="zákl. přenesená",J131,0)</f>
        <v>0</v>
      </c>
      <c r="BH131" s="215">
        <f>IF(N131="sníž. přenesená",J131,0)</f>
        <v>0</v>
      </c>
      <c r="BI131" s="215">
        <f>IF(N131="nulová",J131,0)</f>
        <v>0</v>
      </c>
      <c r="BJ131" s="16" t="s">
        <v>84</v>
      </c>
      <c r="BK131" s="215">
        <f>ROUND(I131*H131,2)</f>
        <v>0</v>
      </c>
      <c r="BL131" s="16" t="s">
        <v>149</v>
      </c>
      <c r="BM131" s="214" t="s">
        <v>356</v>
      </c>
    </row>
    <row r="132" spans="1:65" s="13" customFormat="1" ht="11.25">
      <c r="B132" s="216"/>
      <c r="C132" s="217"/>
      <c r="D132" s="218" t="s">
        <v>159</v>
      </c>
      <c r="E132" s="217"/>
      <c r="F132" s="220" t="s">
        <v>357</v>
      </c>
      <c r="G132" s="217"/>
      <c r="H132" s="221">
        <v>424.5</v>
      </c>
      <c r="I132" s="222"/>
      <c r="J132" s="217"/>
      <c r="K132" s="217"/>
      <c r="L132" s="223"/>
      <c r="M132" s="224"/>
      <c r="N132" s="225"/>
      <c r="O132" s="225"/>
      <c r="P132" s="225"/>
      <c r="Q132" s="225"/>
      <c r="R132" s="225"/>
      <c r="S132" s="225"/>
      <c r="T132" s="225"/>
      <c r="U132" s="226"/>
      <c r="AT132" s="227" t="s">
        <v>159</v>
      </c>
      <c r="AU132" s="227" t="s">
        <v>86</v>
      </c>
      <c r="AV132" s="13" t="s">
        <v>86</v>
      </c>
      <c r="AW132" s="13" t="s">
        <v>4</v>
      </c>
      <c r="AX132" s="13" t="s">
        <v>84</v>
      </c>
      <c r="AY132" s="227" t="s">
        <v>143</v>
      </c>
    </row>
    <row r="133" spans="1:65" s="2" customFormat="1" ht="21.75" customHeight="1">
      <c r="A133" s="33"/>
      <c r="B133" s="34"/>
      <c r="C133" s="202" t="s">
        <v>174</v>
      </c>
      <c r="D133" s="202" t="s">
        <v>145</v>
      </c>
      <c r="E133" s="203" t="s">
        <v>358</v>
      </c>
      <c r="F133" s="204" t="s">
        <v>359</v>
      </c>
      <c r="G133" s="205" t="s">
        <v>157</v>
      </c>
      <c r="H133" s="206">
        <v>42.45</v>
      </c>
      <c r="I133" s="207"/>
      <c r="J133" s="208">
        <f t="shared" ref="J133:J138" si="0">ROUND(I133*H133,2)</f>
        <v>0</v>
      </c>
      <c r="K133" s="209"/>
      <c r="L133" s="38"/>
      <c r="M133" s="210" t="s">
        <v>1</v>
      </c>
      <c r="N133" s="211" t="s">
        <v>41</v>
      </c>
      <c r="O133" s="70"/>
      <c r="P133" s="212">
        <f t="shared" ref="P133:P138" si="1">O133*H133</f>
        <v>0</v>
      </c>
      <c r="Q133" s="212">
        <v>0</v>
      </c>
      <c r="R133" s="212">
        <f t="shared" ref="R133:R138" si="2">Q133*H133</f>
        <v>0</v>
      </c>
      <c r="S133" s="212">
        <v>0</v>
      </c>
      <c r="T133" s="212">
        <f t="shared" ref="T133:T138" si="3">S133*H133</f>
        <v>0</v>
      </c>
      <c r="U133" s="213" t="s">
        <v>1</v>
      </c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14" t="s">
        <v>149</v>
      </c>
      <c r="AT133" s="214" t="s">
        <v>145</v>
      </c>
      <c r="AU133" s="214" t="s">
        <v>86</v>
      </c>
      <c r="AY133" s="16" t="s">
        <v>143</v>
      </c>
      <c r="BE133" s="215">
        <f t="shared" ref="BE133:BE138" si="4">IF(N133="základní",J133,0)</f>
        <v>0</v>
      </c>
      <c r="BF133" s="215">
        <f t="shared" ref="BF133:BF138" si="5">IF(N133="snížená",J133,0)</f>
        <v>0</v>
      </c>
      <c r="BG133" s="215">
        <f t="shared" ref="BG133:BG138" si="6">IF(N133="zákl. přenesená",J133,0)</f>
        <v>0</v>
      </c>
      <c r="BH133" s="215">
        <f t="shared" ref="BH133:BH138" si="7">IF(N133="sníž. přenesená",J133,0)</f>
        <v>0</v>
      </c>
      <c r="BI133" s="215">
        <f t="shared" ref="BI133:BI138" si="8">IF(N133="nulová",J133,0)</f>
        <v>0</v>
      </c>
      <c r="BJ133" s="16" t="s">
        <v>84</v>
      </c>
      <c r="BK133" s="215">
        <f t="shared" ref="BK133:BK138" si="9">ROUND(I133*H133,2)</f>
        <v>0</v>
      </c>
      <c r="BL133" s="16" t="s">
        <v>149</v>
      </c>
      <c r="BM133" s="214" t="s">
        <v>360</v>
      </c>
    </row>
    <row r="134" spans="1:65" s="2" customFormat="1" ht="16.5" customHeight="1">
      <c r="A134" s="33"/>
      <c r="B134" s="34"/>
      <c r="C134" s="202" t="s">
        <v>180</v>
      </c>
      <c r="D134" s="202" t="s">
        <v>145</v>
      </c>
      <c r="E134" s="203" t="s">
        <v>171</v>
      </c>
      <c r="F134" s="204" t="s">
        <v>172</v>
      </c>
      <c r="G134" s="205" t="s">
        <v>157</v>
      </c>
      <c r="H134" s="206">
        <v>42.45</v>
      </c>
      <c r="I134" s="207"/>
      <c r="J134" s="208">
        <f t="shared" si="0"/>
        <v>0</v>
      </c>
      <c r="K134" s="209"/>
      <c r="L134" s="38"/>
      <c r="M134" s="210" t="s">
        <v>1</v>
      </c>
      <c r="N134" s="211" t="s">
        <v>41</v>
      </c>
      <c r="O134" s="70"/>
      <c r="P134" s="212">
        <f t="shared" si="1"/>
        <v>0</v>
      </c>
      <c r="Q134" s="212">
        <v>0</v>
      </c>
      <c r="R134" s="212">
        <f t="shared" si="2"/>
        <v>0</v>
      </c>
      <c r="S134" s="212">
        <v>0</v>
      </c>
      <c r="T134" s="212">
        <f t="shared" si="3"/>
        <v>0</v>
      </c>
      <c r="U134" s="213" t="s">
        <v>1</v>
      </c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14" t="s">
        <v>149</v>
      </c>
      <c r="AT134" s="214" t="s">
        <v>145</v>
      </c>
      <c r="AU134" s="214" t="s">
        <v>86</v>
      </c>
      <c r="AY134" s="16" t="s">
        <v>143</v>
      </c>
      <c r="BE134" s="215">
        <f t="shared" si="4"/>
        <v>0</v>
      </c>
      <c r="BF134" s="215">
        <f t="shared" si="5"/>
        <v>0</v>
      </c>
      <c r="BG134" s="215">
        <f t="shared" si="6"/>
        <v>0</v>
      </c>
      <c r="BH134" s="215">
        <f t="shared" si="7"/>
        <v>0</v>
      </c>
      <c r="BI134" s="215">
        <f t="shared" si="8"/>
        <v>0</v>
      </c>
      <c r="BJ134" s="16" t="s">
        <v>84</v>
      </c>
      <c r="BK134" s="215">
        <f t="shared" si="9"/>
        <v>0</v>
      </c>
      <c r="BL134" s="16" t="s">
        <v>149</v>
      </c>
      <c r="BM134" s="214" t="s">
        <v>361</v>
      </c>
    </row>
    <row r="135" spans="1:65" s="2" customFormat="1" ht="21.75" customHeight="1">
      <c r="A135" s="33"/>
      <c r="B135" s="34"/>
      <c r="C135" s="202" t="s">
        <v>184</v>
      </c>
      <c r="D135" s="202" t="s">
        <v>145</v>
      </c>
      <c r="E135" s="203" t="s">
        <v>175</v>
      </c>
      <c r="F135" s="204" t="s">
        <v>176</v>
      </c>
      <c r="G135" s="205" t="s">
        <v>177</v>
      </c>
      <c r="H135" s="206">
        <v>67.92</v>
      </c>
      <c r="I135" s="207"/>
      <c r="J135" s="208">
        <f t="shared" si="0"/>
        <v>0</v>
      </c>
      <c r="K135" s="209"/>
      <c r="L135" s="38"/>
      <c r="M135" s="210" t="s">
        <v>1</v>
      </c>
      <c r="N135" s="211" t="s">
        <v>41</v>
      </c>
      <c r="O135" s="70"/>
      <c r="P135" s="212">
        <f t="shared" si="1"/>
        <v>0</v>
      </c>
      <c r="Q135" s="212">
        <v>0</v>
      </c>
      <c r="R135" s="212">
        <f t="shared" si="2"/>
        <v>0</v>
      </c>
      <c r="S135" s="212">
        <v>0</v>
      </c>
      <c r="T135" s="212">
        <f t="shared" si="3"/>
        <v>0</v>
      </c>
      <c r="U135" s="213" t="s">
        <v>1</v>
      </c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14" t="s">
        <v>149</v>
      </c>
      <c r="AT135" s="214" t="s">
        <v>145</v>
      </c>
      <c r="AU135" s="214" t="s">
        <v>86</v>
      </c>
      <c r="AY135" s="16" t="s">
        <v>143</v>
      </c>
      <c r="BE135" s="215">
        <f t="shared" si="4"/>
        <v>0</v>
      </c>
      <c r="BF135" s="215">
        <f t="shared" si="5"/>
        <v>0</v>
      </c>
      <c r="BG135" s="215">
        <f t="shared" si="6"/>
        <v>0</v>
      </c>
      <c r="BH135" s="215">
        <f t="shared" si="7"/>
        <v>0</v>
      </c>
      <c r="BI135" s="215">
        <f t="shared" si="8"/>
        <v>0</v>
      </c>
      <c r="BJ135" s="16" t="s">
        <v>84</v>
      </c>
      <c r="BK135" s="215">
        <f t="shared" si="9"/>
        <v>0</v>
      </c>
      <c r="BL135" s="16" t="s">
        <v>149</v>
      </c>
      <c r="BM135" s="214" t="s">
        <v>362</v>
      </c>
    </row>
    <row r="136" spans="1:65" s="2" customFormat="1" ht="21.75" customHeight="1">
      <c r="A136" s="33"/>
      <c r="B136" s="34"/>
      <c r="C136" s="202" t="s">
        <v>189</v>
      </c>
      <c r="D136" s="202" t="s">
        <v>145</v>
      </c>
      <c r="E136" s="203" t="s">
        <v>363</v>
      </c>
      <c r="F136" s="204" t="s">
        <v>364</v>
      </c>
      <c r="G136" s="205" t="s">
        <v>177</v>
      </c>
      <c r="H136" s="206">
        <v>8.49</v>
      </c>
      <c r="I136" s="207"/>
      <c r="J136" s="208">
        <f t="shared" si="0"/>
        <v>0</v>
      </c>
      <c r="K136" s="209"/>
      <c r="L136" s="38"/>
      <c r="M136" s="210" t="s">
        <v>1</v>
      </c>
      <c r="N136" s="211" t="s">
        <v>41</v>
      </c>
      <c r="O136" s="70"/>
      <c r="P136" s="212">
        <f t="shared" si="1"/>
        <v>0</v>
      </c>
      <c r="Q136" s="212">
        <v>0</v>
      </c>
      <c r="R136" s="212">
        <f t="shared" si="2"/>
        <v>0</v>
      </c>
      <c r="S136" s="212">
        <v>0</v>
      </c>
      <c r="T136" s="212">
        <f t="shared" si="3"/>
        <v>0</v>
      </c>
      <c r="U136" s="213" t="s">
        <v>1</v>
      </c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14" t="s">
        <v>149</v>
      </c>
      <c r="AT136" s="214" t="s">
        <v>145</v>
      </c>
      <c r="AU136" s="214" t="s">
        <v>86</v>
      </c>
      <c r="AY136" s="16" t="s">
        <v>143</v>
      </c>
      <c r="BE136" s="215">
        <f t="shared" si="4"/>
        <v>0</v>
      </c>
      <c r="BF136" s="215">
        <f t="shared" si="5"/>
        <v>0</v>
      </c>
      <c r="BG136" s="215">
        <f t="shared" si="6"/>
        <v>0</v>
      </c>
      <c r="BH136" s="215">
        <f t="shared" si="7"/>
        <v>0</v>
      </c>
      <c r="BI136" s="215">
        <f t="shared" si="8"/>
        <v>0</v>
      </c>
      <c r="BJ136" s="16" t="s">
        <v>84</v>
      </c>
      <c r="BK136" s="215">
        <f t="shared" si="9"/>
        <v>0</v>
      </c>
      <c r="BL136" s="16" t="s">
        <v>149</v>
      </c>
      <c r="BM136" s="214" t="s">
        <v>365</v>
      </c>
    </row>
    <row r="137" spans="1:65" s="2" customFormat="1" ht="21.75" customHeight="1">
      <c r="A137" s="33"/>
      <c r="B137" s="34"/>
      <c r="C137" s="202" t="s">
        <v>194</v>
      </c>
      <c r="D137" s="202" t="s">
        <v>145</v>
      </c>
      <c r="E137" s="203" t="s">
        <v>366</v>
      </c>
      <c r="F137" s="204" t="s">
        <v>367</v>
      </c>
      <c r="G137" s="205" t="s">
        <v>157</v>
      </c>
      <c r="H137" s="206">
        <v>16.8</v>
      </c>
      <c r="I137" s="207"/>
      <c r="J137" s="208">
        <f t="shared" si="0"/>
        <v>0</v>
      </c>
      <c r="K137" s="209"/>
      <c r="L137" s="38"/>
      <c r="M137" s="210" t="s">
        <v>1</v>
      </c>
      <c r="N137" s="211" t="s">
        <v>41</v>
      </c>
      <c r="O137" s="70"/>
      <c r="P137" s="212">
        <f t="shared" si="1"/>
        <v>0</v>
      </c>
      <c r="Q137" s="212">
        <v>0</v>
      </c>
      <c r="R137" s="212">
        <f t="shared" si="2"/>
        <v>0</v>
      </c>
      <c r="S137" s="212">
        <v>0</v>
      </c>
      <c r="T137" s="212">
        <f t="shared" si="3"/>
        <v>0</v>
      </c>
      <c r="U137" s="213" t="s">
        <v>1</v>
      </c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14" t="s">
        <v>149</v>
      </c>
      <c r="AT137" s="214" t="s">
        <v>145</v>
      </c>
      <c r="AU137" s="214" t="s">
        <v>86</v>
      </c>
      <c r="AY137" s="16" t="s">
        <v>143</v>
      </c>
      <c r="BE137" s="215">
        <f t="shared" si="4"/>
        <v>0</v>
      </c>
      <c r="BF137" s="215">
        <f t="shared" si="5"/>
        <v>0</v>
      </c>
      <c r="BG137" s="215">
        <f t="shared" si="6"/>
        <v>0</v>
      </c>
      <c r="BH137" s="215">
        <f t="shared" si="7"/>
        <v>0</v>
      </c>
      <c r="BI137" s="215">
        <f t="shared" si="8"/>
        <v>0</v>
      </c>
      <c r="BJ137" s="16" t="s">
        <v>84</v>
      </c>
      <c r="BK137" s="215">
        <f t="shared" si="9"/>
        <v>0</v>
      </c>
      <c r="BL137" s="16" t="s">
        <v>149</v>
      </c>
      <c r="BM137" s="214" t="s">
        <v>368</v>
      </c>
    </row>
    <row r="138" spans="1:65" s="2" customFormat="1" ht="16.5" customHeight="1">
      <c r="A138" s="33"/>
      <c r="B138" s="34"/>
      <c r="C138" s="239" t="s">
        <v>199</v>
      </c>
      <c r="D138" s="239" t="s">
        <v>185</v>
      </c>
      <c r="E138" s="240" t="s">
        <v>186</v>
      </c>
      <c r="F138" s="241" t="s">
        <v>187</v>
      </c>
      <c r="G138" s="242" t="s">
        <v>177</v>
      </c>
      <c r="H138" s="243">
        <v>30.24</v>
      </c>
      <c r="I138" s="244"/>
      <c r="J138" s="245">
        <f t="shared" si="0"/>
        <v>0</v>
      </c>
      <c r="K138" s="246"/>
      <c r="L138" s="247"/>
      <c r="M138" s="248" t="s">
        <v>1</v>
      </c>
      <c r="N138" s="249" t="s">
        <v>41</v>
      </c>
      <c r="O138" s="70"/>
      <c r="P138" s="212">
        <f t="shared" si="1"/>
        <v>0</v>
      </c>
      <c r="Q138" s="212">
        <v>1</v>
      </c>
      <c r="R138" s="212">
        <f t="shared" si="2"/>
        <v>30.24</v>
      </c>
      <c r="S138" s="212">
        <v>0</v>
      </c>
      <c r="T138" s="212">
        <f t="shared" si="3"/>
        <v>0</v>
      </c>
      <c r="U138" s="213" t="s">
        <v>1</v>
      </c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14" t="s">
        <v>180</v>
      </c>
      <c r="AT138" s="214" t="s">
        <v>185</v>
      </c>
      <c r="AU138" s="214" t="s">
        <v>86</v>
      </c>
      <c r="AY138" s="16" t="s">
        <v>143</v>
      </c>
      <c r="BE138" s="215">
        <f t="shared" si="4"/>
        <v>0</v>
      </c>
      <c r="BF138" s="215">
        <f t="shared" si="5"/>
        <v>0</v>
      </c>
      <c r="BG138" s="215">
        <f t="shared" si="6"/>
        <v>0</v>
      </c>
      <c r="BH138" s="215">
        <f t="shared" si="7"/>
        <v>0</v>
      </c>
      <c r="BI138" s="215">
        <f t="shared" si="8"/>
        <v>0</v>
      </c>
      <c r="BJ138" s="16" t="s">
        <v>84</v>
      </c>
      <c r="BK138" s="215">
        <f t="shared" si="9"/>
        <v>0</v>
      </c>
      <c r="BL138" s="16" t="s">
        <v>149</v>
      </c>
      <c r="BM138" s="214" t="s">
        <v>369</v>
      </c>
    </row>
    <row r="139" spans="1:65" s="13" customFormat="1" ht="11.25">
      <c r="B139" s="216"/>
      <c r="C139" s="217"/>
      <c r="D139" s="218" t="s">
        <v>159</v>
      </c>
      <c r="E139" s="217"/>
      <c r="F139" s="220" t="s">
        <v>370</v>
      </c>
      <c r="G139" s="217"/>
      <c r="H139" s="221">
        <v>30.24</v>
      </c>
      <c r="I139" s="222"/>
      <c r="J139" s="217"/>
      <c r="K139" s="217"/>
      <c r="L139" s="223"/>
      <c r="M139" s="224"/>
      <c r="N139" s="225"/>
      <c r="O139" s="225"/>
      <c r="P139" s="225"/>
      <c r="Q139" s="225"/>
      <c r="R139" s="225"/>
      <c r="S139" s="225"/>
      <c r="T139" s="225"/>
      <c r="U139" s="226"/>
      <c r="AT139" s="227" t="s">
        <v>159</v>
      </c>
      <c r="AU139" s="227" t="s">
        <v>86</v>
      </c>
      <c r="AV139" s="13" t="s">
        <v>86</v>
      </c>
      <c r="AW139" s="13" t="s">
        <v>4</v>
      </c>
      <c r="AX139" s="13" t="s">
        <v>84</v>
      </c>
      <c r="AY139" s="227" t="s">
        <v>143</v>
      </c>
    </row>
    <row r="140" spans="1:65" s="2" customFormat="1" ht="21.75" customHeight="1">
      <c r="A140" s="33"/>
      <c r="B140" s="34"/>
      <c r="C140" s="202" t="s">
        <v>204</v>
      </c>
      <c r="D140" s="202" t="s">
        <v>145</v>
      </c>
      <c r="E140" s="203" t="s">
        <v>190</v>
      </c>
      <c r="F140" s="204" t="s">
        <v>191</v>
      </c>
      <c r="G140" s="205" t="s">
        <v>148</v>
      </c>
      <c r="H140" s="206">
        <v>157.5</v>
      </c>
      <c r="I140" s="207"/>
      <c r="J140" s="208">
        <f>ROUND(I140*H140,2)</f>
        <v>0</v>
      </c>
      <c r="K140" s="209"/>
      <c r="L140" s="38"/>
      <c r="M140" s="210" t="s">
        <v>1</v>
      </c>
      <c r="N140" s="211" t="s">
        <v>41</v>
      </c>
      <c r="O140" s="70"/>
      <c r="P140" s="212">
        <f>O140*H140</f>
        <v>0</v>
      </c>
      <c r="Q140" s="212">
        <v>0</v>
      </c>
      <c r="R140" s="212">
        <f>Q140*H140</f>
        <v>0</v>
      </c>
      <c r="S140" s="212">
        <v>0</v>
      </c>
      <c r="T140" s="212">
        <f>S140*H140</f>
        <v>0</v>
      </c>
      <c r="U140" s="213" t="s">
        <v>1</v>
      </c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14" t="s">
        <v>149</v>
      </c>
      <c r="AT140" s="214" t="s">
        <v>145</v>
      </c>
      <c r="AU140" s="214" t="s">
        <v>86</v>
      </c>
      <c r="AY140" s="16" t="s">
        <v>143</v>
      </c>
      <c r="BE140" s="215">
        <f>IF(N140="základní",J140,0)</f>
        <v>0</v>
      </c>
      <c r="BF140" s="215">
        <f>IF(N140="snížená",J140,0)</f>
        <v>0</v>
      </c>
      <c r="BG140" s="215">
        <f>IF(N140="zákl. přenesená",J140,0)</f>
        <v>0</v>
      </c>
      <c r="BH140" s="215">
        <f>IF(N140="sníž. přenesená",J140,0)</f>
        <v>0</v>
      </c>
      <c r="BI140" s="215">
        <f>IF(N140="nulová",J140,0)</f>
        <v>0</v>
      </c>
      <c r="BJ140" s="16" t="s">
        <v>84</v>
      </c>
      <c r="BK140" s="215">
        <f>ROUND(I140*H140,2)</f>
        <v>0</v>
      </c>
      <c r="BL140" s="16" t="s">
        <v>149</v>
      </c>
      <c r="BM140" s="214" t="s">
        <v>371</v>
      </c>
    </row>
    <row r="141" spans="1:65" s="13" customFormat="1" ht="11.25">
      <c r="B141" s="216"/>
      <c r="C141" s="217"/>
      <c r="D141" s="218" t="s">
        <v>159</v>
      </c>
      <c r="E141" s="219" t="s">
        <v>1</v>
      </c>
      <c r="F141" s="220" t="s">
        <v>372</v>
      </c>
      <c r="G141" s="217"/>
      <c r="H141" s="221">
        <v>157.5</v>
      </c>
      <c r="I141" s="222"/>
      <c r="J141" s="217"/>
      <c r="K141" s="217"/>
      <c r="L141" s="223"/>
      <c r="M141" s="224"/>
      <c r="N141" s="225"/>
      <c r="O141" s="225"/>
      <c r="P141" s="225"/>
      <c r="Q141" s="225"/>
      <c r="R141" s="225"/>
      <c r="S141" s="225"/>
      <c r="T141" s="225"/>
      <c r="U141" s="226"/>
      <c r="AT141" s="227" t="s">
        <v>159</v>
      </c>
      <c r="AU141" s="227" t="s">
        <v>86</v>
      </c>
      <c r="AV141" s="13" t="s">
        <v>86</v>
      </c>
      <c r="AW141" s="13" t="s">
        <v>32</v>
      </c>
      <c r="AX141" s="13" t="s">
        <v>84</v>
      </c>
      <c r="AY141" s="227" t="s">
        <v>143</v>
      </c>
    </row>
    <row r="142" spans="1:65" s="12" customFormat="1" ht="22.9" customHeight="1">
      <c r="B142" s="186"/>
      <c r="C142" s="187"/>
      <c r="D142" s="188" t="s">
        <v>75</v>
      </c>
      <c r="E142" s="200" t="s">
        <v>166</v>
      </c>
      <c r="F142" s="200" t="s">
        <v>203</v>
      </c>
      <c r="G142" s="187"/>
      <c r="H142" s="187"/>
      <c r="I142" s="190"/>
      <c r="J142" s="201">
        <f>BK142</f>
        <v>0</v>
      </c>
      <c r="K142" s="187"/>
      <c r="L142" s="192"/>
      <c r="M142" s="193"/>
      <c r="N142" s="194"/>
      <c r="O142" s="194"/>
      <c r="P142" s="195">
        <f>P143</f>
        <v>0</v>
      </c>
      <c r="Q142" s="194"/>
      <c r="R142" s="195">
        <f>R143</f>
        <v>62.370000000000005</v>
      </c>
      <c r="S142" s="194"/>
      <c r="T142" s="195">
        <f>T143</f>
        <v>0</v>
      </c>
      <c r="U142" s="196"/>
      <c r="AR142" s="197" t="s">
        <v>84</v>
      </c>
      <c r="AT142" s="198" t="s">
        <v>75</v>
      </c>
      <c r="AU142" s="198" t="s">
        <v>84</v>
      </c>
      <c r="AY142" s="197" t="s">
        <v>143</v>
      </c>
      <c r="BK142" s="199">
        <f>BK143</f>
        <v>0</v>
      </c>
    </row>
    <row r="143" spans="1:65" s="2" customFormat="1" ht="21.75" customHeight="1">
      <c r="A143" s="33"/>
      <c r="B143" s="34"/>
      <c r="C143" s="202" t="s">
        <v>210</v>
      </c>
      <c r="D143" s="202" t="s">
        <v>145</v>
      </c>
      <c r="E143" s="203" t="s">
        <v>373</v>
      </c>
      <c r="F143" s="204" t="s">
        <v>212</v>
      </c>
      <c r="G143" s="205" t="s">
        <v>148</v>
      </c>
      <c r="H143" s="206">
        <v>157.5</v>
      </c>
      <c r="I143" s="207"/>
      <c r="J143" s="208">
        <f>ROUND(I143*H143,2)</f>
        <v>0</v>
      </c>
      <c r="K143" s="209"/>
      <c r="L143" s="38"/>
      <c r="M143" s="210" t="s">
        <v>1</v>
      </c>
      <c r="N143" s="211" t="s">
        <v>41</v>
      </c>
      <c r="O143" s="70"/>
      <c r="P143" s="212">
        <f>O143*H143</f>
        <v>0</v>
      </c>
      <c r="Q143" s="212">
        <v>0.39600000000000002</v>
      </c>
      <c r="R143" s="212">
        <f>Q143*H143</f>
        <v>62.370000000000005</v>
      </c>
      <c r="S143" s="212">
        <v>0</v>
      </c>
      <c r="T143" s="212">
        <f>S143*H143</f>
        <v>0</v>
      </c>
      <c r="U143" s="213" t="s">
        <v>1</v>
      </c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14" t="s">
        <v>149</v>
      </c>
      <c r="AT143" s="214" t="s">
        <v>145</v>
      </c>
      <c r="AU143" s="214" t="s">
        <v>86</v>
      </c>
      <c r="AY143" s="16" t="s">
        <v>143</v>
      </c>
      <c r="BE143" s="215">
        <f>IF(N143="základní",J143,0)</f>
        <v>0</v>
      </c>
      <c r="BF143" s="215">
        <f>IF(N143="snížená",J143,0)</f>
        <v>0</v>
      </c>
      <c r="BG143" s="215">
        <f>IF(N143="zákl. přenesená",J143,0)</f>
        <v>0</v>
      </c>
      <c r="BH143" s="215">
        <f>IF(N143="sníž. přenesená",J143,0)</f>
        <v>0</v>
      </c>
      <c r="BI143" s="215">
        <f>IF(N143="nulová",J143,0)</f>
        <v>0</v>
      </c>
      <c r="BJ143" s="16" t="s">
        <v>84</v>
      </c>
      <c r="BK143" s="215">
        <f>ROUND(I143*H143,2)</f>
        <v>0</v>
      </c>
      <c r="BL143" s="16" t="s">
        <v>149</v>
      </c>
      <c r="BM143" s="214" t="s">
        <v>374</v>
      </c>
    </row>
    <row r="144" spans="1:65" s="12" customFormat="1" ht="22.9" customHeight="1">
      <c r="B144" s="186"/>
      <c r="C144" s="187"/>
      <c r="D144" s="188" t="s">
        <v>75</v>
      </c>
      <c r="E144" s="200" t="s">
        <v>184</v>
      </c>
      <c r="F144" s="200" t="s">
        <v>241</v>
      </c>
      <c r="G144" s="187"/>
      <c r="H144" s="187"/>
      <c r="I144" s="190"/>
      <c r="J144" s="201">
        <f>BK144</f>
        <v>0</v>
      </c>
      <c r="K144" s="187"/>
      <c r="L144" s="192"/>
      <c r="M144" s="193"/>
      <c r="N144" s="194"/>
      <c r="O144" s="194"/>
      <c r="P144" s="195">
        <f>SUM(P145:P171)</f>
        <v>0</v>
      </c>
      <c r="Q144" s="194"/>
      <c r="R144" s="195">
        <f>SUM(R145:R171)</f>
        <v>0</v>
      </c>
      <c r="S144" s="194"/>
      <c r="T144" s="195">
        <f>SUM(T145:T171)</f>
        <v>291.22220000000004</v>
      </c>
      <c r="U144" s="196"/>
      <c r="AR144" s="197" t="s">
        <v>84</v>
      </c>
      <c r="AT144" s="198" t="s">
        <v>75</v>
      </c>
      <c r="AU144" s="198" t="s">
        <v>84</v>
      </c>
      <c r="AY144" s="197" t="s">
        <v>143</v>
      </c>
      <c r="BK144" s="199">
        <f>SUM(BK145:BK171)</f>
        <v>0</v>
      </c>
    </row>
    <row r="145" spans="1:65" s="2" customFormat="1" ht="21.75" customHeight="1">
      <c r="A145" s="33"/>
      <c r="B145" s="34"/>
      <c r="C145" s="202" t="s">
        <v>8</v>
      </c>
      <c r="D145" s="202" t="s">
        <v>145</v>
      </c>
      <c r="E145" s="203" t="s">
        <v>243</v>
      </c>
      <c r="F145" s="204" t="s">
        <v>244</v>
      </c>
      <c r="G145" s="205" t="s">
        <v>245</v>
      </c>
      <c r="H145" s="206">
        <v>1</v>
      </c>
      <c r="I145" s="207"/>
      <c r="J145" s="208">
        <f>ROUND(I145*H145,2)</f>
        <v>0</v>
      </c>
      <c r="K145" s="209"/>
      <c r="L145" s="38"/>
      <c r="M145" s="210" t="s">
        <v>1</v>
      </c>
      <c r="N145" s="211" t="s">
        <v>41</v>
      </c>
      <c r="O145" s="70"/>
      <c r="P145" s="212">
        <f>O145*H145</f>
        <v>0</v>
      </c>
      <c r="Q145" s="212">
        <v>0</v>
      </c>
      <c r="R145" s="212">
        <f>Q145*H145</f>
        <v>0</v>
      </c>
      <c r="S145" s="212">
        <v>0</v>
      </c>
      <c r="T145" s="212">
        <f>S145*H145</f>
        <v>0</v>
      </c>
      <c r="U145" s="213" t="s">
        <v>1</v>
      </c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14" t="s">
        <v>149</v>
      </c>
      <c r="AT145" s="214" t="s">
        <v>145</v>
      </c>
      <c r="AU145" s="214" t="s">
        <v>86</v>
      </c>
      <c r="AY145" s="16" t="s">
        <v>143</v>
      </c>
      <c r="BE145" s="215">
        <f>IF(N145="základní",J145,0)</f>
        <v>0</v>
      </c>
      <c r="BF145" s="215">
        <f>IF(N145="snížená",J145,0)</f>
        <v>0</v>
      </c>
      <c r="BG145" s="215">
        <f>IF(N145="zákl. přenesená",J145,0)</f>
        <v>0</v>
      </c>
      <c r="BH145" s="215">
        <f>IF(N145="sníž. přenesená",J145,0)</f>
        <v>0</v>
      </c>
      <c r="BI145" s="215">
        <f>IF(N145="nulová",J145,0)</f>
        <v>0</v>
      </c>
      <c r="BJ145" s="16" t="s">
        <v>84</v>
      </c>
      <c r="BK145" s="215">
        <f>ROUND(I145*H145,2)</f>
        <v>0</v>
      </c>
      <c r="BL145" s="16" t="s">
        <v>149</v>
      </c>
      <c r="BM145" s="214" t="s">
        <v>375</v>
      </c>
    </row>
    <row r="146" spans="1:65" s="2" customFormat="1" ht="16.5" customHeight="1">
      <c r="A146" s="33"/>
      <c r="B146" s="34"/>
      <c r="C146" s="202" t="s">
        <v>217</v>
      </c>
      <c r="D146" s="202" t="s">
        <v>145</v>
      </c>
      <c r="E146" s="203" t="s">
        <v>247</v>
      </c>
      <c r="F146" s="204" t="s">
        <v>376</v>
      </c>
      <c r="G146" s="205" t="s">
        <v>245</v>
      </c>
      <c r="H146" s="206">
        <v>1</v>
      </c>
      <c r="I146" s="207"/>
      <c r="J146" s="208">
        <f>ROUND(I146*H146,2)</f>
        <v>0</v>
      </c>
      <c r="K146" s="209"/>
      <c r="L146" s="38"/>
      <c r="M146" s="210" t="s">
        <v>1</v>
      </c>
      <c r="N146" s="211" t="s">
        <v>41</v>
      </c>
      <c r="O146" s="70"/>
      <c r="P146" s="212">
        <f>O146*H146</f>
        <v>0</v>
      </c>
      <c r="Q146" s="212">
        <v>0</v>
      </c>
      <c r="R146" s="212">
        <f>Q146*H146</f>
        <v>0</v>
      </c>
      <c r="S146" s="212">
        <v>0</v>
      </c>
      <c r="T146" s="212">
        <f>S146*H146</f>
        <v>0</v>
      </c>
      <c r="U146" s="213" t="s">
        <v>1</v>
      </c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14" t="s">
        <v>149</v>
      </c>
      <c r="AT146" s="214" t="s">
        <v>145</v>
      </c>
      <c r="AU146" s="214" t="s">
        <v>86</v>
      </c>
      <c r="AY146" s="16" t="s">
        <v>143</v>
      </c>
      <c r="BE146" s="215">
        <f>IF(N146="základní",J146,0)</f>
        <v>0</v>
      </c>
      <c r="BF146" s="215">
        <f>IF(N146="snížená",J146,0)</f>
        <v>0</v>
      </c>
      <c r="BG146" s="215">
        <f>IF(N146="zákl. přenesená",J146,0)</f>
        <v>0</v>
      </c>
      <c r="BH146" s="215">
        <f>IF(N146="sníž. přenesená",J146,0)</f>
        <v>0</v>
      </c>
      <c r="BI146" s="215">
        <f>IF(N146="nulová",J146,0)</f>
        <v>0</v>
      </c>
      <c r="BJ146" s="16" t="s">
        <v>84</v>
      </c>
      <c r="BK146" s="215">
        <f>ROUND(I146*H146,2)</f>
        <v>0</v>
      </c>
      <c r="BL146" s="16" t="s">
        <v>149</v>
      </c>
      <c r="BM146" s="214" t="s">
        <v>377</v>
      </c>
    </row>
    <row r="147" spans="1:65" s="2" customFormat="1" ht="33" customHeight="1">
      <c r="A147" s="33"/>
      <c r="B147" s="34"/>
      <c r="C147" s="202" t="s">
        <v>222</v>
      </c>
      <c r="D147" s="202" t="s">
        <v>145</v>
      </c>
      <c r="E147" s="203" t="s">
        <v>251</v>
      </c>
      <c r="F147" s="204" t="s">
        <v>252</v>
      </c>
      <c r="G147" s="205" t="s">
        <v>245</v>
      </c>
      <c r="H147" s="206">
        <v>1</v>
      </c>
      <c r="I147" s="207"/>
      <c r="J147" s="208">
        <f>ROUND(I147*H147,2)</f>
        <v>0</v>
      </c>
      <c r="K147" s="209"/>
      <c r="L147" s="38"/>
      <c r="M147" s="210" t="s">
        <v>1</v>
      </c>
      <c r="N147" s="211" t="s">
        <v>41</v>
      </c>
      <c r="O147" s="70"/>
      <c r="P147" s="212">
        <f>O147*H147</f>
        <v>0</v>
      </c>
      <c r="Q147" s="212">
        <v>0</v>
      </c>
      <c r="R147" s="212">
        <f>Q147*H147</f>
        <v>0</v>
      </c>
      <c r="S147" s="212">
        <v>0</v>
      </c>
      <c r="T147" s="212">
        <f>S147*H147</f>
        <v>0</v>
      </c>
      <c r="U147" s="213" t="s">
        <v>1</v>
      </c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14" t="s">
        <v>149</v>
      </c>
      <c r="AT147" s="214" t="s">
        <v>145</v>
      </c>
      <c r="AU147" s="214" t="s">
        <v>86</v>
      </c>
      <c r="AY147" s="16" t="s">
        <v>143</v>
      </c>
      <c r="BE147" s="215">
        <f>IF(N147="základní",J147,0)</f>
        <v>0</v>
      </c>
      <c r="BF147" s="215">
        <f>IF(N147="snížená",J147,0)</f>
        <v>0</v>
      </c>
      <c r="BG147" s="215">
        <f>IF(N147="zákl. přenesená",J147,0)</f>
        <v>0</v>
      </c>
      <c r="BH147" s="215">
        <f>IF(N147="sníž. přenesená",J147,0)</f>
        <v>0</v>
      </c>
      <c r="BI147" s="215">
        <f>IF(N147="nulová",J147,0)</f>
        <v>0</v>
      </c>
      <c r="BJ147" s="16" t="s">
        <v>84</v>
      </c>
      <c r="BK147" s="215">
        <f>ROUND(I147*H147,2)</f>
        <v>0</v>
      </c>
      <c r="BL147" s="16" t="s">
        <v>149</v>
      </c>
      <c r="BM147" s="214" t="s">
        <v>378</v>
      </c>
    </row>
    <row r="148" spans="1:65" s="2" customFormat="1" ht="16.5" customHeight="1">
      <c r="A148" s="33"/>
      <c r="B148" s="34"/>
      <c r="C148" s="202" t="s">
        <v>229</v>
      </c>
      <c r="D148" s="202" t="s">
        <v>145</v>
      </c>
      <c r="E148" s="203" t="s">
        <v>379</v>
      </c>
      <c r="F148" s="204" t="s">
        <v>380</v>
      </c>
      <c r="G148" s="205" t="s">
        <v>148</v>
      </c>
      <c r="H148" s="206">
        <v>237.64</v>
      </c>
      <c r="I148" s="207"/>
      <c r="J148" s="208">
        <f>ROUND(I148*H148,2)</f>
        <v>0</v>
      </c>
      <c r="K148" s="209"/>
      <c r="L148" s="38"/>
      <c r="M148" s="210" t="s">
        <v>1</v>
      </c>
      <c r="N148" s="211" t="s">
        <v>41</v>
      </c>
      <c r="O148" s="70"/>
      <c r="P148" s="212">
        <f>O148*H148</f>
        <v>0</v>
      </c>
      <c r="Q148" s="212">
        <v>0</v>
      </c>
      <c r="R148" s="212">
        <f>Q148*H148</f>
        <v>0</v>
      </c>
      <c r="S148" s="212">
        <v>1.7999999999999999E-2</v>
      </c>
      <c r="T148" s="212">
        <f>S148*H148</f>
        <v>4.2775199999999991</v>
      </c>
      <c r="U148" s="213" t="s">
        <v>1</v>
      </c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214" t="s">
        <v>217</v>
      </c>
      <c r="AT148" s="214" t="s">
        <v>145</v>
      </c>
      <c r="AU148" s="214" t="s">
        <v>86</v>
      </c>
      <c r="AY148" s="16" t="s">
        <v>143</v>
      </c>
      <c r="BE148" s="215">
        <f>IF(N148="základní",J148,0)</f>
        <v>0</v>
      </c>
      <c r="BF148" s="215">
        <f>IF(N148="snížená",J148,0)</f>
        <v>0</v>
      </c>
      <c r="BG148" s="215">
        <f>IF(N148="zákl. přenesená",J148,0)</f>
        <v>0</v>
      </c>
      <c r="BH148" s="215">
        <f>IF(N148="sníž. přenesená",J148,0)</f>
        <v>0</v>
      </c>
      <c r="BI148" s="215">
        <f>IF(N148="nulová",J148,0)</f>
        <v>0</v>
      </c>
      <c r="BJ148" s="16" t="s">
        <v>84</v>
      </c>
      <c r="BK148" s="215">
        <f>ROUND(I148*H148,2)</f>
        <v>0</v>
      </c>
      <c r="BL148" s="16" t="s">
        <v>217</v>
      </c>
      <c r="BM148" s="214" t="s">
        <v>381</v>
      </c>
    </row>
    <row r="149" spans="1:65" s="13" customFormat="1" ht="11.25">
      <c r="B149" s="216"/>
      <c r="C149" s="217"/>
      <c r="D149" s="218" t="s">
        <v>159</v>
      </c>
      <c r="E149" s="219" t="s">
        <v>1</v>
      </c>
      <c r="F149" s="220" t="s">
        <v>382</v>
      </c>
      <c r="G149" s="217"/>
      <c r="H149" s="221">
        <v>6.8</v>
      </c>
      <c r="I149" s="222"/>
      <c r="J149" s="217"/>
      <c r="K149" s="217"/>
      <c r="L149" s="223"/>
      <c r="M149" s="224"/>
      <c r="N149" s="225"/>
      <c r="O149" s="225"/>
      <c r="P149" s="225"/>
      <c r="Q149" s="225"/>
      <c r="R149" s="225"/>
      <c r="S149" s="225"/>
      <c r="T149" s="225"/>
      <c r="U149" s="226"/>
      <c r="AT149" s="227" t="s">
        <v>159</v>
      </c>
      <c r="AU149" s="227" t="s">
        <v>86</v>
      </c>
      <c r="AV149" s="13" t="s">
        <v>86</v>
      </c>
      <c r="AW149" s="13" t="s">
        <v>32</v>
      </c>
      <c r="AX149" s="13" t="s">
        <v>76</v>
      </c>
      <c r="AY149" s="227" t="s">
        <v>143</v>
      </c>
    </row>
    <row r="150" spans="1:65" s="13" customFormat="1" ht="22.5">
      <c r="B150" s="216"/>
      <c r="C150" s="217"/>
      <c r="D150" s="218" t="s">
        <v>159</v>
      </c>
      <c r="E150" s="219" t="s">
        <v>1</v>
      </c>
      <c r="F150" s="220" t="s">
        <v>383</v>
      </c>
      <c r="G150" s="217"/>
      <c r="H150" s="221">
        <v>49.24</v>
      </c>
      <c r="I150" s="222"/>
      <c r="J150" s="217"/>
      <c r="K150" s="217"/>
      <c r="L150" s="223"/>
      <c r="M150" s="224"/>
      <c r="N150" s="225"/>
      <c r="O150" s="225"/>
      <c r="P150" s="225"/>
      <c r="Q150" s="225"/>
      <c r="R150" s="225"/>
      <c r="S150" s="225"/>
      <c r="T150" s="225"/>
      <c r="U150" s="226"/>
      <c r="AT150" s="227" t="s">
        <v>159</v>
      </c>
      <c r="AU150" s="227" t="s">
        <v>86</v>
      </c>
      <c r="AV150" s="13" t="s">
        <v>86</v>
      </c>
      <c r="AW150" s="13" t="s">
        <v>32</v>
      </c>
      <c r="AX150" s="13" t="s">
        <v>76</v>
      </c>
      <c r="AY150" s="227" t="s">
        <v>143</v>
      </c>
    </row>
    <row r="151" spans="1:65" s="13" customFormat="1" ht="22.5">
      <c r="B151" s="216"/>
      <c r="C151" s="217"/>
      <c r="D151" s="218" t="s">
        <v>159</v>
      </c>
      <c r="E151" s="219" t="s">
        <v>1</v>
      </c>
      <c r="F151" s="220" t="s">
        <v>384</v>
      </c>
      <c r="G151" s="217"/>
      <c r="H151" s="221">
        <v>90.1</v>
      </c>
      <c r="I151" s="222"/>
      <c r="J151" s="217"/>
      <c r="K151" s="217"/>
      <c r="L151" s="223"/>
      <c r="M151" s="224"/>
      <c r="N151" s="225"/>
      <c r="O151" s="225"/>
      <c r="P151" s="225"/>
      <c r="Q151" s="225"/>
      <c r="R151" s="225"/>
      <c r="S151" s="225"/>
      <c r="T151" s="225"/>
      <c r="U151" s="226"/>
      <c r="AT151" s="227" t="s">
        <v>159</v>
      </c>
      <c r="AU151" s="227" t="s">
        <v>86</v>
      </c>
      <c r="AV151" s="13" t="s">
        <v>86</v>
      </c>
      <c r="AW151" s="13" t="s">
        <v>32</v>
      </c>
      <c r="AX151" s="13" t="s">
        <v>76</v>
      </c>
      <c r="AY151" s="227" t="s">
        <v>143</v>
      </c>
    </row>
    <row r="152" spans="1:65" s="13" customFormat="1" ht="11.25">
      <c r="B152" s="216"/>
      <c r="C152" s="217"/>
      <c r="D152" s="218" t="s">
        <v>159</v>
      </c>
      <c r="E152" s="219" t="s">
        <v>1</v>
      </c>
      <c r="F152" s="220" t="s">
        <v>385</v>
      </c>
      <c r="G152" s="217"/>
      <c r="H152" s="221">
        <v>19.5</v>
      </c>
      <c r="I152" s="222"/>
      <c r="J152" s="217"/>
      <c r="K152" s="217"/>
      <c r="L152" s="223"/>
      <c r="M152" s="224"/>
      <c r="N152" s="225"/>
      <c r="O152" s="225"/>
      <c r="P152" s="225"/>
      <c r="Q152" s="225"/>
      <c r="R152" s="225"/>
      <c r="S152" s="225"/>
      <c r="T152" s="225"/>
      <c r="U152" s="226"/>
      <c r="AT152" s="227" t="s">
        <v>159</v>
      </c>
      <c r="AU152" s="227" t="s">
        <v>86</v>
      </c>
      <c r="AV152" s="13" t="s">
        <v>86</v>
      </c>
      <c r="AW152" s="13" t="s">
        <v>32</v>
      </c>
      <c r="AX152" s="13" t="s">
        <v>76</v>
      </c>
      <c r="AY152" s="227" t="s">
        <v>143</v>
      </c>
    </row>
    <row r="153" spans="1:65" s="13" customFormat="1" ht="11.25">
      <c r="B153" s="216"/>
      <c r="C153" s="217"/>
      <c r="D153" s="218" t="s">
        <v>159</v>
      </c>
      <c r="E153" s="219" t="s">
        <v>1</v>
      </c>
      <c r="F153" s="220" t="s">
        <v>386</v>
      </c>
      <c r="G153" s="217"/>
      <c r="H153" s="221">
        <v>72</v>
      </c>
      <c r="I153" s="222"/>
      <c r="J153" s="217"/>
      <c r="K153" s="217"/>
      <c r="L153" s="223"/>
      <c r="M153" s="224"/>
      <c r="N153" s="225"/>
      <c r="O153" s="225"/>
      <c r="P153" s="225"/>
      <c r="Q153" s="225"/>
      <c r="R153" s="225"/>
      <c r="S153" s="225"/>
      <c r="T153" s="225"/>
      <c r="U153" s="226"/>
      <c r="AT153" s="227" t="s">
        <v>159</v>
      </c>
      <c r="AU153" s="227" t="s">
        <v>86</v>
      </c>
      <c r="AV153" s="13" t="s">
        <v>86</v>
      </c>
      <c r="AW153" s="13" t="s">
        <v>32</v>
      </c>
      <c r="AX153" s="13" t="s">
        <v>76</v>
      </c>
      <c r="AY153" s="227" t="s">
        <v>143</v>
      </c>
    </row>
    <row r="154" spans="1:65" s="14" customFormat="1" ht="11.25">
      <c r="B154" s="228"/>
      <c r="C154" s="229"/>
      <c r="D154" s="218" t="s">
        <v>159</v>
      </c>
      <c r="E154" s="230" t="s">
        <v>1</v>
      </c>
      <c r="F154" s="231" t="s">
        <v>162</v>
      </c>
      <c r="G154" s="229"/>
      <c r="H154" s="232">
        <v>237.64</v>
      </c>
      <c r="I154" s="233"/>
      <c r="J154" s="229"/>
      <c r="K154" s="229"/>
      <c r="L154" s="234"/>
      <c r="M154" s="235"/>
      <c r="N154" s="236"/>
      <c r="O154" s="236"/>
      <c r="P154" s="236"/>
      <c r="Q154" s="236"/>
      <c r="R154" s="236"/>
      <c r="S154" s="236"/>
      <c r="T154" s="236"/>
      <c r="U154" s="237"/>
      <c r="AT154" s="238" t="s">
        <v>159</v>
      </c>
      <c r="AU154" s="238" t="s">
        <v>86</v>
      </c>
      <c r="AV154" s="14" t="s">
        <v>149</v>
      </c>
      <c r="AW154" s="14" t="s">
        <v>32</v>
      </c>
      <c r="AX154" s="14" t="s">
        <v>84</v>
      </c>
      <c r="AY154" s="238" t="s">
        <v>143</v>
      </c>
    </row>
    <row r="155" spans="1:65" s="2" customFormat="1" ht="44.25" customHeight="1">
      <c r="A155" s="33"/>
      <c r="B155" s="34"/>
      <c r="C155" s="202" t="s">
        <v>236</v>
      </c>
      <c r="D155" s="202" t="s">
        <v>145</v>
      </c>
      <c r="E155" s="203" t="s">
        <v>387</v>
      </c>
      <c r="F155" s="204" t="s">
        <v>388</v>
      </c>
      <c r="G155" s="205" t="s">
        <v>232</v>
      </c>
      <c r="H155" s="206">
        <v>75</v>
      </c>
      <c r="I155" s="207"/>
      <c r="J155" s="208">
        <f>ROUND(I155*H155,2)</f>
        <v>0</v>
      </c>
      <c r="K155" s="209"/>
      <c r="L155" s="38"/>
      <c r="M155" s="210" t="s">
        <v>1</v>
      </c>
      <c r="N155" s="211" t="s">
        <v>41</v>
      </c>
      <c r="O155" s="70"/>
      <c r="P155" s="212">
        <f>O155*H155</f>
        <v>0</v>
      </c>
      <c r="Q155" s="212">
        <v>0</v>
      </c>
      <c r="R155" s="212">
        <f>Q155*H155</f>
        <v>0</v>
      </c>
      <c r="S155" s="212">
        <v>5.5E-2</v>
      </c>
      <c r="T155" s="212">
        <f>S155*H155</f>
        <v>4.125</v>
      </c>
      <c r="U155" s="213" t="s">
        <v>1</v>
      </c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214" t="s">
        <v>149</v>
      </c>
      <c r="AT155" s="214" t="s">
        <v>145</v>
      </c>
      <c r="AU155" s="214" t="s">
        <v>86</v>
      </c>
      <c r="AY155" s="16" t="s">
        <v>143</v>
      </c>
      <c r="BE155" s="215">
        <f>IF(N155="základní",J155,0)</f>
        <v>0</v>
      </c>
      <c r="BF155" s="215">
        <f>IF(N155="snížená",J155,0)</f>
        <v>0</v>
      </c>
      <c r="BG155" s="215">
        <f>IF(N155="zákl. přenesená",J155,0)</f>
        <v>0</v>
      </c>
      <c r="BH155" s="215">
        <f>IF(N155="sníž. přenesená",J155,0)</f>
        <v>0</v>
      </c>
      <c r="BI155" s="215">
        <f>IF(N155="nulová",J155,0)</f>
        <v>0</v>
      </c>
      <c r="BJ155" s="16" t="s">
        <v>84</v>
      </c>
      <c r="BK155" s="215">
        <f>ROUND(I155*H155,2)</f>
        <v>0</v>
      </c>
      <c r="BL155" s="16" t="s">
        <v>149</v>
      </c>
      <c r="BM155" s="214" t="s">
        <v>389</v>
      </c>
    </row>
    <row r="156" spans="1:65" s="2" customFormat="1" ht="21.75" customHeight="1">
      <c r="A156" s="33"/>
      <c r="B156" s="34"/>
      <c r="C156" s="202" t="s">
        <v>242</v>
      </c>
      <c r="D156" s="202" t="s">
        <v>145</v>
      </c>
      <c r="E156" s="203" t="s">
        <v>320</v>
      </c>
      <c r="F156" s="204" t="s">
        <v>321</v>
      </c>
      <c r="G156" s="205" t="s">
        <v>157</v>
      </c>
      <c r="H156" s="206">
        <v>180</v>
      </c>
      <c r="I156" s="207"/>
      <c r="J156" s="208">
        <f>ROUND(I156*H156,2)</f>
        <v>0</v>
      </c>
      <c r="K156" s="209"/>
      <c r="L156" s="38"/>
      <c r="M156" s="210" t="s">
        <v>1</v>
      </c>
      <c r="N156" s="211" t="s">
        <v>41</v>
      </c>
      <c r="O156" s="70"/>
      <c r="P156" s="212">
        <f>O156*H156</f>
        <v>0</v>
      </c>
      <c r="Q156" s="212">
        <v>0</v>
      </c>
      <c r="R156" s="212">
        <f>Q156*H156</f>
        <v>0</v>
      </c>
      <c r="S156" s="212">
        <v>0.222</v>
      </c>
      <c r="T156" s="212">
        <f>S156*H156</f>
        <v>39.96</v>
      </c>
      <c r="U156" s="213" t="s">
        <v>1</v>
      </c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214" t="s">
        <v>149</v>
      </c>
      <c r="AT156" s="214" t="s">
        <v>145</v>
      </c>
      <c r="AU156" s="214" t="s">
        <v>86</v>
      </c>
      <c r="AY156" s="16" t="s">
        <v>143</v>
      </c>
      <c r="BE156" s="215">
        <f>IF(N156="základní",J156,0)</f>
        <v>0</v>
      </c>
      <c r="BF156" s="215">
        <f>IF(N156="snížená",J156,0)</f>
        <v>0</v>
      </c>
      <c r="BG156" s="215">
        <f>IF(N156="zákl. přenesená",J156,0)</f>
        <v>0</v>
      </c>
      <c r="BH156" s="215">
        <f>IF(N156="sníž. přenesená",J156,0)</f>
        <v>0</v>
      </c>
      <c r="BI156" s="215">
        <f>IF(N156="nulová",J156,0)</f>
        <v>0</v>
      </c>
      <c r="BJ156" s="16" t="s">
        <v>84</v>
      </c>
      <c r="BK156" s="215">
        <f>ROUND(I156*H156,2)</f>
        <v>0</v>
      </c>
      <c r="BL156" s="16" t="s">
        <v>149</v>
      </c>
      <c r="BM156" s="214" t="s">
        <v>390</v>
      </c>
    </row>
    <row r="157" spans="1:65" s="13" customFormat="1" ht="11.25">
      <c r="B157" s="216"/>
      <c r="C157" s="217"/>
      <c r="D157" s="218" t="s">
        <v>159</v>
      </c>
      <c r="E157" s="219" t="s">
        <v>1</v>
      </c>
      <c r="F157" s="220" t="s">
        <v>391</v>
      </c>
      <c r="G157" s="217"/>
      <c r="H157" s="221">
        <v>180</v>
      </c>
      <c r="I157" s="222"/>
      <c r="J157" s="217"/>
      <c r="K157" s="217"/>
      <c r="L157" s="223"/>
      <c r="M157" s="224"/>
      <c r="N157" s="225"/>
      <c r="O157" s="225"/>
      <c r="P157" s="225"/>
      <c r="Q157" s="225"/>
      <c r="R157" s="225"/>
      <c r="S157" s="225"/>
      <c r="T157" s="225"/>
      <c r="U157" s="226"/>
      <c r="AT157" s="227" t="s">
        <v>159</v>
      </c>
      <c r="AU157" s="227" t="s">
        <v>86</v>
      </c>
      <c r="AV157" s="13" t="s">
        <v>86</v>
      </c>
      <c r="AW157" s="13" t="s">
        <v>32</v>
      </c>
      <c r="AX157" s="13" t="s">
        <v>84</v>
      </c>
      <c r="AY157" s="227" t="s">
        <v>143</v>
      </c>
    </row>
    <row r="158" spans="1:65" s="2" customFormat="1" ht="21.75" customHeight="1">
      <c r="A158" s="33"/>
      <c r="B158" s="34"/>
      <c r="C158" s="202" t="s">
        <v>7</v>
      </c>
      <c r="D158" s="202" t="s">
        <v>145</v>
      </c>
      <c r="E158" s="203" t="s">
        <v>392</v>
      </c>
      <c r="F158" s="204" t="s">
        <v>393</v>
      </c>
      <c r="G158" s="205" t="s">
        <v>157</v>
      </c>
      <c r="H158" s="206">
        <v>32.064</v>
      </c>
      <c r="I158" s="207"/>
      <c r="J158" s="208">
        <f>ROUND(I158*H158,2)</f>
        <v>0</v>
      </c>
      <c r="K158" s="209"/>
      <c r="L158" s="38"/>
      <c r="M158" s="210" t="s">
        <v>1</v>
      </c>
      <c r="N158" s="211" t="s">
        <v>41</v>
      </c>
      <c r="O158" s="70"/>
      <c r="P158" s="212">
        <f>O158*H158</f>
        <v>0</v>
      </c>
      <c r="Q158" s="212">
        <v>0</v>
      </c>
      <c r="R158" s="212">
        <f>Q158*H158</f>
        <v>0</v>
      </c>
      <c r="S158" s="212">
        <v>0.65</v>
      </c>
      <c r="T158" s="212">
        <f>S158*H158</f>
        <v>20.8416</v>
      </c>
      <c r="U158" s="213" t="s">
        <v>1</v>
      </c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214" t="s">
        <v>149</v>
      </c>
      <c r="AT158" s="214" t="s">
        <v>145</v>
      </c>
      <c r="AU158" s="214" t="s">
        <v>86</v>
      </c>
      <c r="AY158" s="16" t="s">
        <v>143</v>
      </c>
      <c r="BE158" s="215">
        <f>IF(N158="základní",J158,0)</f>
        <v>0</v>
      </c>
      <c r="BF158" s="215">
        <f>IF(N158="snížená",J158,0)</f>
        <v>0</v>
      </c>
      <c r="BG158" s="215">
        <f>IF(N158="zákl. přenesená",J158,0)</f>
        <v>0</v>
      </c>
      <c r="BH158" s="215">
        <f>IF(N158="sníž. přenesená",J158,0)</f>
        <v>0</v>
      </c>
      <c r="BI158" s="215">
        <f>IF(N158="nulová",J158,0)</f>
        <v>0</v>
      </c>
      <c r="BJ158" s="16" t="s">
        <v>84</v>
      </c>
      <c r="BK158" s="215">
        <f>ROUND(I158*H158,2)</f>
        <v>0</v>
      </c>
      <c r="BL158" s="16" t="s">
        <v>149</v>
      </c>
      <c r="BM158" s="214" t="s">
        <v>394</v>
      </c>
    </row>
    <row r="159" spans="1:65" s="13" customFormat="1" ht="11.25">
      <c r="B159" s="216"/>
      <c r="C159" s="217"/>
      <c r="D159" s="218" t="s">
        <v>159</v>
      </c>
      <c r="E159" s="219" t="s">
        <v>1</v>
      </c>
      <c r="F159" s="220" t="s">
        <v>395</v>
      </c>
      <c r="G159" s="217"/>
      <c r="H159" s="221">
        <v>32.064</v>
      </c>
      <c r="I159" s="222"/>
      <c r="J159" s="217"/>
      <c r="K159" s="217"/>
      <c r="L159" s="223"/>
      <c r="M159" s="224"/>
      <c r="N159" s="225"/>
      <c r="O159" s="225"/>
      <c r="P159" s="225"/>
      <c r="Q159" s="225"/>
      <c r="R159" s="225"/>
      <c r="S159" s="225"/>
      <c r="T159" s="225"/>
      <c r="U159" s="226"/>
      <c r="AT159" s="227" t="s">
        <v>159</v>
      </c>
      <c r="AU159" s="227" t="s">
        <v>86</v>
      </c>
      <c r="AV159" s="13" t="s">
        <v>86</v>
      </c>
      <c r="AW159" s="13" t="s">
        <v>32</v>
      </c>
      <c r="AX159" s="13" t="s">
        <v>84</v>
      </c>
      <c r="AY159" s="227" t="s">
        <v>143</v>
      </c>
    </row>
    <row r="160" spans="1:65" s="2" customFormat="1" ht="33" customHeight="1">
      <c r="A160" s="33"/>
      <c r="B160" s="34"/>
      <c r="C160" s="202" t="s">
        <v>250</v>
      </c>
      <c r="D160" s="202" t="s">
        <v>145</v>
      </c>
      <c r="E160" s="203" t="s">
        <v>396</v>
      </c>
      <c r="F160" s="204" t="s">
        <v>397</v>
      </c>
      <c r="G160" s="205" t="s">
        <v>157</v>
      </c>
      <c r="H160" s="206">
        <v>127.008</v>
      </c>
      <c r="I160" s="207"/>
      <c r="J160" s="208">
        <f>ROUND(I160*H160,2)</f>
        <v>0</v>
      </c>
      <c r="K160" s="209"/>
      <c r="L160" s="38"/>
      <c r="M160" s="210" t="s">
        <v>1</v>
      </c>
      <c r="N160" s="211" t="s">
        <v>41</v>
      </c>
      <c r="O160" s="70"/>
      <c r="P160" s="212">
        <f>O160*H160</f>
        <v>0</v>
      </c>
      <c r="Q160" s="212">
        <v>0</v>
      </c>
      <c r="R160" s="212">
        <f>Q160*H160</f>
        <v>0</v>
      </c>
      <c r="S160" s="212">
        <v>0.66</v>
      </c>
      <c r="T160" s="212">
        <f>S160*H160</f>
        <v>83.825280000000006</v>
      </c>
      <c r="U160" s="213" t="s">
        <v>1</v>
      </c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214" t="s">
        <v>149</v>
      </c>
      <c r="AT160" s="214" t="s">
        <v>145</v>
      </c>
      <c r="AU160" s="214" t="s">
        <v>86</v>
      </c>
      <c r="AY160" s="16" t="s">
        <v>143</v>
      </c>
      <c r="BE160" s="215">
        <f>IF(N160="základní",J160,0)</f>
        <v>0</v>
      </c>
      <c r="BF160" s="215">
        <f>IF(N160="snížená",J160,0)</f>
        <v>0</v>
      </c>
      <c r="BG160" s="215">
        <f>IF(N160="zákl. přenesená",J160,0)</f>
        <v>0</v>
      </c>
      <c r="BH160" s="215">
        <f>IF(N160="sníž. přenesená",J160,0)</f>
        <v>0</v>
      </c>
      <c r="BI160" s="215">
        <f>IF(N160="nulová",J160,0)</f>
        <v>0</v>
      </c>
      <c r="BJ160" s="16" t="s">
        <v>84</v>
      </c>
      <c r="BK160" s="215">
        <f>ROUND(I160*H160,2)</f>
        <v>0</v>
      </c>
      <c r="BL160" s="16" t="s">
        <v>149</v>
      </c>
      <c r="BM160" s="214" t="s">
        <v>398</v>
      </c>
    </row>
    <row r="161" spans="1:65" s="13" customFormat="1" ht="11.25">
      <c r="B161" s="216"/>
      <c r="C161" s="217"/>
      <c r="D161" s="218" t="s">
        <v>159</v>
      </c>
      <c r="E161" s="219" t="s">
        <v>1</v>
      </c>
      <c r="F161" s="220" t="s">
        <v>399</v>
      </c>
      <c r="G161" s="217"/>
      <c r="H161" s="221">
        <v>127.008</v>
      </c>
      <c r="I161" s="222"/>
      <c r="J161" s="217"/>
      <c r="K161" s="217"/>
      <c r="L161" s="223"/>
      <c r="M161" s="224"/>
      <c r="N161" s="225"/>
      <c r="O161" s="225"/>
      <c r="P161" s="225"/>
      <c r="Q161" s="225"/>
      <c r="R161" s="225"/>
      <c r="S161" s="225"/>
      <c r="T161" s="225"/>
      <c r="U161" s="226"/>
      <c r="AT161" s="227" t="s">
        <v>159</v>
      </c>
      <c r="AU161" s="227" t="s">
        <v>86</v>
      </c>
      <c r="AV161" s="13" t="s">
        <v>86</v>
      </c>
      <c r="AW161" s="13" t="s">
        <v>32</v>
      </c>
      <c r="AX161" s="13" t="s">
        <v>84</v>
      </c>
      <c r="AY161" s="227" t="s">
        <v>143</v>
      </c>
    </row>
    <row r="162" spans="1:65" s="2" customFormat="1" ht="21.75" customHeight="1">
      <c r="A162" s="33"/>
      <c r="B162" s="34"/>
      <c r="C162" s="202" t="s">
        <v>254</v>
      </c>
      <c r="D162" s="202" t="s">
        <v>145</v>
      </c>
      <c r="E162" s="203" t="s">
        <v>400</v>
      </c>
      <c r="F162" s="204" t="s">
        <v>401</v>
      </c>
      <c r="G162" s="205" t="s">
        <v>157</v>
      </c>
      <c r="H162" s="206">
        <v>8.16</v>
      </c>
      <c r="I162" s="207"/>
      <c r="J162" s="208">
        <f>ROUND(I162*H162,2)</f>
        <v>0</v>
      </c>
      <c r="K162" s="209"/>
      <c r="L162" s="38"/>
      <c r="M162" s="210" t="s">
        <v>1</v>
      </c>
      <c r="N162" s="211" t="s">
        <v>41</v>
      </c>
      <c r="O162" s="70"/>
      <c r="P162" s="212">
        <f>O162*H162</f>
        <v>0</v>
      </c>
      <c r="Q162" s="212">
        <v>0</v>
      </c>
      <c r="R162" s="212">
        <f>Q162*H162</f>
        <v>0</v>
      </c>
      <c r="S162" s="212">
        <v>1.8049999999999999</v>
      </c>
      <c r="T162" s="212">
        <f>S162*H162</f>
        <v>14.7288</v>
      </c>
      <c r="U162" s="213" t="s">
        <v>1</v>
      </c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214" t="s">
        <v>149</v>
      </c>
      <c r="AT162" s="214" t="s">
        <v>145</v>
      </c>
      <c r="AU162" s="214" t="s">
        <v>86</v>
      </c>
      <c r="AY162" s="16" t="s">
        <v>143</v>
      </c>
      <c r="BE162" s="215">
        <f>IF(N162="základní",J162,0)</f>
        <v>0</v>
      </c>
      <c r="BF162" s="215">
        <f>IF(N162="snížená",J162,0)</f>
        <v>0</v>
      </c>
      <c r="BG162" s="215">
        <f>IF(N162="zákl. přenesená",J162,0)</f>
        <v>0</v>
      </c>
      <c r="BH162" s="215">
        <f>IF(N162="sníž. přenesená",J162,0)</f>
        <v>0</v>
      </c>
      <c r="BI162" s="215">
        <f>IF(N162="nulová",J162,0)</f>
        <v>0</v>
      </c>
      <c r="BJ162" s="16" t="s">
        <v>84</v>
      </c>
      <c r="BK162" s="215">
        <f>ROUND(I162*H162,2)</f>
        <v>0</v>
      </c>
      <c r="BL162" s="16" t="s">
        <v>149</v>
      </c>
      <c r="BM162" s="214" t="s">
        <v>402</v>
      </c>
    </row>
    <row r="163" spans="1:65" s="13" customFormat="1" ht="11.25">
      <c r="B163" s="216"/>
      <c r="C163" s="217"/>
      <c r="D163" s="218" t="s">
        <v>159</v>
      </c>
      <c r="E163" s="219" t="s">
        <v>1</v>
      </c>
      <c r="F163" s="220" t="s">
        <v>403</v>
      </c>
      <c r="G163" s="217"/>
      <c r="H163" s="221">
        <v>2.16</v>
      </c>
      <c r="I163" s="222"/>
      <c r="J163" s="217"/>
      <c r="K163" s="217"/>
      <c r="L163" s="223"/>
      <c r="M163" s="224"/>
      <c r="N163" s="225"/>
      <c r="O163" s="225"/>
      <c r="P163" s="225"/>
      <c r="Q163" s="225"/>
      <c r="R163" s="225"/>
      <c r="S163" s="225"/>
      <c r="T163" s="225"/>
      <c r="U163" s="226"/>
      <c r="AT163" s="227" t="s">
        <v>159</v>
      </c>
      <c r="AU163" s="227" t="s">
        <v>86</v>
      </c>
      <c r="AV163" s="13" t="s">
        <v>86</v>
      </c>
      <c r="AW163" s="13" t="s">
        <v>32</v>
      </c>
      <c r="AX163" s="13" t="s">
        <v>76</v>
      </c>
      <c r="AY163" s="227" t="s">
        <v>143</v>
      </c>
    </row>
    <row r="164" spans="1:65" s="13" customFormat="1" ht="11.25">
      <c r="B164" s="216"/>
      <c r="C164" s="217"/>
      <c r="D164" s="218" t="s">
        <v>159</v>
      </c>
      <c r="E164" s="219" t="s">
        <v>1</v>
      </c>
      <c r="F164" s="220" t="s">
        <v>404</v>
      </c>
      <c r="G164" s="217"/>
      <c r="H164" s="221">
        <v>6</v>
      </c>
      <c r="I164" s="222"/>
      <c r="J164" s="217"/>
      <c r="K164" s="217"/>
      <c r="L164" s="223"/>
      <c r="M164" s="224"/>
      <c r="N164" s="225"/>
      <c r="O164" s="225"/>
      <c r="P164" s="225"/>
      <c r="Q164" s="225"/>
      <c r="R164" s="225"/>
      <c r="S164" s="225"/>
      <c r="T164" s="225"/>
      <c r="U164" s="226"/>
      <c r="AT164" s="227" t="s">
        <v>159</v>
      </c>
      <c r="AU164" s="227" t="s">
        <v>86</v>
      </c>
      <c r="AV164" s="13" t="s">
        <v>86</v>
      </c>
      <c r="AW164" s="13" t="s">
        <v>32</v>
      </c>
      <c r="AX164" s="13" t="s">
        <v>76</v>
      </c>
      <c r="AY164" s="227" t="s">
        <v>143</v>
      </c>
    </row>
    <row r="165" spans="1:65" s="14" customFormat="1" ht="11.25">
      <c r="B165" s="228"/>
      <c r="C165" s="229"/>
      <c r="D165" s="218" t="s">
        <v>159</v>
      </c>
      <c r="E165" s="230" t="s">
        <v>1</v>
      </c>
      <c r="F165" s="231" t="s">
        <v>162</v>
      </c>
      <c r="G165" s="229"/>
      <c r="H165" s="232">
        <v>8.16</v>
      </c>
      <c r="I165" s="233"/>
      <c r="J165" s="229"/>
      <c r="K165" s="229"/>
      <c r="L165" s="234"/>
      <c r="M165" s="235"/>
      <c r="N165" s="236"/>
      <c r="O165" s="236"/>
      <c r="P165" s="236"/>
      <c r="Q165" s="236"/>
      <c r="R165" s="236"/>
      <c r="S165" s="236"/>
      <c r="T165" s="236"/>
      <c r="U165" s="237"/>
      <c r="AT165" s="238" t="s">
        <v>159</v>
      </c>
      <c r="AU165" s="238" t="s">
        <v>86</v>
      </c>
      <c r="AV165" s="14" t="s">
        <v>149</v>
      </c>
      <c r="AW165" s="14" t="s">
        <v>32</v>
      </c>
      <c r="AX165" s="14" t="s">
        <v>84</v>
      </c>
      <c r="AY165" s="238" t="s">
        <v>143</v>
      </c>
    </row>
    <row r="166" spans="1:65" s="2" customFormat="1" ht="16.5" customHeight="1">
      <c r="A166" s="33"/>
      <c r="B166" s="34"/>
      <c r="C166" s="202" t="s">
        <v>259</v>
      </c>
      <c r="D166" s="202" t="s">
        <v>145</v>
      </c>
      <c r="E166" s="203" t="s">
        <v>260</v>
      </c>
      <c r="F166" s="204" t="s">
        <v>261</v>
      </c>
      <c r="G166" s="205" t="s">
        <v>157</v>
      </c>
      <c r="H166" s="206">
        <v>56.12</v>
      </c>
      <c r="I166" s="207"/>
      <c r="J166" s="208">
        <f>ROUND(I166*H166,2)</f>
        <v>0</v>
      </c>
      <c r="K166" s="209"/>
      <c r="L166" s="38"/>
      <c r="M166" s="210" t="s">
        <v>1</v>
      </c>
      <c r="N166" s="211" t="s">
        <v>41</v>
      </c>
      <c r="O166" s="70"/>
      <c r="P166" s="212">
        <f>O166*H166</f>
        <v>0</v>
      </c>
      <c r="Q166" s="212">
        <v>0</v>
      </c>
      <c r="R166" s="212">
        <f>Q166*H166</f>
        <v>0</v>
      </c>
      <c r="S166" s="212">
        <v>2.2000000000000002</v>
      </c>
      <c r="T166" s="212">
        <f>S166*H166</f>
        <v>123.464</v>
      </c>
      <c r="U166" s="213" t="s">
        <v>1</v>
      </c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214" t="s">
        <v>149</v>
      </c>
      <c r="AT166" s="214" t="s">
        <v>145</v>
      </c>
      <c r="AU166" s="214" t="s">
        <v>86</v>
      </c>
      <c r="AY166" s="16" t="s">
        <v>143</v>
      </c>
      <c r="BE166" s="215">
        <f>IF(N166="základní",J166,0)</f>
        <v>0</v>
      </c>
      <c r="BF166" s="215">
        <f>IF(N166="snížená",J166,0)</f>
        <v>0</v>
      </c>
      <c r="BG166" s="215">
        <f>IF(N166="zákl. přenesená",J166,0)</f>
        <v>0</v>
      </c>
      <c r="BH166" s="215">
        <f>IF(N166="sníž. přenesená",J166,0)</f>
        <v>0</v>
      </c>
      <c r="BI166" s="215">
        <f>IF(N166="nulová",J166,0)</f>
        <v>0</v>
      </c>
      <c r="BJ166" s="16" t="s">
        <v>84</v>
      </c>
      <c r="BK166" s="215">
        <f>ROUND(I166*H166,2)</f>
        <v>0</v>
      </c>
      <c r="BL166" s="16" t="s">
        <v>149</v>
      </c>
      <c r="BM166" s="214" t="s">
        <v>405</v>
      </c>
    </row>
    <row r="167" spans="1:65" s="13" customFormat="1" ht="11.25">
      <c r="B167" s="216"/>
      <c r="C167" s="217"/>
      <c r="D167" s="218" t="s">
        <v>159</v>
      </c>
      <c r="E167" s="219" t="s">
        <v>1</v>
      </c>
      <c r="F167" s="220" t="s">
        <v>406</v>
      </c>
      <c r="G167" s="217"/>
      <c r="H167" s="221">
        <v>22.5</v>
      </c>
      <c r="I167" s="222"/>
      <c r="J167" s="217"/>
      <c r="K167" s="217"/>
      <c r="L167" s="223"/>
      <c r="M167" s="224"/>
      <c r="N167" s="225"/>
      <c r="O167" s="225"/>
      <c r="P167" s="225"/>
      <c r="Q167" s="225"/>
      <c r="R167" s="225"/>
      <c r="S167" s="225"/>
      <c r="T167" s="225"/>
      <c r="U167" s="226"/>
      <c r="AT167" s="227" t="s">
        <v>159</v>
      </c>
      <c r="AU167" s="227" t="s">
        <v>86</v>
      </c>
      <c r="AV167" s="13" t="s">
        <v>86</v>
      </c>
      <c r="AW167" s="13" t="s">
        <v>32</v>
      </c>
      <c r="AX167" s="13" t="s">
        <v>76</v>
      </c>
      <c r="AY167" s="227" t="s">
        <v>143</v>
      </c>
    </row>
    <row r="168" spans="1:65" s="13" customFormat="1" ht="11.25">
      <c r="B168" s="216"/>
      <c r="C168" s="217"/>
      <c r="D168" s="218" t="s">
        <v>159</v>
      </c>
      <c r="E168" s="219" t="s">
        <v>1</v>
      </c>
      <c r="F168" s="220" t="s">
        <v>407</v>
      </c>
      <c r="G168" s="217"/>
      <c r="H168" s="221">
        <v>16.8</v>
      </c>
      <c r="I168" s="222"/>
      <c r="J168" s="217"/>
      <c r="K168" s="217"/>
      <c r="L168" s="223"/>
      <c r="M168" s="224"/>
      <c r="N168" s="225"/>
      <c r="O168" s="225"/>
      <c r="P168" s="225"/>
      <c r="Q168" s="225"/>
      <c r="R168" s="225"/>
      <c r="S168" s="225"/>
      <c r="T168" s="225"/>
      <c r="U168" s="226"/>
      <c r="AT168" s="227" t="s">
        <v>159</v>
      </c>
      <c r="AU168" s="227" t="s">
        <v>86</v>
      </c>
      <c r="AV168" s="13" t="s">
        <v>86</v>
      </c>
      <c r="AW168" s="13" t="s">
        <v>32</v>
      </c>
      <c r="AX168" s="13" t="s">
        <v>76</v>
      </c>
      <c r="AY168" s="227" t="s">
        <v>143</v>
      </c>
    </row>
    <row r="169" spans="1:65" s="13" customFormat="1" ht="11.25">
      <c r="B169" s="216"/>
      <c r="C169" s="217"/>
      <c r="D169" s="218" t="s">
        <v>159</v>
      </c>
      <c r="E169" s="219" t="s">
        <v>1</v>
      </c>
      <c r="F169" s="220" t="s">
        <v>408</v>
      </c>
      <c r="G169" s="217"/>
      <c r="H169" s="221">
        <v>13.52</v>
      </c>
      <c r="I169" s="222"/>
      <c r="J169" s="217"/>
      <c r="K169" s="217"/>
      <c r="L169" s="223"/>
      <c r="M169" s="224"/>
      <c r="N169" s="225"/>
      <c r="O169" s="225"/>
      <c r="P169" s="225"/>
      <c r="Q169" s="225"/>
      <c r="R169" s="225"/>
      <c r="S169" s="225"/>
      <c r="T169" s="225"/>
      <c r="U169" s="226"/>
      <c r="AT169" s="227" t="s">
        <v>159</v>
      </c>
      <c r="AU169" s="227" t="s">
        <v>86</v>
      </c>
      <c r="AV169" s="13" t="s">
        <v>86</v>
      </c>
      <c r="AW169" s="13" t="s">
        <v>32</v>
      </c>
      <c r="AX169" s="13" t="s">
        <v>76</v>
      </c>
      <c r="AY169" s="227" t="s">
        <v>143</v>
      </c>
    </row>
    <row r="170" spans="1:65" s="13" customFormat="1" ht="11.25">
      <c r="B170" s="216"/>
      <c r="C170" s="217"/>
      <c r="D170" s="218" t="s">
        <v>159</v>
      </c>
      <c r="E170" s="219" t="s">
        <v>1</v>
      </c>
      <c r="F170" s="220" t="s">
        <v>409</v>
      </c>
      <c r="G170" s="217"/>
      <c r="H170" s="221">
        <v>3.3</v>
      </c>
      <c r="I170" s="222"/>
      <c r="J170" s="217"/>
      <c r="K170" s="217"/>
      <c r="L170" s="223"/>
      <c r="M170" s="224"/>
      <c r="N170" s="225"/>
      <c r="O170" s="225"/>
      <c r="P170" s="225"/>
      <c r="Q170" s="225"/>
      <c r="R170" s="225"/>
      <c r="S170" s="225"/>
      <c r="T170" s="225"/>
      <c r="U170" s="226"/>
      <c r="AT170" s="227" t="s">
        <v>159</v>
      </c>
      <c r="AU170" s="227" t="s">
        <v>86</v>
      </c>
      <c r="AV170" s="13" t="s">
        <v>86</v>
      </c>
      <c r="AW170" s="13" t="s">
        <v>32</v>
      </c>
      <c r="AX170" s="13" t="s">
        <v>76</v>
      </c>
      <c r="AY170" s="227" t="s">
        <v>143</v>
      </c>
    </row>
    <row r="171" spans="1:65" s="14" customFormat="1" ht="11.25">
      <c r="B171" s="228"/>
      <c r="C171" s="229"/>
      <c r="D171" s="218" t="s">
        <v>159</v>
      </c>
      <c r="E171" s="230" t="s">
        <v>1</v>
      </c>
      <c r="F171" s="231" t="s">
        <v>162</v>
      </c>
      <c r="G171" s="229"/>
      <c r="H171" s="232">
        <v>56.11999999999999</v>
      </c>
      <c r="I171" s="233"/>
      <c r="J171" s="229"/>
      <c r="K171" s="229"/>
      <c r="L171" s="234"/>
      <c r="M171" s="235"/>
      <c r="N171" s="236"/>
      <c r="O171" s="236"/>
      <c r="P171" s="236"/>
      <c r="Q171" s="236"/>
      <c r="R171" s="236"/>
      <c r="S171" s="236"/>
      <c r="T171" s="236"/>
      <c r="U171" s="237"/>
      <c r="AT171" s="238" t="s">
        <v>159</v>
      </c>
      <c r="AU171" s="238" t="s">
        <v>86</v>
      </c>
      <c r="AV171" s="14" t="s">
        <v>149</v>
      </c>
      <c r="AW171" s="14" t="s">
        <v>32</v>
      </c>
      <c r="AX171" s="14" t="s">
        <v>84</v>
      </c>
      <c r="AY171" s="238" t="s">
        <v>143</v>
      </c>
    </row>
    <row r="172" spans="1:65" s="12" customFormat="1" ht="22.9" customHeight="1">
      <c r="B172" s="186"/>
      <c r="C172" s="187"/>
      <c r="D172" s="188" t="s">
        <v>75</v>
      </c>
      <c r="E172" s="200" t="s">
        <v>265</v>
      </c>
      <c r="F172" s="200" t="s">
        <v>266</v>
      </c>
      <c r="G172" s="187"/>
      <c r="H172" s="187"/>
      <c r="I172" s="190"/>
      <c r="J172" s="201">
        <f>BK172</f>
        <v>0</v>
      </c>
      <c r="K172" s="187"/>
      <c r="L172" s="192"/>
      <c r="M172" s="193"/>
      <c r="N172" s="194"/>
      <c r="O172" s="194"/>
      <c r="P172" s="195">
        <f>SUM(P173:P189)</f>
        <v>0</v>
      </c>
      <c r="Q172" s="194"/>
      <c r="R172" s="195">
        <f>SUM(R173:R189)</f>
        <v>0</v>
      </c>
      <c r="S172" s="194"/>
      <c r="T172" s="195">
        <f>SUM(T173:T189)</f>
        <v>0</v>
      </c>
      <c r="U172" s="196"/>
      <c r="AR172" s="197" t="s">
        <v>84</v>
      </c>
      <c r="AT172" s="198" t="s">
        <v>75</v>
      </c>
      <c r="AU172" s="198" t="s">
        <v>84</v>
      </c>
      <c r="AY172" s="197" t="s">
        <v>143</v>
      </c>
      <c r="BK172" s="199">
        <f>SUM(BK173:BK189)</f>
        <v>0</v>
      </c>
    </row>
    <row r="173" spans="1:65" s="2" customFormat="1" ht="21.75" customHeight="1">
      <c r="A173" s="33"/>
      <c r="B173" s="34"/>
      <c r="C173" s="202" t="s">
        <v>267</v>
      </c>
      <c r="D173" s="202" t="s">
        <v>145</v>
      </c>
      <c r="E173" s="203" t="s">
        <v>268</v>
      </c>
      <c r="F173" s="204" t="s">
        <v>269</v>
      </c>
      <c r="G173" s="205" t="s">
        <v>177</v>
      </c>
      <c r="H173" s="206">
        <v>302.697</v>
      </c>
      <c r="I173" s="207"/>
      <c r="J173" s="208">
        <f>ROUND(I173*H173,2)</f>
        <v>0</v>
      </c>
      <c r="K173" s="209"/>
      <c r="L173" s="38"/>
      <c r="M173" s="210" t="s">
        <v>1</v>
      </c>
      <c r="N173" s="211" t="s">
        <v>41</v>
      </c>
      <c r="O173" s="70"/>
      <c r="P173" s="212">
        <f>O173*H173</f>
        <v>0</v>
      </c>
      <c r="Q173" s="212">
        <v>0</v>
      </c>
      <c r="R173" s="212">
        <f>Q173*H173</f>
        <v>0</v>
      </c>
      <c r="S173" s="212">
        <v>0</v>
      </c>
      <c r="T173" s="212">
        <f>S173*H173</f>
        <v>0</v>
      </c>
      <c r="U173" s="213" t="s">
        <v>1</v>
      </c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214" t="s">
        <v>149</v>
      </c>
      <c r="AT173" s="214" t="s">
        <v>145</v>
      </c>
      <c r="AU173" s="214" t="s">
        <v>86</v>
      </c>
      <c r="AY173" s="16" t="s">
        <v>143</v>
      </c>
      <c r="BE173" s="215">
        <f>IF(N173="základní",J173,0)</f>
        <v>0</v>
      </c>
      <c r="BF173" s="215">
        <f>IF(N173="snížená",J173,0)</f>
        <v>0</v>
      </c>
      <c r="BG173" s="215">
        <f>IF(N173="zákl. přenesená",J173,0)</f>
        <v>0</v>
      </c>
      <c r="BH173" s="215">
        <f>IF(N173="sníž. přenesená",J173,0)</f>
        <v>0</v>
      </c>
      <c r="BI173" s="215">
        <f>IF(N173="nulová",J173,0)</f>
        <v>0</v>
      </c>
      <c r="BJ173" s="16" t="s">
        <v>84</v>
      </c>
      <c r="BK173" s="215">
        <f>ROUND(I173*H173,2)</f>
        <v>0</v>
      </c>
      <c r="BL173" s="16" t="s">
        <v>149</v>
      </c>
      <c r="BM173" s="214" t="s">
        <v>410</v>
      </c>
    </row>
    <row r="174" spans="1:65" s="2" customFormat="1" ht="21.75" customHeight="1">
      <c r="A174" s="33"/>
      <c r="B174" s="34"/>
      <c r="C174" s="202" t="s">
        <v>271</v>
      </c>
      <c r="D174" s="202" t="s">
        <v>145</v>
      </c>
      <c r="E174" s="203" t="s">
        <v>272</v>
      </c>
      <c r="F174" s="204" t="s">
        <v>273</v>
      </c>
      <c r="G174" s="205" t="s">
        <v>177</v>
      </c>
      <c r="H174" s="206">
        <v>5751.2430000000004</v>
      </c>
      <c r="I174" s="207"/>
      <c r="J174" s="208">
        <f>ROUND(I174*H174,2)</f>
        <v>0</v>
      </c>
      <c r="K174" s="209"/>
      <c r="L174" s="38"/>
      <c r="M174" s="210" t="s">
        <v>1</v>
      </c>
      <c r="N174" s="211" t="s">
        <v>41</v>
      </c>
      <c r="O174" s="70"/>
      <c r="P174" s="212">
        <f>O174*H174</f>
        <v>0</v>
      </c>
      <c r="Q174" s="212">
        <v>0</v>
      </c>
      <c r="R174" s="212">
        <f>Q174*H174</f>
        <v>0</v>
      </c>
      <c r="S174" s="212">
        <v>0</v>
      </c>
      <c r="T174" s="212">
        <f>S174*H174</f>
        <v>0</v>
      </c>
      <c r="U174" s="213" t="s">
        <v>1</v>
      </c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214" t="s">
        <v>149</v>
      </c>
      <c r="AT174" s="214" t="s">
        <v>145</v>
      </c>
      <c r="AU174" s="214" t="s">
        <v>86</v>
      </c>
      <c r="AY174" s="16" t="s">
        <v>143</v>
      </c>
      <c r="BE174" s="215">
        <f>IF(N174="základní",J174,0)</f>
        <v>0</v>
      </c>
      <c r="BF174" s="215">
        <f>IF(N174="snížená",J174,0)</f>
        <v>0</v>
      </c>
      <c r="BG174" s="215">
        <f>IF(N174="zákl. přenesená",J174,0)</f>
        <v>0</v>
      </c>
      <c r="BH174" s="215">
        <f>IF(N174="sníž. přenesená",J174,0)</f>
        <v>0</v>
      </c>
      <c r="BI174" s="215">
        <f>IF(N174="nulová",J174,0)</f>
        <v>0</v>
      </c>
      <c r="BJ174" s="16" t="s">
        <v>84</v>
      </c>
      <c r="BK174" s="215">
        <f>ROUND(I174*H174,2)</f>
        <v>0</v>
      </c>
      <c r="BL174" s="16" t="s">
        <v>149</v>
      </c>
      <c r="BM174" s="214" t="s">
        <v>411</v>
      </c>
    </row>
    <row r="175" spans="1:65" s="13" customFormat="1" ht="11.25">
      <c r="B175" s="216"/>
      <c r="C175" s="217"/>
      <c r="D175" s="218" t="s">
        <v>159</v>
      </c>
      <c r="E175" s="217"/>
      <c r="F175" s="220" t="s">
        <v>412</v>
      </c>
      <c r="G175" s="217"/>
      <c r="H175" s="221">
        <v>5751.2430000000004</v>
      </c>
      <c r="I175" s="222"/>
      <c r="J175" s="217"/>
      <c r="K175" s="217"/>
      <c r="L175" s="223"/>
      <c r="M175" s="224"/>
      <c r="N175" s="225"/>
      <c r="O175" s="225"/>
      <c r="P175" s="225"/>
      <c r="Q175" s="225"/>
      <c r="R175" s="225"/>
      <c r="S175" s="225"/>
      <c r="T175" s="225"/>
      <c r="U175" s="226"/>
      <c r="AT175" s="227" t="s">
        <v>159</v>
      </c>
      <c r="AU175" s="227" t="s">
        <v>86</v>
      </c>
      <c r="AV175" s="13" t="s">
        <v>86</v>
      </c>
      <c r="AW175" s="13" t="s">
        <v>4</v>
      </c>
      <c r="AX175" s="13" t="s">
        <v>84</v>
      </c>
      <c r="AY175" s="227" t="s">
        <v>143</v>
      </c>
    </row>
    <row r="176" spans="1:65" s="2" customFormat="1" ht="16.5" customHeight="1">
      <c r="A176" s="33"/>
      <c r="B176" s="34"/>
      <c r="C176" s="202" t="s">
        <v>276</v>
      </c>
      <c r="D176" s="202" t="s">
        <v>145</v>
      </c>
      <c r="E176" s="203" t="s">
        <v>277</v>
      </c>
      <c r="F176" s="204" t="s">
        <v>278</v>
      </c>
      <c r="G176" s="205" t="s">
        <v>177</v>
      </c>
      <c r="H176" s="206">
        <v>302.697</v>
      </c>
      <c r="I176" s="207"/>
      <c r="J176" s="208">
        <f>ROUND(I176*H176,2)</f>
        <v>0</v>
      </c>
      <c r="K176" s="209"/>
      <c r="L176" s="38"/>
      <c r="M176" s="210" t="s">
        <v>1</v>
      </c>
      <c r="N176" s="211" t="s">
        <v>41</v>
      </c>
      <c r="O176" s="70"/>
      <c r="P176" s="212">
        <f>O176*H176</f>
        <v>0</v>
      </c>
      <c r="Q176" s="212">
        <v>0</v>
      </c>
      <c r="R176" s="212">
        <f>Q176*H176</f>
        <v>0</v>
      </c>
      <c r="S176" s="212">
        <v>0</v>
      </c>
      <c r="T176" s="212">
        <f>S176*H176</f>
        <v>0</v>
      </c>
      <c r="U176" s="213" t="s">
        <v>1</v>
      </c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214" t="s">
        <v>149</v>
      </c>
      <c r="AT176" s="214" t="s">
        <v>145</v>
      </c>
      <c r="AU176" s="214" t="s">
        <v>86</v>
      </c>
      <c r="AY176" s="16" t="s">
        <v>143</v>
      </c>
      <c r="BE176" s="215">
        <f>IF(N176="základní",J176,0)</f>
        <v>0</v>
      </c>
      <c r="BF176" s="215">
        <f>IF(N176="snížená",J176,0)</f>
        <v>0</v>
      </c>
      <c r="BG176" s="215">
        <f>IF(N176="zákl. přenesená",J176,0)</f>
        <v>0</v>
      </c>
      <c r="BH176" s="215">
        <f>IF(N176="sníž. přenesená",J176,0)</f>
        <v>0</v>
      </c>
      <c r="BI176" s="215">
        <f>IF(N176="nulová",J176,0)</f>
        <v>0</v>
      </c>
      <c r="BJ176" s="16" t="s">
        <v>84</v>
      </c>
      <c r="BK176" s="215">
        <f>ROUND(I176*H176,2)</f>
        <v>0</v>
      </c>
      <c r="BL176" s="16" t="s">
        <v>149</v>
      </c>
      <c r="BM176" s="214" t="s">
        <v>413</v>
      </c>
    </row>
    <row r="177" spans="1:65" s="2" customFormat="1" ht="21.75" customHeight="1">
      <c r="A177" s="33"/>
      <c r="B177" s="34"/>
      <c r="C177" s="202" t="s">
        <v>280</v>
      </c>
      <c r="D177" s="202" t="s">
        <v>145</v>
      </c>
      <c r="E177" s="203" t="s">
        <v>414</v>
      </c>
      <c r="F177" s="204" t="s">
        <v>415</v>
      </c>
      <c r="G177" s="205" t="s">
        <v>177</v>
      </c>
      <c r="H177" s="206">
        <v>8.4030000000000005</v>
      </c>
      <c r="I177" s="207"/>
      <c r="J177" s="208">
        <f>ROUND(I177*H177,2)</f>
        <v>0</v>
      </c>
      <c r="K177" s="209"/>
      <c r="L177" s="38"/>
      <c r="M177" s="210" t="s">
        <v>1</v>
      </c>
      <c r="N177" s="211" t="s">
        <v>41</v>
      </c>
      <c r="O177" s="70"/>
      <c r="P177" s="212">
        <f>O177*H177</f>
        <v>0</v>
      </c>
      <c r="Q177" s="212">
        <v>0</v>
      </c>
      <c r="R177" s="212">
        <f>Q177*H177</f>
        <v>0</v>
      </c>
      <c r="S177" s="212">
        <v>0</v>
      </c>
      <c r="T177" s="212">
        <f>S177*H177</f>
        <v>0</v>
      </c>
      <c r="U177" s="213" t="s">
        <v>1</v>
      </c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214" t="s">
        <v>149</v>
      </c>
      <c r="AT177" s="214" t="s">
        <v>145</v>
      </c>
      <c r="AU177" s="214" t="s">
        <v>86</v>
      </c>
      <c r="AY177" s="16" t="s">
        <v>143</v>
      </c>
      <c r="BE177" s="215">
        <f>IF(N177="základní",J177,0)</f>
        <v>0</v>
      </c>
      <c r="BF177" s="215">
        <f>IF(N177="snížená",J177,0)</f>
        <v>0</v>
      </c>
      <c r="BG177" s="215">
        <f>IF(N177="zákl. přenesená",J177,0)</f>
        <v>0</v>
      </c>
      <c r="BH177" s="215">
        <f>IF(N177="sníž. přenesená",J177,0)</f>
        <v>0</v>
      </c>
      <c r="BI177" s="215">
        <f>IF(N177="nulová",J177,0)</f>
        <v>0</v>
      </c>
      <c r="BJ177" s="16" t="s">
        <v>84</v>
      </c>
      <c r="BK177" s="215">
        <f>ROUND(I177*H177,2)</f>
        <v>0</v>
      </c>
      <c r="BL177" s="16" t="s">
        <v>149</v>
      </c>
      <c r="BM177" s="214" t="s">
        <v>416</v>
      </c>
    </row>
    <row r="178" spans="1:65" s="2" customFormat="1" ht="78">
      <c r="A178" s="33"/>
      <c r="B178" s="34"/>
      <c r="C178" s="35"/>
      <c r="D178" s="218" t="s">
        <v>226</v>
      </c>
      <c r="E178" s="35"/>
      <c r="F178" s="250" t="s">
        <v>417</v>
      </c>
      <c r="G178" s="35"/>
      <c r="H178" s="35"/>
      <c r="I178" s="114"/>
      <c r="J178" s="35"/>
      <c r="K178" s="35"/>
      <c r="L178" s="38"/>
      <c r="M178" s="251"/>
      <c r="N178" s="252"/>
      <c r="O178" s="70"/>
      <c r="P178" s="70"/>
      <c r="Q178" s="70"/>
      <c r="R178" s="70"/>
      <c r="S178" s="70"/>
      <c r="T178" s="70"/>
      <c r="U178" s="71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T178" s="16" t="s">
        <v>226</v>
      </c>
      <c r="AU178" s="16" t="s">
        <v>86</v>
      </c>
    </row>
    <row r="179" spans="1:65" s="13" customFormat="1" ht="11.25">
      <c r="B179" s="216"/>
      <c r="C179" s="217"/>
      <c r="D179" s="218" t="s">
        <v>159</v>
      </c>
      <c r="E179" s="219" t="s">
        <v>1</v>
      </c>
      <c r="F179" s="220" t="s">
        <v>418</v>
      </c>
      <c r="G179" s="217"/>
      <c r="H179" s="221">
        <v>8.4030000000000005</v>
      </c>
      <c r="I179" s="222"/>
      <c r="J179" s="217"/>
      <c r="K179" s="217"/>
      <c r="L179" s="223"/>
      <c r="M179" s="224"/>
      <c r="N179" s="225"/>
      <c r="O179" s="225"/>
      <c r="P179" s="225"/>
      <c r="Q179" s="225"/>
      <c r="R179" s="225"/>
      <c r="S179" s="225"/>
      <c r="T179" s="225"/>
      <c r="U179" s="226"/>
      <c r="AT179" s="227" t="s">
        <v>159</v>
      </c>
      <c r="AU179" s="227" t="s">
        <v>86</v>
      </c>
      <c r="AV179" s="13" t="s">
        <v>86</v>
      </c>
      <c r="AW179" s="13" t="s">
        <v>32</v>
      </c>
      <c r="AX179" s="13" t="s">
        <v>84</v>
      </c>
      <c r="AY179" s="227" t="s">
        <v>143</v>
      </c>
    </row>
    <row r="180" spans="1:65" s="2" customFormat="1" ht="44.25" customHeight="1">
      <c r="A180" s="33"/>
      <c r="B180" s="34"/>
      <c r="C180" s="202" t="s">
        <v>285</v>
      </c>
      <c r="D180" s="202" t="s">
        <v>145</v>
      </c>
      <c r="E180" s="203" t="s">
        <v>419</v>
      </c>
      <c r="F180" s="204" t="s">
        <v>420</v>
      </c>
      <c r="G180" s="205" t="s">
        <v>177</v>
      </c>
      <c r="H180" s="206">
        <v>37.039000000000001</v>
      </c>
      <c r="I180" s="207"/>
      <c r="J180" s="208">
        <f>ROUND(I180*H180,2)</f>
        <v>0</v>
      </c>
      <c r="K180" s="209"/>
      <c r="L180" s="38"/>
      <c r="M180" s="210" t="s">
        <v>1</v>
      </c>
      <c r="N180" s="211" t="s">
        <v>41</v>
      </c>
      <c r="O180" s="70"/>
      <c r="P180" s="212">
        <f>O180*H180</f>
        <v>0</v>
      </c>
      <c r="Q180" s="212">
        <v>0</v>
      </c>
      <c r="R180" s="212">
        <f>Q180*H180</f>
        <v>0</v>
      </c>
      <c r="S180" s="212">
        <v>0</v>
      </c>
      <c r="T180" s="212">
        <f>S180*H180</f>
        <v>0</v>
      </c>
      <c r="U180" s="213" t="s">
        <v>1</v>
      </c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214" t="s">
        <v>149</v>
      </c>
      <c r="AT180" s="214" t="s">
        <v>145</v>
      </c>
      <c r="AU180" s="214" t="s">
        <v>86</v>
      </c>
      <c r="AY180" s="16" t="s">
        <v>143</v>
      </c>
      <c r="BE180" s="215">
        <f>IF(N180="základní",J180,0)</f>
        <v>0</v>
      </c>
      <c r="BF180" s="215">
        <f>IF(N180="snížená",J180,0)</f>
        <v>0</v>
      </c>
      <c r="BG180" s="215">
        <f>IF(N180="zákl. přenesená",J180,0)</f>
        <v>0</v>
      </c>
      <c r="BH180" s="215">
        <f>IF(N180="sníž. přenesená",J180,0)</f>
        <v>0</v>
      </c>
      <c r="BI180" s="215">
        <f>IF(N180="nulová",J180,0)</f>
        <v>0</v>
      </c>
      <c r="BJ180" s="16" t="s">
        <v>84</v>
      </c>
      <c r="BK180" s="215">
        <f>ROUND(I180*H180,2)</f>
        <v>0</v>
      </c>
      <c r="BL180" s="16" t="s">
        <v>149</v>
      </c>
      <c r="BM180" s="214" t="s">
        <v>421</v>
      </c>
    </row>
    <row r="181" spans="1:65" s="2" customFormat="1" ht="21.75" customHeight="1">
      <c r="A181" s="33"/>
      <c r="B181" s="34"/>
      <c r="C181" s="202" t="s">
        <v>290</v>
      </c>
      <c r="D181" s="202" t="s">
        <v>145</v>
      </c>
      <c r="E181" s="203" t="s">
        <v>286</v>
      </c>
      <c r="F181" s="204" t="s">
        <v>287</v>
      </c>
      <c r="G181" s="205" t="s">
        <v>177</v>
      </c>
      <c r="H181" s="206">
        <v>30.231000000000002</v>
      </c>
      <c r="I181" s="207"/>
      <c r="J181" s="208">
        <f>ROUND(I181*H181,2)</f>
        <v>0</v>
      </c>
      <c r="K181" s="209"/>
      <c r="L181" s="38"/>
      <c r="M181" s="210" t="s">
        <v>1</v>
      </c>
      <c r="N181" s="211" t="s">
        <v>41</v>
      </c>
      <c r="O181" s="70"/>
      <c r="P181" s="212">
        <f>O181*H181</f>
        <v>0</v>
      </c>
      <c r="Q181" s="212">
        <v>0</v>
      </c>
      <c r="R181" s="212">
        <f>Q181*H181</f>
        <v>0</v>
      </c>
      <c r="S181" s="212">
        <v>0</v>
      </c>
      <c r="T181" s="212">
        <f>S181*H181</f>
        <v>0</v>
      </c>
      <c r="U181" s="213" t="s">
        <v>1</v>
      </c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214" t="s">
        <v>149</v>
      </c>
      <c r="AT181" s="214" t="s">
        <v>145</v>
      </c>
      <c r="AU181" s="214" t="s">
        <v>86</v>
      </c>
      <c r="AY181" s="16" t="s">
        <v>143</v>
      </c>
      <c r="BE181" s="215">
        <f>IF(N181="základní",J181,0)</f>
        <v>0</v>
      </c>
      <c r="BF181" s="215">
        <f>IF(N181="snížená",J181,0)</f>
        <v>0</v>
      </c>
      <c r="BG181" s="215">
        <f>IF(N181="zákl. přenesená",J181,0)</f>
        <v>0</v>
      </c>
      <c r="BH181" s="215">
        <f>IF(N181="sníž. přenesená",J181,0)</f>
        <v>0</v>
      </c>
      <c r="BI181" s="215">
        <f>IF(N181="nulová",J181,0)</f>
        <v>0</v>
      </c>
      <c r="BJ181" s="16" t="s">
        <v>84</v>
      </c>
      <c r="BK181" s="215">
        <f>ROUND(I181*H181,2)</f>
        <v>0</v>
      </c>
      <c r="BL181" s="16" t="s">
        <v>149</v>
      </c>
      <c r="BM181" s="214" t="s">
        <v>422</v>
      </c>
    </row>
    <row r="182" spans="1:65" s="13" customFormat="1" ht="11.25">
      <c r="B182" s="216"/>
      <c r="C182" s="217"/>
      <c r="D182" s="218" t="s">
        <v>159</v>
      </c>
      <c r="E182" s="219" t="s">
        <v>1</v>
      </c>
      <c r="F182" s="220" t="s">
        <v>423</v>
      </c>
      <c r="G182" s="217"/>
      <c r="H182" s="221">
        <v>30.231000000000002</v>
      </c>
      <c r="I182" s="222"/>
      <c r="J182" s="217"/>
      <c r="K182" s="217"/>
      <c r="L182" s="223"/>
      <c r="M182" s="224"/>
      <c r="N182" s="225"/>
      <c r="O182" s="225"/>
      <c r="P182" s="225"/>
      <c r="Q182" s="225"/>
      <c r="R182" s="225"/>
      <c r="S182" s="225"/>
      <c r="T182" s="225"/>
      <c r="U182" s="226"/>
      <c r="AT182" s="227" t="s">
        <v>159</v>
      </c>
      <c r="AU182" s="227" t="s">
        <v>86</v>
      </c>
      <c r="AV182" s="13" t="s">
        <v>86</v>
      </c>
      <c r="AW182" s="13" t="s">
        <v>32</v>
      </c>
      <c r="AX182" s="13" t="s">
        <v>84</v>
      </c>
      <c r="AY182" s="227" t="s">
        <v>143</v>
      </c>
    </row>
    <row r="183" spans="1:65" s="2" customFormat="1" ht="21.75" customHeight="1">
      <c r="A183" s="33"/>
      <c r="B183" s="34"/>
      <c r="C183" s="202" t="s">
        <v>294</v>
      </c>
      <c r="D183" s="202" t="s">
        <v>145</v>
      </c>
      <c r="E183" s="203" t="s">
        <v>281</v>
      </c>
      <c r="F183" s="204" t="s">
        <v>282</v>
      </c>
      <c r="G183" s="205" t="s">
        <v>177</v>
      </c>
      <c r="H183" s="206">
        <v>20.6</v>
      </c>
      <c r="I183" s="207"/>
      <c r="J183" s="208">
        <f t="shared" ref="J183:J188" si="10">ROUND(I183*H183,2)</f>
        <v>0</v>
      </c>
      <c r="K183" s="209"/>
      <c r="L183" s="38"/>
      <c r="M183" s="210" t="s">
        <v>1</v>
      </c>
      <c r="N183" s="211" t="s">
        <v>41</v>
      </c>
      <c r="O183" s="70"/>
      <c r="P183" s="212">
        <f t="shared" ref="P183:P188" si="11">O183*H183</f>
        <v>0</v>
      </c>
      <c r="Q183" s="212">
        <v>0</v>
      </c>
      <c r="R183" s="212">
        <f t="shared" ref="R183:R188" si="12">Q183*H183</f>
        <v>0</v>
      </c>
      <c r="S183" s="212">
        <v>0</v>
      </c>
      <c r="T183" s="212">
        <f t="shared" ref="T183:T188" si="13">S183*H183</f>
        <v>0</v>
      </c>
      <c r="U183" s="213" t="s">
        <v>1</v>
      </c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214" t="s">
        <v>149</v>
      </c>
      <c r="AT183" s="214" t="s">
        <v>145</v>
      </c>
      <c r="AU183" s="214" t="s">
        <v>86</v>
      </c>
      <c r="AY183" s="16" t="s">
        <v>143</v>
      </c>
      <c r="BE183" s="215">
        <f t="shared" ref="BE183:BE188" si="14">IF(N183="základní",J183,0)</f>
        <v>0</v>
      </c>
      <c r="BF183" s="215">
        <f t="shared" ref="BF183:BF188" si="15">IF(N183="snížená",J183,0)</f>
        <v>0</v>
      </c>
      <c r="BG183" s="215">
        <f t="shared" ref="BG183:BG188" si="16">IF(N183="zákl. přenesená",J183,0)</f>
        <v>0</v>
      </c>
      <c r="BH183" s="215">
        <f t="shared" ref="BH183:BH188" si="17">IF(N183="sníž. přenesená",J183,0)</f>
        <v>0</v>
      </c>
      <c r="BI183" s="215">
        <f t="shared" ref="BI183:BI188" si="18">IF(N183="nulová",J183,0)</f>
        <v>0</v>
      </c>
      <c r="BJ183" s="16" t="s">
        <v>84</v>
      </c>
      <c r="BK183" s="215">
        <f t="shared" ref="BK183:BK188" si="19">ROUND(I183*H183,2)</f>
        <v>0</v>
      </c>
      <c r="BL183" s="16" t="s">
        <v>149</v>
      </c>
      <c r="BM183" s="214" t="s">
        <v>424</v>
      </c>
    </row>
    <row r="184" spans="1:65" s="2" customFormat="1" ht="21.75" customHeight="1">
      <c r="A184" s="33"/>
      <c r="B184" s="34"/>
      <c r="C184" s="202" t="s">
        <v>425</v>
      </c>
      <c r="D184" s="202" t="s">
        <v>145</v>
      </c>
      <c r="E184" s="203" t="s">
        <v>426</v>
      </c>
      <c r="F184" s="204" t="s">
        <v>427</v>
      </c>
      <c r="G184" s="205" t="s">
        <v>177</v>
      </c>
      <c r="H184" s="206">
        <v>4</v>
      </c>
      <c r="I184" s="207"/>
      <c r="J184" s="208">
        <f t="shared" si="10"/>
        <v>0</v>
      </c>
      <c r="K184" s="209"/>
      <c r="L184" s="38"/>
      <c r="M184" s="210" t="s">
        <v>1</v>
      </c>
      <c r="N184" s="211" t="s">
        <v>41</v>
      </c>
      <c r="O184" s="70"/>
      <c r="P184" s="212">
        <f t="shared" si="11"/>
        <v>0</v>
      </c>
      <c r="Q184" s="212">
        <v>0</v>
      </c>
      <c r="R184" s="212">
        <f t="shared" si="12"/>
        <v>0</v>
      </c>
      <c r="S184" s="212">
        <v>0</v>
      </c>
      <c r="T184" s="212">
        <f t="shared" si="13"/>
        <v>0</v>
      </c>
      <c r="U184" s="213" t="s">
        <v>1</v>
      </c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214" t="s">
        <v>149</v>
      </c>
      <c r="AT184" s="214" t="s">
        <v>145</v>
      </c>
      <c r="AU184" s="214" t="s">
        <v>86</v>
      </c>
      <c r="AY184" s="16" t="s">
        <v>143</v>
      </c>
      <c r="BE184" s="215">
        <f t="shared" si="14"/>
        <v>0</v>
      </c>
      <c r="BF184" s="215">
        <f t="shared" si="15"/>
        <v>0</v>
      </c>
      <c r="BG184" s="215">
        <f t="shared" si="16"/>
        <v>0</v>
      </c>
      <c r="BH184" s="215">
        <f t="shared" si="17"/>
        <v>0</v>
      </c>
      <c r="BI184" s="215">
        <f t="shared" si="18"/>
        <v>0</v>
      </c>
      <c r="BJ184" s="16" t="s">
        <v>84</v>
      </c>
      <c r="BK184" s="215">
        <f t="shared" si="19"/>
        <v>0</v>
      </c>
      <c r="BL184" s="16" t="s">
        <v>149</v>
      </c>
      <c r="BM184" s="214" t="s">
        <v>428</v>
      </c>
    </row>
    <row r="185" spans="1:65" s="2" customFormat="1" ht="33" customHeight="1">
      <c r="A185" s="33"/>
      <c r="B185" s="34"/>
      <c r="C185" s="202" t="s">
        <v>429</v>
      </c>
      <c r="D185" s="202" t="s">
        <v>145</v>
      </c>
      <c r="E185" s="203" t="s">
        <v>333</v>
      </c>
      <c r="F185" s="204" t="s">
        <v>334</v>
      </c>
      <c r="G185" s="205" t="s">
        <v>177</v>
      </c>
      <c r="H185" s="206">
        <v>31.968</v>
      </c>
      <c r="I185" s="207"/>
      <c r="J185" s="208">
        <f t="shared" si="10"/>
        <v>0</v>
      </c>
      <c r="K185" s="209"/>
      <c r="L185" s="38"/>
      <c r="M185" s="210" t="s">
        <v>1</v>
      </c>
      <c r="N185" s="211" t="s">
        <v>41</v>
      </c>
      <c r="O185" s="70"/>
      <c r="P185" s="212">
        <f t="shared" si="11"/>
        <v>0</v>
      </c>
      <c r="Q185" s="212">
        <v>0</v>
      </c>
      <c r="R185" s="212">
        <f t="shared" si="12"/>
        <v>0</v>
      </c>
      <c r="S185" s="212">
        <v>0</v>
      </c>
      <c r="T185" s="212">
        <f t="shared" si="13"/>
        <v>0</v>
      </c>
      <c r="U185" s="213" t="s">
        <v>1</v>
      </c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214" t="s">
        <v>149</v>
      </c>
      <c r="AT185" s="214" t="s">
        <v>145</v>
      </c>
      <c r="AU185" s="214" t="s">
        <v>86</v>
      </c>
      <c r="AY185" s="16" t="s">
        <v>143</v>
      </c>
      <c r="BE185" s="215">
        <f t="shared" si="14"/>
        <v>0</v>
      </c>
      <c r="BF185" s="215">
        <f t="shared" si="15"/>
        <v>0</v>
      </c>
      <c r="BG185" s="215">
        <f t="shared" si="16"/>
        <v>0</v>
      </c>
      <c r="BH185" s="215">
        <f t="shared" si="17"/>
        <v>0</v>
      </c>
      <c r="BI185" s="215">
        <f t="shared" si="18"/>
        <v>0</v>
      </c>
      <c r="BJ185" s="16" t="s">
        <v>84</v>
      </c>
      <c r="BK185" s="215">
        <f t="shared" si="19"/>
        <v>0</v>
      </c>
      <c r="BL185" s="16" t="s">
        <v>149</v>
      </c>
      <c r="BM185" s="214" t="s">
        <v>430</v>
      </c>
    </row>
    <row r="186" spans="1:65" s="2" customFormat="1" ht="21.75" customHeight="1">
      <c r="A186" s="33"/>
      <c r="B186" s="34"/>
      <c r="C186" s="202" t="s">
        <v>431</v>
      </c>
      <c r="D186" s="202" t="s">
        <v>145</v>
      </c>
      <c r="E186" s="203" t="s">
        <v>339</v>
      </c>
      <c r="F186" s="204" t="s">
        <v>340</v>
      </c>
      <c r="G186" s="205" t="s">
        <v>177</v>
      </c>
      <c r="H186" s="206">
        <v>2</v>
      </c>
      <c r="I186" s="207"/>
      <c r="J186" s="208">
        <f t="shared" si="10"/>
        <v>0</v>
      </c>
      <c r="K186" s="209"/>
      <c r="L186" s="38"/>
      <c r="M186" s="210" t="s">
        <v>1</v>
      </c>
      <c r="N186" s="211" t="s">
        <v>41</v>
      </c>
      <c r="O186" s="70"/>
      <c r="P186" s="212">
        <f t="shared" si="11"/>
        <v>0</v>
      </c>
      <c r="Q186" s="212">
        <v>0</v>
      </c>
      <c r="R186" s="212">
        <f t="shared" si="12"/>
        <v>0</v>
      </c>
      <c r="S186" s="212">
        <v>0</v>
      </c>
      <c r="T186" s="212">
        <f t="shared" si="13"/>
        <v>0</v>
      </c>
      <c r="U186" s="213" t="s">
        <v>1</v>
      </c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214" t="s">
        <v>149</v>
      </c>
      <c r="AT186" s="214" t="s">
        <v>145</v>
      </c>
      <c r="AU186" s="214" t="s">
        <v>86</v>
      </c>
      <c r="AY186" s="16" t="s">
        <v>143</v>
      </c>
      <c r="BE186" s="215">
        <f t="shared" si="14"/>
        <v>0</v>
      </c>
      <c r="BF186" s="215">
        <f t="shared" si="15"/>
        <v>0</v>
      </c>
      <c r="BG186" s="215">
        <f t="shared" si="16"/>
        <v>0</v>
      </c>
      <c r="BH186" s="215">
        <f t="shared" si="17"/>
        <v>0</v>
      </c>
      <c r="BI186" s="215">
        <f t="shared" si="18"/>
        <v>0</v>
      </c>
      <c r="BJ186" s="16" t="s">
        <v>84</v>
      </c>
      <c r="BK186" s="215">
        <f t="shared" si="19"/>
        <v>0</v>
      </c>
      <c r="BL186" s="16" t="s">
        <v>149</v>
      </c>
      <c r="BM186" s="214" t="s">
        <v>432</v>
      </c>
    </row>
    <row r="187" spans="1:65" s="2" customFormat="1" ht="33" customHeight="1">
      <c r="A187" s="33"/>
      <c r="B187" s="34"/>
      <c r="C187" s="202" t="s">
        <v>433</v>
      </c>
      <c r="D187" s="202" t="s">
        <v>145</v>
      </c>
      <c r="E187" s="203" t="s">
        <v>434</v>
      </c>
      <c r="F187" s="204" t="s">
        <v>435</v>
      </c>
      <c r="G187" s="205" t="s">
        <v>177</v>
      </c>
      <c r="H187" s="206">
        <v>67.06</v>
      </c>
      <c r="I187" s="207"/>
      <c r="J187" s="208">
        <f t="shared" si="10"/>
        <v>0</v>
      </c>
      <c r="K187" s="209"/>
      <c r="L187" s="38"/>
      <c r="M187" s="210" t="s">
        <v>1</v>
      </c>
      <c r="N187" s="211" t="s">
        <v>41</v>
      </c>
      <c r="O187" s="70"/>
      <c r="P187" s="212">
        <f t="shared" si="11"/>
        <v>0</v>
      </c>
      <c r="Q187" s="212">
        <v>0</v>
      </c>
      <c r="R187" s="212">
        <f t="shared" si="12"/>
        <v>0</v>
      </c>
      <c r="S187" s="212">
        <v>0</v>
      </c>
      <c r="T187" s="212">
        <f t="shared" si="13"/>
        <v>0</v>
      </c>
      <c r="U187" s="213" t="s">
        <v>1</v>
      </c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214" t="s">
        <v>149</v>
      </c>
      <c r="AT187" s="214" t="s">
        <v>145</v>
      </c>
      <c r="AU187" s="214" t="s">
        <v>86</v>
      </c>
      <c r="AY187" s="16" t="s">
        <v>143</v>
      </c>
      <c r="BE187" s="215">
        <f t="shared" si="14"/>
        <v>0</v>
      </c>
      <c r="BF187" s="215">
        <f t="shared" si="15"/>
        <v>0</v>
      </c>
      <c r="BG187" s="215">
        <f t="shared" si="16"/>
        <v>0</v>
      </c>
      <c r="BH187" s="215">
        <f t="shared" si="17"/>
        <v>0</v>
      </c>
      <c r="BI187" s="215">
        <f t="shared" si="18"/>
        <v>0</v>
      </c>
      <c r="BJ187" s="16" t="s">
        <v>84</v>
      </c>
      <c r="BK187" s="215">
        <f t="shared" si="19"/>
        <v>0</v>
      </c>
      <c r="BL187" s="16" t="s">
        <v>149</v>
      </c>
      <c r="BM187" s="214" t="s">
        <v>436</v>
      </c>
    </row>
    <row r="188" spans="1:65" s="2" customFormat="1" ht="33" customHeight="1">
      <c r="A188" s="33"/>
      <c r="B188" s="34"/>
      <c r="C188" s="202" t="s">
        <v>437</v>
      </c>
      <c r="D188" s="202" t="s">
        <v>145</v>
      </c>
      <c r="E188" s="203" t="s">
        <v>295</v>
      </c>
      <c r="F188" s="204" t="s">
        <v>296</v>
      </c>
      <c r="G188" s="205" t="s">
        <v>177</v>
      </c>
      <c r="H188" s="206">
        <v>101.396</v>
      </c>
      <c r="I188" s="207"/>
      <c r="J188" s="208">
        <f t="shared" si="10"/>
        <v>0</v>
      </c>
      <c r="K188" s="209"/>
      <c r="L188" s="38"/>
      <c r="M188" s="210" t="s">
        <v>1</v>
      </c>
      <c r="N188" s="211" t="s">
        <v>41</v>
      </c>
      <c r="O188" s="70"/>
      <c r="P188" s="212">
        <f t="shared" si="11"/>
        <v>0</v>
      </c>
      <c r="Q188" s="212">
        <v>0</v>
      </c>
      <c r="R188" s="212">
        <f t="shared" si="12"/>
        <v>0</v>
      </c>
      <c r="S188" s="212">
        <v>0</v>
      </c>
      <c r="T188" s="212">
        <f t="shared" si="13"/>
        <v>0</v>
      </c>
      <c r="U188" s="213" t="s">
        <v>1</v>
      </c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214" t="s">
        <v>149</v>
      </c>
      <c r="AT188" s="214" t="s">
        <v>145</v>
      </c>
      <c r="AU188" s="214" t="s">
        <v>86</v>
      </c>
      <c r="AY188" s="16" t="s">
        <v>143</v>
      </c>
      <c r="BE188" s="215">
        <f t="shared" si="14"/>
        <v>0</v>
      </c>
      <c r="BF188" s="215">
        <f t="shared" si="15"/>
        <v>0</v>
      </c>
      <c r="BG188" s="215">
        <f t="shared" si="16"/>
        <v>0</v>
      </c>
      <c r="BH188" s="215">
        <f t="shared" si="17"/>
        <v>0</v>
      </c>
      <c r="BI188" s="215">
        <f t="shared" si="18"/>
        <v>0</v>
      </c>
      <c r="BJ188" s="16" t="s">
        <v>84</v>
      </c>
      <c r="BK188" s="215">
        <f t="shared" si="19"/>
        <v>0</v>
      </c>
      <c r="BL188" s="16" t="s">
        <v>149</v>
      </c>
      <c r="BM188" s="214" t="s">
        <v>438</v>
      </c>
    </row>
    <row r="189" spans="1:65" s="13" customFormat="1" ht="11.25">
      <c r="B189" s="216"/>
      <c r="C189" s="217"/>
      <c r="D189" s="218" t="s">
        <v>159</v>
      </c>
      <c r="E189" s="219" t="s">
        <v>1</v>
      </c>
      <c r="F189" s="220" t="s">
        <v>439</v>
      </c>
      <c r="G189" s="217"/>
      <c r="H189" s="221">
        <v>101.396</v>
      </c>
      <c r="I189" s="222"/>
      <c r="J189" s="217"/>
      <c r="K189" s="217"/>
      <c r="L189" s="223"/>
      <c r="M189" s="224"/>
      <c r="N189" s="225"/>
      <c r="O189" s="225"/>
      <c r="P189" s="225"/>
      <c r="Q189" s="225"/>
      <c r="R189" s="225"/>
      <c r="S189" s="225"/>
      <c r="T189" s="225"/>
      <c r="U189" s="226"/>
      <c r="AT189" s="227" t="s">
        <v>159</v>
      </c>
      <c r="AU189" s="227" t="s">
        <v>86</v>
      </c>
      <c r="AV189" s="13" t="s">
        <v>86</v>
      </c>
      <c r="AW189" s="13" t="s">
        <v>32</v>
      </c>
      <c r="AX189" s="13" t="s">
        <v>84</v>
      </c>
      <c r="AY189" s="227" t="s">
        <v>143</v>
      </c>
    </row>
    <row r="190" spans="1:65" s="12" customFormat="1" ht="22.9" customHeight="1">
      <c r="B190" s="186"/>
      <c r="C190" s="187"/>
      <c r="D190" s="188" t="s">
        <v>75</v>
      </c>
      <c r="E190" s="200" t="s">
        <v>440</v>
      </c>
      <c r="F190" s="200" t="s">
        <v>441</v>
      </c>
      <c r="G190" s="187"/>
      <c r="H190" s="187"/>
      <c r="I190" s="190"/>
      <c r="J190" s="201">
        <f>BK190</f>
        <v>0</v>
      </c>
      <c r="K190" s="187"/>
      <c r="L190" s="192"/>
      <c r="M190" s="193"/>
      <c r="N190" s="194"/>
      <c r="O190" s="194"/>
      <c r="P190" s="195">
        <f>P191</f>
        <v>0</v>
      </c>
      <c r="Q190" s="194"/>
      <c r="R190" s="195">
        <f>R191</f>
        <v>0</v>
      </c>
      <c r="S190" s="194"/>
      <c r="T190" s="195">
        <f>T191</f>
        <v>0</v>
      </c>
      <c r="U190" s="196"/>
      <c r="AR190" s="197" t="s">
        <v>84</v>
      </c>
      <c r="AT190" s="198" t="s">
        <v>75</v>
      </c>
      <c r="AU190" s="198" t="s">
        <v>84</v>
      </c>
      <c r="AY190" s="197" t="s">
        <v>143</v>
      </c>
      <c r="BK190" s="199">
        <f>BK191</f>
        <v>0</v>
      </c>
    </row>
    <row r="191" spans="1:65" s="2" customFormat="1" ht="21.75" customHeight="1">
      <c r="A191" s="33"/>
      <c r="B191" s="34"/>
      <c r="C191" s="202" t="s">
        <v>442</v>
      </c>
      <c r="D191" s="202" t="s">
        <v>145</v>
      </c>
      <c r="E191" s="203" t="s">
        <v>443</v>
      </c>
      <c r="F191" s="204" t="s">
        <v>444</v>
      </c>
      <c r="G191" s="205" t="s">
        <v>177</v>
      </c>
      <c r="H191" s="206">
        <v>92.682000000000002</v>
      </c>
      <c r="I191" s="207"/>
      <c r="J191" s="208">
        <f>ROUND(I191*H191,2)</f>
        <v>0</v>
      </c>
      <c r="K191" s="209"/>
      <c r="L191" s="38"/>
      <c r="M191" s="256" t="s">
        <v>1</v>
      </c>
      <c r="N191" s="257" t="s">
        <v>41</v>
      </c>
      <c r="O191" s="258"/>
      <c r="P191" s="259">
        <f>O191*H191</f>
        <v>0</v>
      </c>
      <c r="Q191" s="259">
        <v>0</v>
      </c>
      <c r="R191" s="259">
        <f>Q191*H191</f>
        <v>0</v>
      </c>
      <c r="S191" s="259">
        <v>0</v>
      </c>
      <c r="T191" s="259">
        <f>S191*H191</f>
        <v>0</v>
      </c>
      <c r="U191" s="260" t="s">
        <v>1</v>
      </c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214" t="s">
        <v>149</v>
      </c>
      <c r="AT191" s="214" t="s">
        <v>145</v>
      </c>
      <c r="AU191" s="214" t="s">
        <v>86</v>
      </c>
      <c r="AY191" s="16" t="s">
        <v>143</v>
      </c>
      <c r="BE191" s="215">
        <f>IF(N191="základní",J191,0)</f>
        <v>0</v>
      </c>
      <c r="BF191" s="215">
        <f>IF(N191="snížená",J191,0)</f>
        <v>0</v>
      </c>
      <c r="BG191" s="215">
        <f>IF(N191="zákl. přenesená",J191,0)</f>
        <v>0</v>
      </c>
      <c r="BH191" s="215">
        <f>IF(N191="sníž. přenesená",J191,0)</f>
        <v>0</v>
      </c>
      <c r="BI191" s="215">
        <f>IF(N191="nulová",J191,0)</f>
        <v>0</v>
      </c>
      <c r="BJ191" s="16" t="s">
        <v>84</v>
      </c>
      <c r="BK191" s="215">
        <f>ROUND(I191*H191,2)</f>
        <v>0</v>
      </c>
      <c r="BL191" s="16" t="s">
        <v>149</v>
      </c>
      <c r="BM191" s="214" t="s">
        <v>445</v>
      </c>
    </row>
    <row r="192" spans="1:65" s="2" customFormat="1" ht="6.95" customHeight="1">
      <c r="A192" s="33"/>
      <c r="B192" s="53"/>
      <c r="C192" s="54"/>
      <c r="D192" s="54"/>
      <c r="E192" s="54"/>
      <c r="F192" s="54"/>
      <c r="G192" s="54"/>
      <c r="H192" s="54"/>
      <c r="I192" s="151"/>
      <c r="J192" s="54"/>
      <c r="K192" s="54"/>
      <c r="L192" s="38"/>
      <c r="M192" s="33"/>
      <c r="O192" s="33"/>
      <c r="P192" s="33"/>
      <c r="Q192" s="33"/>
      <c r="R192" s="33"/>
      <c r="S192" s="33"/>
      <c r="T192" s="33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</row>
  </sheetData>
  <sheetProtection algorithmName="SHA-512" hashValue="THUShwfSY10JnyCrn8Y1VF+aau980pk2Yc9m9DoFQqLHONwn5xcjJgbDUU8uEXS+KfZY0/N+/4cO9r/NDViiTQ==" saltValue="5SluVpC2FY4+JbPAGpAz19554Ebd8asneuRrryyJPEu7k0u5s1eG9lRIFOQmZsDaPunOxazhw5IQr0hinaQ7IA==" spinCount="100000" sheet="1" objects="1" scenarios="1" formatColumns="0" formatRows="0" autoFilter="0"/>
  <autoFilter ref="C121:K191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7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7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1" width="14.16406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7"/>
      <c r="L2" s="301"/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6" t="s">
        <v>95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86</v>
      </c>
    </row>
    <row r="4" spans="1:46" s="1" customFormat="1" ht="24.95" customHeight="1">
      <c r="B4" s="19"/>
      <c r="D4" s="111" t="s">
        <v>112</v>
      </c>
      <c r="I4" s="107"/>
      <c r="L4" s="19"/>
      <c r="M4" s="112" t="s">
        <v>10</v>
      </c>
      <c r="AT4" s="16" t="s">
        <v>4</v>
      </c>
    </row>
    <row r="5" spans="1:46" s="1" customFormat="1" ht="6.95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60" customHeight="1">
      <c r="B7" s="19"/>
      <c r="E7" s="302" t="str">
        <f>'Rekapitulace zakázky'!K6</f>
        <v>Odstraňování postradatelných objektů SŽ - demolice (obvod OŘ PHA) na trati č. 120 - Nové Strašecí, č .221 - Praha Vršovice, č. 170,171 - Karlštejn, č. 231 - Praha Kyje, č. 230 - Čáslav, č. 190 - Praha Bubny</v>
      </c>
      <c r="F7" s="303"/>
      <c r="G7" s="303"/>
      <c r="H7" s="303"/>
      <c r="I7" s="107"/>
      <c r="L7" s="19"/>
    </row>
    <row r="8" spans="1:46" s="2" customFormat="1" ht="12" customHeight="1">
      <c r="A8" s="33"/>
      <c r="B8" s="38"/>
      <c r="C8" s="33"/>
      <c r="D8" s="113" t="s">
        <v>113</v>
      </c>
      <c r="E8" s="33"/>
      <c r="F8" s="33"/>
      <c r="G8" s="33"/>
      <c r="H8" s="33"/>
      <c r="I8" s="114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24.75" customHeight="1">
      <c r="A9" s="33"/>
      <c r="B9" s="38"/>
      <c r="C9" s="33"/>
      <c r="D9" s="33"/>
      <c r="E9" s="304" t="s">
        <v>446</v>
      </c>
      <c r="F9" s="305"/>
      <c r="G9" s="305"/>
      <c r="H9" s="305"/>
      <c r="I9" s="114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3" t="s">
        <v>17</v>
      </c>
      <c r="E11" s="33"/>
      <c r="F11" s="115" t="s">
        <v>1</v>
      </c>
      <c r="G11" s="33"/>
      <c r="H11" s="33"/>
      <c r="I11" s="116" t="s">
        <v>18</v>
      </c>
      <c r="J11" s="115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3" t="s">
        <v>19</v>
      </c>
      <c r="E12" s="33"/>
      <c r="F12" s="115" t="s">
        <v>447</v>
      </c>
      <c r="G12" s="33"/>
      <c r="H12" s="33"/>
      <c r="I12" s="116" t="s">
        <v>21</v>
      </c>
      <c r="J12" s="117" t="str">
        <f>'Rekapitulace zakázky'!AN8</f>
        <v>17. 6. 2020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23</v>
      </c>
      <c r="E14" s="33"/>
      <c r="F14" s="33"/>
      <c r="G14" s="33"/>
      <c r="H14" s="33"/>
      <c r="I14" s="116" t="s">
        <v>24</v>
      </c>
      <c r="J14" s="115" t="s">
        <v>25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5" t="s">
        <v>26</v>
      </c>
      <c r="F15" s="33"/>
      <c r="G15" s="33"/>
      <c r="H15" s="33"/>
      <c r="I15" s="116" t="s">
        <v>27</v>
      </c>
      <c r="J15" s="115" t="s">
        <v>28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3" t="s">
        <v>29</v>
      </c>
      <c r="E17" s="33"/>
      <c r="F17" s="33"/>
      <c r="G17" s="33"/>
      <c r="H17" s="33"/>
      <c r="I17" s="116" t="s">
        <v>24</v>
      </c>
      <c r="J17" s="29" t="str">
        <f>'Rekapitulace zakázky'!AN13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06" t="str">
        <f>'Rekapitulace zakázky'!E14</f>
        <v>Vyplň údaj</v>
      </c>
      <c r="F18" s="307"/>
      <c r="G18" s="307"/>
      <c r="H18" s="307"/>
      <c r="I18" s="116" t="s">
        <v>27</v>
      </c>
      <c r="J18" s="29" t="str">
        <f>'Rekapitulace zakázky'!AN14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3" t="s">
        <v>31</v>
      </c>
      <c r="E20" s="33"/>
      <c r="F20" s="33"/>
      <c r="G20" s="33"/>
      <c r="H20" s="33"/>
      <c r="I20" s="116" t="s">
        <v>24</v>
      </c>
      <c r="J20" s="115" t="str">
        <f>IF('Rekapitulace zakázky'!AN16="","",'Rekapitulace zakázky'!AN16)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5" t="str">
        <f>IF('Rekapitulace zakázky'!E17="","",'Rekapitulace zakázky'!E17)</f>
        <v xml:space="preserve"> </v>
      </c>
      <c r="F21" s="33"/>
      <c r="G21" s="33"/>
      <c r="H21" s="33"/>
      <c r="I21" s="116" t="s">
        <v>27</v>
      </c>
      <c r="J21" s="115" t="str">
        <f>IF('Rekapitulace zakázky'!AN17="","",'Rekapitulace zakázky'!AN17)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3" t="s">
        <v>33</v>
      </c>
      <c r="E23" s="33"/>
      <c r="F23" s="33"/>
      <c r="G23" s="33"/>
      <c r="H23" s="33"/>
      <c r="I23" s="116" t="s">
        <v>24</v>
      </c>
      <c r="J23" s="115" t="s">
        <v>1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5" t="s">
        <v>34</v>
      </c>
      <c r="F24" s="33"/>
      <c r="G24" s="33"/>
      <c r="H24" s="33"/>
      <c r="I24" s="116" t="s">
        <v>27</v>
      </c>
      <c r="J24" s="115" t="s">
        <v>1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3" t="s">
        <v>35</v>
      </c>
      <c r="E26" s="33"/>
      <c r="F26" s="33"/>
      <c r="G26" s="33"/>
      <c r="H26" s="33"/>
      <c r="I26" s="114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8"/>
      <c r="B27" s="119"/>
      <c r="C27" s="118"/>
      <c r="D27" s="118"/>
      <c r="E27" s="308" t="s">
        <v>1</v>
      </c>
      <c r="F27" s="308"/>
      <c r="G27" s="308"/>
      <c r="H27" s="308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36</v>
      </c>
      <c r="E30" s="33"/>
      <c r="F30" s="33"/>
      <c r="G30" s="33"/>
      <c r="H30" s="33"/>
      <c r="I30" s="114"/>
      <c r="J30" s="125">
        <f>ROUND(J121,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6" t="s">
        <v>38</v>
      </c>
      <c r="G32" s="33"/>
      <c r="H32" s="33"/>
      <c r="I32" s="127" t="s">
        <v>37</v>
      </c>
      <c r="J32" s="126" t="s">
        <v>39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8" t="s">
        <v>40</v>
      </c>
      <c r="E33" s="113" t="s">
        <v>41</v>
      </c>
      <c r="F33" s="129">
        <f>ROUND((SUM(BE121:BE196)),  2)</f>
        <v>0</v>
      </c>
      <c r="G33" s="33"/>
      <c r="H33" s="33"/>
      <c r="I33" s="130">
        <v>0.21</v>
      </c>
      <c r="J33" s="129">
        <f>ROUND(((SUM(BE121:BE196))*I33),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3" t="s">
        <v>42</v>
      </c>
      <c r="F34" s="129">
        <f>ROUND((SUM(BF121:BF196)),  2)</f>
        <v>0</v>
      </c>
      <c r="G34" s="33"/>
      <c r="H34" s="33"/>
      <c r="I34" s="130">
        <v>0.15</v>
      </c>
      <c r="J34" s="129">
        <f>ROUND(((SUM(BF121:BF196))*I34),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3" t="s">
        <v>43</v>
      </c>
      <c r="F35" s="129">
        <f>ROUND((SUM(BG121:BG196)),  2)</f>
        <v>0</v>
      </c>
      <c r="G35" s="33"/>
      <c r="H35" s="33"/>
      <c r="I35" s="130">
        <v>0.21</v>
      </c>
      <c r="J35" s="129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3" t="s">
        <v>44</v>
      </c>
      <c r="F36" s="129">
        <f>ROUND((SUM(BH121:BH196)),  2)</f>
        <v>0</v>
      </c>
      <c r="G36" s="33"/>
      <c r="H36" s="33"/>
      <c r="I36" s="130">
        <v>0.15</v>
      </c>
      <c r="J36" s="129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45</v>
      </c>
      <c r="F37" s="129">
        <f>ROUND((SUM(BI121:BI196)),  2)</f>
        <v>0</v>
      </c>
      <c r="G37" s="33"/>
      <c r="H37" s="33"/>
      <c r="I37" s="130">
        <v>0</v>
      </c>
      <c r="J37" s="129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1"/>
      <c r="D39" s="132" t="s">
        <v>46</v>
      </c>
      <c r="E39" s="133"/>
      <c r="F39" s="133"/>
      <c r="G39" s="134" t="s">
        <v>47</v>
      </c>
      <c r="H39" s="135" t="s">
        <v>48</v>
      </c>
      <c r="I39" s="136"/>
      <c r="J39" s="137">
        <f>SUM(J30:J37)</f>
        <v>0</v>
      </c>
      <c r="K39" s="138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I41" s="107"/>
      <c r="L41" s="19"/>
    </row>
    <row r="42" spans="1:31" s="1" customFormat="1" ht="14.45" customHeight="1">
      <c r="B42" s="19"/>
      <c r="I42" s="107"/>
      <c r="L42" s="19"/>
    </row>
    <row r="43" spans="1:31" s="1" customFormat="1" ht="14.45" customHeight="1">
      <c r="B43" s="19"/>
      <c r="I43" s="107"/>
      <c r="L43" s="19"/>
    </row>
    <row r="44" spans="1:31" s="1" customFormat="1" ht="14.45" customHeight="1">
      <c r="B44" s="19"/>
      <c r="I44" s="107"/>
      <c r="L44" s="19"/>
    </row>
    <row r="45" spans="1:31" s="1" customFormat="1" ht="14.45" customHeight="1">
      <c r="B45" s="19"/>
      <c r="I45" s="107"/>
      <c r="L45" s="19"/>
    </row>
    <row r="46" spans="1:31" s="1" customFormat="1" ht="14.45" customHeight="1">
      <c r="B46" s="19"/>
      <c r="I46" s="107"/>
      <c r="L46" s="19"/>
    </row>
    <row r="47" spans="1:31" s="1" customFormat="1" ht="14.45" customHeight="1">
      <c r="B47" s="19"/>
      <c r="I47" s="107"/>
      <c r="L47" s="19"/>
    </row>
    <row r="48" spans="1:31" s="1" customFormat="1" ht="14.45" customHeight="1">
      <c r="B48" s="19"/>
      <c r="I48" s="107"/>
      <c r="L48" s="19"/>
    </row>
    <row r="49" spans="1:31" s="1" customFormat="1" ht="14.45" customHeight="1">
      <c r="B49" s="19"/>
      <c r="I49" s="107"/>
      <c r="L49" s="19"/>
    </row>
    <row r="50" spans="1:31" s="2" customFormat="1" ht="14.45" customHeight="1">
      <c r="B50" s="50"/>
      <c r="D50" s="139" t="s">
        <v>49</v>
      </c>
      <c r="E50" s="140"/>
      <c r="F50" s="140"/>
      <c r="G50" s="139" t="s">
        <v>50</v>
      </c>
      <c r="H50" s="140"/>
      <c r="I50" s="141"/>
      <c r="J50" s="140"/>
      <c r="K50" s="140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42" t="s">
        <v>51</v>
      </c>
      <c r="E61" s="143"/>
      <c r="F61" s="144" t="s">
        <v>52</v>
      </c>
      <c r="G61" s="142" t="s">
        <v>51</v>
      </c>
      <c r="H61" s="143"/>
      <c r="I61" s="145"/>
      <c r="J61" s="146" t="s">
        <v>52</v>
      </c>
      <c r="K61" s="143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9" t="s">
        <v>53</v>
      </c>
      <c r="E65" s="147"/>
      <c r="F65" s="147"/>
      <c r="G65" s="139" t="s">
        <v>54</v>
      </c>
      <c r="H65" s="147"/>
      <c r="I65" s="148"/>
      <c r="J65" s="147"/>
      <c r="K65" s="14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42" t="s">
        <v>51</v>
      </c>
      <c r="E76" s="143"/>
      <c r="F76" s="144" t="s">
        <v>52</v>
      </c>
      <c r="G76" s="142" t="s">
        <v>51</v>
      </c>
      <c r="H76" s="143"/>
      <c r="I76" s="145"/>
      <c r="J76" s="146" t="s">
        <v>52</v>
      </c>
      <c r="K76" s="143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9"/>
      <c r="C77" s="150"/>
      <c r="D77" s="150"/>
      <c r="E77" s="150"/>
      <c r="F77" s="150"/>
      <c r="G77" s="150"/>
      <c r="H77" s="150"/>
      <c r="I77" s="151"/>
      <c r="J77" s="150"/>
      <c r="K77" s="150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52"/>
      <c r="C81" s="153"/>
      <c r="D81" s="153"/>
      <c r="E81" s="153"/>
      <c r="F81" s="153"/>
      <c r="G81" s="153"/>
      <c r="H81" s="153"/>
      <c r="I81" s="154"/>
      <c r="J81" s="153"/>
      <c r="K81" s="153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116</v>
      </c>
      <c r="D82" s="35"/>
      <c r="E82" s="35"/>
      <c r="F82" s="35"/>
      <c r="G82" s="35"/>
      <c r="H82" s="35"/>
      <c r="I82" s="114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14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309" t="str">
        <f>E7</f>
        <v>Odstraňování postradatelných objektů SŽ - demolice (obvod OŘ PHA) na trati č. 120 - Nové Strašecí, č .221 - Praha Vršovice, č. 170,171 - Karlštejn, č. 231 - Praha Kyje, č. 230 - Čáslav, č. 190 - Praha Bubny</v>
      </c>
      <c r="F85" s="310"/>
      <c r="G85" s="310"/>
      <c r="H85" s="310"/>
      <c r="I85" s="114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113</v>
      </c>
      <c r="D86" s="35"/>
      <c r="E86" s="35"/>
      <c r="F86" s="35"/>
      <c r="G86" s="35"/>
      <c r="H86" s="35"/>
      <c r="I86" s="114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24.75" customHeight="1">
      <c r="A87" s="33"/>
      <c r="B87" s="34"/>
      <c r="C87" s="35"/>
      <c r="D87" s="35"/>
      <c r="E87" s="261" t="str">
        <f>E9</f>
        <v>SO 04 - Karlštejn - demolice strážního domku č. 32, č.p. 188 IC 5000145679</v>
      </c>
      <c r="F87" s="311"/>
      <c r="G87" s="311"/>
      <c r="H87" s="311"/>
      <c r="I87" s="114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114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19</v>
      </c>
      <c r="D89" s="35"/>
      <c r="E89" s="35"/>
      <c r="F89" s="26" t="str">
        <f>F12</f>
        <v>Karlštejn</v>
      </c>
      <c r="G89" s="35"/>
      <c r="H89" s="35"/>
      <c r="I89" s="116" t="s">
        <v>21</v>
      </c>
      <c r="J89" s="65" t="str">
        <f>IF(J12="","",J12)</f>
        <v>17. 6. 2020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14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23</v>
      </c>
      <c r="D91" s="35"/>
      <c r="E91" s="35"/>
      <c r="F91" s="26" t="str">
        <f>E15</f>
        <v>Správa železnic, státní organizace</v>
      </c>
      <c r="G91" s="35"/>
      <c r="H91" s="35"/>
      <c r="I91" s="116" t="s">
        <v>31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29</v>
      </c>
      <c r="D92" s="35"/>
      <c r="E92" s="35"/>
      <c r="F92" s="26" t="str">
        <f>IF(E18="","",E18)</f>
        <v>Vyplň údaj</v>
      </c>
      <c r="G92" s="35"/>
      <c r="H92" s="35"/>
      <c r="I92" s="116" t="s">
        <v>33</v>
      </c>
      <c r="J92" s="31" t="str">
        <f>E24</f>
        <v>L. Ulrich, DiS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14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55" t="s">
        <v>117</v>
      </c>
      <c r="D94" s="156"/>
      <c r="E94" s="156"/>
      <c r="F94" s="156"/>
      <c r="G94" s="156"/>
      <c r="H94" s="156"/>
      <c r="I94" s="157"/>
      <c r="J94" s="158" t="s">
        <v>118</v>
      </c>
      <c r="K94" s="156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14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9" t="s">
        <v>119</v>
      </c>
      <c r="D96" s="35"/>
      <c r="E96" s="35"/>
      <c r="F96" s="35"/>
      <c r="G96" s="35"/>
      <c r="H96" s="35"/>
      <c r="I96" s="114"/>
      <c r="J96" s="83">
        <f>J121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120</v>
      </c>
    </row>
    <row r="97" spans="1:31" s="9" customFormat="1" ht="24.95" customHeight="1">
      <c r="B97" s="160"/>
      <c r="C97" s="161"/>
      <c r="D97" s="162" t="s">
        <v>121</v>
      </c>
      <c r="E97" s="163"/>
      <c r="F97" s="163"/>
      <c r="G97" s="163"/>
      <c r="H97" s="163"/>
      <c r="I97" s="164"/>
      <c r="J97" s="165">
        <f>J122</f>
        <v>0</v>
      </c>
      <c r="K97" s="161"/>
      <c r="L97" s="166"/>
    </row>
    <row r="98" spans="1:31" s="10" customFormat="1" ht="19.899999999999999" customHeight="1">
      <c r="B98" s="167"/>
      <c r="C98" s="168"/>
      <c r="D98" s="169" t="s">
        <v>122</v>
      </c>
      <c r="E98" s="170"/>
      <c r="F98" s="170"/>
      <c r="G98" s="170"/>
      <c r="H98" s="170"/>
      <c r="I98" s="171"/>
      <c r="J98" s="172">
        <f>J123</f>
        <v>0</v>
      </c>
      <c r="K98" s="168"/>
      <c r="L98" s="173"/>
    </row>
    <row r="99" spans="1:31" s="10" customFormat="1" ht="19.899999999999999" customHeight="1">
      <c r="B99" s="167"/>
      <c r="C99" s="168"/>
      <c r="D99" s="169" t="s">
        <v>125</v>
      </c>
      <c r="E99" s="170"/>
      <c r="F99" s="170"/>
      <c r="G99" s="170"/>
      <c r="H99" s="170"/>
      <c r="I99" s="171"/>
      <c r="J99" s="172">
        <f>J153</f>
        <v>0</v>
      </c>
      <c r="K99" s="168"/>
      <c r="L99" s="173"/>
    </row>
    <row r="100" spans="1:31" s="10" customFormat="1" ht="19.899999999999999" customHeight="1">
      <c r="B100" s="167"/>
      <c r="C100" s="168"/>
      <c r="D100" s="169" t="s">
        <v>126</v>
      </c>
      <c r="E100" s="170"/>
      <c r="F100" s="170"/>
      <c r="G100" s="170"/>
      <c r="H100" s="170"/>
      <c r="I100" s="171"/>
      <c r="J100" s="172">
        <f>J174</f>
        <v>0</v>
      </c>
      <c r="K100" s="168"/>
      <c r="L100" s="173"/>
    </row>
    <row r="101" spans="1:31" s="10" customFormat="1" ht="19.899999999999999" customHeight="1">
      <c r="B101" s="167"/>
      <c r="C101" s="168"/>
      <c r="D101" s="169" t="s">
        <v>345</v>
      </c>
      <c r="E101" s="170"/>
      <c r="F101" s="170"/>
      <c r="G101" s="170"/>
      <c r="H101" s="170"/>
      <c r="I101" s="171"/>
      <c r="J101" s="172">
        <f>J195</f>
        <v>0</v>
      </c>
      <c r="K101" s="168"/>
      <c r="L101" s="173"/>
    </row>
    <row r="102" spans="1:31" s="2" customFormat="1" ht="21.75" customHeight="1">
      <c r="A102" s="33"/>
      <c r="B102" s="34"/>
      <c r="C102" s="35"/>
      <c r="D102" s="35"/>
      <c r="E102" s="35"/>
      <c r="F102" s="35"/>
      <c r="G102" s="35"/>
      <c r="H102" s="35"/>
      <c r="I102" s="114"/>
      <c r="J102" s="35"/>
      <c r="K102" s="35"/>
      <c r="L102" s="50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3" spans="1:31" s="2" customFormat="1" ht="6.95" customHeight="1">
      <c r="A103" s="33"/>
      <c r="B103" s="53"/>
      <c r="C103" s="54"/>
      <c r="D103" s="54"/>
      <c r="E103" s="54"/>
      <c r="F103" s="54"/>
      <c r="G103" s="54"/>
      <c r="H103" s="54"/>
      <c r="I103" s="151"/>
      <c r="J103" s="54"/>
      <c r="K103" s="54"/>
      <c r="L103" s="50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7" spans="1:31" s="2" customFormat="1" ht="6.95" customHeight="1">
      <c r="A107" s="33"/>
      <c r="B107" s="55"/>
      <c r="C107" s="56"/>
      <c r="D107" s="56"/>
      <c r="E107" s="56"/>
      <c r="F107" s="56"/>
      <c r="G107" s="56"/>
      <c r="H107" s="56"/>
      <c r="I107" s="154"/>
      <c r="J107" s="56"/>
      <c r="K107" s="56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24.95" customHeight="1">
      <c r="A108" s="33"/>
      <c r="B108" s="34"/>
      <c r="C108" s="22" t="s">
        <v>127</v>
      </c>
      <c r="D108" s="35"/>
      <c r="E108" s="35"/>
      <c r="F108" s="35"/>
      <c r="G108" s="35"/>
      <c r="H108" s="35"/>
      <c r="I108" s="114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6.95" customHeight="1">
      <c r="A109" s="33"/>
      <c r="B109" s="34"/>
      <c r="C109" s="35"/>
      <c r="D109" s="35"/>
      <c r="E109" s="35"/>
      <c r="F109" s="35"/>
      <c r="G109" s="35"/>
      <c r="H109" s="35"/>
      <c r="I109" s="114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16</v>
      </c>
      <c r="D110" s="35"/>
      <c r="E110" s="35"/>
      <c r="F110" s="35"/>
      <c r="G110" s="35"/>
      <c r="H110" s="35"/>
      <c r="I110" s="114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309" t="str">
        <f>E7</f>
        <v>Odstraňování postradatelných objektů SŽ - demolice (obvod OŘ PHA) na trati č. 120 - Nové Strašecí, č .221 - Praha Vršovice, č. 170,171 - Karlštejn, č. 231 - Praha Kyje, č. 230 - Čáslav, č. 190 - Praha Bubny</v>
      </c>
      <c r="F111" s="310"/>
      <c r="G111" s="310"/>
      <c r="H111" s="310"/>
      <c r="I111" s="114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8" t="s">
        <v>113</v>
      </c>
      <c r="D112" s="35"/>
      <c r="E112" s="35"/>
      <c r="F112" s="35"/>
      <c r="G112" s="35"/>
      <c r="H112" s="35"/>
      <c r="I112" s="114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24.75" customHeight="1">
      <c r="A113" s="33"/>
      <c r="B113" s="34"/>
      <c r="C113" s="35"/>
      <c r="D113" s="35"/>
      <c r="E113" s="261" t="str">
        <f>E9</f>
        <v>SO 04 - Karlštejn - demolice strážního domku č. 32, č.p. 188 IC 5000145679</v>
      </c>
      <c r="F113" s="311"/>
      <c r="G113" s="311"/>
      <c r="H113" s="311"/>
      <c r="I113" s="114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114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2" customHeight="1">
      <c r="A115" s="33"/>
      <c r="B115" s="34"/>
      <c r="C115" s="28" t="s">
        <v>19</v>
      </c>
      <c r="D115" s="35"/>
      <c r="E115" s="35"/>
      <c r="F115" s="26" t="str">
        <f>F12</f>
        <v>Karlštejn</v>
      </c>
      <c r="G115" s="35"/>
      <c r="H115" s="35"/>
      <c r="I115" s="116" t="s">
        <v>21</v>
      </c>
      <c r="J115" s="65" t="str">
        <f>IF(J12="","",J12)</f>
        <v>17. 6. 2020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6.95" customHeight="1">
      <c r="A116" s="33"/>
      <c r="B116" s="34"/>
      <c r="C116" s="35"/>
      <c r="D116" s="35"/>
      <c r="E116" s="35"/>
      <c r="F116" s="35"/>
      <c r="G116" s="35"/>
      <c r="H116" s="35"/>
      <c r="I116" s="114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5.2" customHeight="1">
      <c r="A117" s="33"/>
      <c r="B117" s="34"/>
      <c r="C117" s="28" t="s">
        <v>23</v>
      </c>
      <c r="D117" s="35"/>
      <c r="E117" s="35"/>
      <c r="F117" s="26" t="str">
        <f>E15</f>
        <v>Správa železnic, státní organizace</v>
      </c>
      <c r="G117" s="35"/>
      <c r="H117" s="35"/>
      <c r="I117" s="116" t="s">
        <v>31</v>
      </c>
      <c r="J117" s="31" t="str">
        <f>E21</f>
        <v xml:space="preserve"> </v>
      </c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5.2" customHeight="1">
      <c r="A118" s="33"/>
      <c r="B118" s="34"/>
      <c r="C118" s="28" t="s">
        <v>29</v>
      </c>
      <c r="D118" s="35"/>
      <c r="E118" s="35"/>
      <c r="F118" s="26" t="str">
        <f>IF(E18="","",E18)</f>
        <v>Vyplň údaj</v>
      </c>
      <c r="G118" s="35"/>
      <c r="H118" s="35"/>
      <c r="I118" s="116" t="s">
        <v>33</v>
      </c>
      <c r="J118" s="31" t="str">
        <f>E24</f>
        <v>L. Ulrich, DiS</v>
      </c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0.35" customHeight="1">
      <c r="A119" s="33"/>
      <c r="B119" s="34"/>
      <c r="C119" s="35"/>
      <c r="D119" s="35"/>
      <c r="E119" s="35"/>
      <c r="F119" s="35"/>
      <c r="G119" s="35"/>
      <c r="H119" s="35"/>
      <c r="I119" s="114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11" customFormat="1" ht="29.25" customHeight="1">
      <c r="A120" s="174"/>
      <c r="B120" s="175"/>
      <c r="C120" s="176" t="s">
        <v>128</v>
      </c>
      <c r="D120" s="177" t="s">
        <v>61</v>
      </c>
      <c r="E120" s="177" t="s">
        <v>57</v>
      </c>
      <c r="F120" s="177" t="s">
        <v>58</v>
      </c>
      <c r="G120" s="177" t="s">
        <v>129</v>
      </c>
      <c r="H120" s="177" t="s">
        <v>130</v>
      </c>
      <c r="I120" s="178" t="s">
        <v>131</v>
      </c>
      <c r="J120" s="179" t="s">
        <v>118</v>
      </c>
      <c r="K120" s="180" t="s">
        <v>132</v>
      </c>
      <c r="L120" s="181"/>
      <c r="M120" s="74" t="s">
        <v>1</v>
      </c>
      <c r="N120" s="75" t="s">
        <v>40</v>
      </c>
      <c r="O120" s="75" t="s">
        <v>133</v>
      </c>
      <c r="P120" s="75" t="s">
        <v>134</v>
      </c>
      <c r="Q120" s="75" t="s">
        <v>135</v>
      </c>
      <c r="R120" s="75" t="s">
        <v>136</v>
      </c>
      <c r="S120" s="75" t="s">
        <v>137</v>
      </c>
      <c r="T120" s="75" t="s">
        <v>138</v>
      </c>
      <c r="U120" s="76" t="s">
        <v>139</v>
      </c>
      <c r="V120" s="174"/>
      <c r="W120" s="174"/>
      <c r="X120" s="174"/>
      <c r="Y120" s="174"/>
      <c r="Z120" s="174"/>
      <c r="AA120" s="174"/>
      <c r="AB120" s="174"/>
      <c r="AC120" s="174"/>
      <c r="AD120" s="174"/>
      <c r="AE120" s="174"/>
    </row>
    <row r="121" spans="1:65" s="2" customFormat="1" ht="22.9" customHeight="1">
      <c r="A121" s="33"/>
      <c r="B121" s="34"/>
      <c r="C121" s="81" t="s">
        <v>140</v>
      </c>
      <c r="D121" s="35"/>
      <c r="E121" s="35"/>
      <c r="F121" s="35"/>
      <c r="G121" s="35"/>
      <c r="H121" s="35"/>
      <c r="I121" s="114"/>
      <c r="J121" s="182">
        <f>BK121</f>
        <v>0</v>
      </c>
      <c r="K121" s="35"/>
      <c r="L121" s="38"/>
      <c r="M121" s="77"/>
      <c r="N121" s="183"/>
      <c r="O121" s="78"/>
      <c r="P121" s="184">
        <f>P122</f>
        <v>0</v>
      </c>
      <c r="Q121" s="78"/>
      <c r="R121" s="184">
        <f>R122</f>
        <v>76.918999999999997</v>
      </c>
      <c r="S121" s="78"/>
      <c r="T121" s="184">
        <f>T122</f>
        <v>437.22384999999997</v>
      </c>
      <c r="U121" s="79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6" t="s">
        <v>75</v>
      </c>
      <c r="AU121" s="16" t="s">
        <v>120</v>
      </c>
      <c r="BK121" s="185">
        <f>BK122</f>
        <v>0</v>
      </c>
    </row>
    <row r="122" spans="1:65" s="12" customFormat="1" ht="25.9" customHeight="1">
      <c r="B122" s="186"/>
      <c r="C122" s="187"/>
      <c r="D122" s="188" t="s">
        <v>75</v>
      </c>
      <c r="E122" s="189" t="s">
        <v>141</v>
      </c>
      <c r="F122" s="189" t="s">
        <v>142</v>
      </c>
      <c r="G122" s="187"/>
      <c r="H122" s="187"/>
      <c r="I122" s="190"/>
      <c r="J122" s="191">
        <f>BK122</f>
        <v>0</v>
      </c>
      <c r="K122" s="187"/>
      <c r="L122" s="192"/>
      <c r="M122" s="193"/>
      <c r="N122" s="194"/>
      <c r="O122" s="194"/>
      <c r="P122" s="195">
        <f>P123+P153+P174+P195</f>
        <v>0</v>
      </c>
      <c r="Q122" s="194"/>
      <c r="R122" s="195">
        <f>R123+R153+R174+R195</f>
        <v>76.918999999999997</v>
      </c>
      <c r="S122" s="194"/>
      <c r="T122" s="195">
        <f>T123+T153+T174+T195</f>
        <v>437.22384999999997</v>
      </c>
      <c r="U122" s="196"/>
      <c r="AR122" s="197" t="s">
        <v>84</v>
      </c>
      <c r="AT122" s="198" t="s">
        <v>75</v>
      </c>
      <c r="AU122" s="198" t="s">
        <v>76</v>
      </c>
      <c r="AY122" s="197" t="s">
        <v>143</v>
      </c>
      <c r="BK122" s="199">
        <f>BK123+BK153+BK174+BK195</f>
        <v>0</v>
      </c>
    </row>
    <row r="123" spans="1:65" s="12" customFormat="1" ht="22.9" customHeight="1">
      <c r="B123" s="186"/>
      <c r="C123" s="187"/>
      <c r="D123" s="188" t="s">
        <v>75</v>
      </c>
      <c r="E123" s="200" t="s">
        <v>84</v>
      </c>
      <c r="F123" s="200" t="s">
        <v>144</v>
      </c>
      <c r="G123" s="187"/>
      <c r="H123" s="187"/>
      <c r="I123" s="190"/>
      <c r="J123" s="201">
        <f>BK123</f>
        <v>0</v>
      </c>
      <c r="K123" s="187"/>
      <c r="L123" s="192"/>
      <c r="M123" s="193"/>
      <c r="N123" s="194"/>
      <c r="O123" s="194"/>
      <c r="P123" s="195">
        <f>SUM(P124:P152)</f>
        <v>0</v>
      </c>
      <c r="Q123" s="194"/>
      <c r="R123" s="195">
        <f>SUM(R124:R152)</f>
        <v>76.918999999999997</v>
      </c>
      <c r="S123" s="194"/>
      <c r="T123" s="195">
        <f>SUM(T124:T152)</f>
        <v>15.3</v>
      </c>
      <c r="U123" s="196"/>
      <c r="AR123" s="197" t="s">
        <v>84</v>
      </c>
      <c r="AT123" s="198" t="s">
        <v>75</v>
      </c>
      <c r="AU123" s="198" t="s">
        <v>84</v>
      </c>
      <c r="AY123" s="197" t="s">
        <v>143</v>
      </c>
      <c r="BK123" s="199">
        <f>SUM(BK124:BK152)</f>
        <v>0</v>
      </c>
    </row>
    <row r="124" spans="1:65" s="2" customFormat="1" ht="33" customHeight="1">
      <c r="A124" s="33"/>
      <c r="B124" s="34"/>
      <c r="C124" s="202" t="s">
        <v>84</v>
      </c>
      <c r="D124" s="202" t="s">
        <v>145</v>
      </c>
      <c r="E124" s="203" t="s">
        <v>300</v>
      </c>
      <c r="F124" s="204" t="s">
        <v>301</v>
      </c>
      <c r="G124" s="205" t="s">
        <v>148</v>
      </c>
      <c r="H124" s="206">
        <v>1300</v>
      </c>
      <c r="I124" s="207"/>
      <c r="J124" s="208">
        <f>ROUND(I124*H124,2)</f>
        <v>0</v>
      </c>
      <c r="K124" s="209"/>
      <c r="L124" s="38"/>
      <c r="M124" s="210" t="s">
        <v>1</v>
      </c>
      <c r="N124" s="211" t="s">
        <v>41</v>
      </c>
      <c r="O124" s="70"/>
      <c r="P124" s="212">
        <f>O124*H124</f>
        <v>0</v>
      </c>
      <c r="Q124" s="212">
        <v>0</v>
      </c>
      <c r="R124" s="212">
        <f>Q124*H124</f>
        <v>0</v>
      </c>
      <c r="S124" s="212">
        <v>0</v>
      </c>
      <c r="T124" s="212">
        <f>S124*H124</f>
        <v>0</v>
      </c>
      <c r="U124" s="213" t="s">
        <v>1</v>
      </c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214" t="s">
        <v>149</v>
      </c>
      <c r="AT124" s="214" t="s">
        <v>145</v>
      </c>
      <c r="AU124" s="214" t="s">
        <v>86</v>
      </c>
      <c r="AY124" s="16" t="s">
        <v>143</v>
      </c>
      <c r="BE124" s="215">
        <f>IF(N124="základní",J124,0)</f>
        <v>0</v>
      </c>
      <c r="BF124" s="215">
        <f>IF(N124="snížená",J124,0)</f>
        <v>0</v>
      </c>
      <c r="BG124" s="215">
        <f>IF(N124="zákl. přenesená",J124,0)</f>
        <v>0</v>
      </c>
      <c r="BH124" s="215">
        <f>IF(N124="sníž. přenesená",J124,0)</f>
        <v>0</v>
      </c>
      <c r="BI124" s="215">
        <f>IF(N124="nulová",J124,0)</f>
        <v>0</v>
      </c>
      <c r="BJ124" s="16" t="s">
        <v>84</v>
      </c>
      <c r="BK124" s="215">
        <f>ROUND(I124*H124,2)</f>
        <v>0</v>
      </c>
      <c r="BL124" s="16" t="s">
        <v>149</v>
      </c>
      <c r="BM124" s="214" t="s">
        <v>448</v>
      </c>
    </row>
    <row r="125" spans="1:65" s="2" customFormat="1" ht="21.75" customHeight="1">
      <c r="A125" s="33"/>
      <c r="B125" s="34"/>
      <c r="C125" s="202" t="s">
        <v>86</v>
      </c>
      <c r="D125" s="202" t="s">
        <v>145</v>
      </c>
      <c r="E125" s="203" t="s">
        <v>303</v>
      </c>
      <c r="F125" s="204" t="s">
        <v>304</v>
      </c>
      <c r="G125" s="205" t="s">
        <v>148</v>
      </c>
      <c r="H125" s="206">
        <v>1300</v>
      </c>
      <c r="I125" s="207"/>
      <c r="J125" s="208">
        <f>ROUND(I125*H125,2)</f>
        <v>0</v>
      </c>
      <c r="K125" s="209"/>
      <c r="L125" s="38"/>
      <c r="M125" s="210" t="s">
        <v>1</v>
      </c>
      <c r="N125" s="211" t="s">
        <v>41</v>
      </c>
      <c r="O125" s="70"/>
      <c r="P125" s="212">
        <f>O125*H125</f>
        <v>0</v>
      </c>
      <c r="Q125" s="212">
        <v>1.8000000000000001E-4</v>
      </c>
      <c r="R125" s="212">
        <f>Q125*H125</f>
        <v>0.23400000000000001</v>
      </c>
      <c r="S125" s="212">
        <v>0</v>
      </c>
      <c r="T125" s="212">
        <f>S125*H125</f>
        <v>0</v>
      </c>
      <c r="U125" s="213" t="s">
        <v>1</v>
      </c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214" t="s">
        <v>149</v>
      </c>
      <c r="AT125" s="214" t="s">
        <v>145</v>
      </c>
      <c r="AU125" s="214" t="s">
        <v>86</v>
      </c>
      <c r="AY125" s="16" t="s">
        <v>143</v>
      </c>
      <c r="BE125" s="215">
        <f>IF(N125="základní",J125,0)</f>
        <v>0</v>
      </c>
      <c r="BF125" s="215">
        <f>IF(N125="snížená",J125,0)</f>
        <v>0</v>
      </c>
      <c r="BG125" s="215">
        <f>IF(N125="zákl. přenesená",J125,0)</f>
        <v>0</v>
      </c>
      <c r="BH125" s="215">
        <f>IF(N125="sníž. přenesená",J125,0)</f>
        <v>0</v>
      </c>
      <c r="BI125" s="215">
        <f>IF(N125="nulová",J125,0)</f>
        <v>0</v>
      </c>
      <c r="BJ125" s="16" t="s">
        <v>84</v>
      </c>
      <c r="BK125" s="215">
        <f>ROUND(I125*H125,2)</f>
        <v>0</v>
      </c>
      <c r="BL125" s="16" t="s">
        <v>149</v>
      </c>
      <c r="BM125" s="214" t="s">
        <v>449</v>
      </c>
    </row>
    <row r="126" spans="1:65" s="2" customFormat="1" ht="21.75" customHeight="1">
      <c r="A126" s="33"/>
      <c r="B126" s="34"/>
      <c r="C126" s="202" t="s">
        <v>154</v>
      </c>
      <c r="D126" s="202" t="s">
        <v>145</v>
      </c>
      <c r="E126" s="203" t="s">
        <v>146</v>
      </c>
      <c r="F126" s="204" t="s">
        <v>147</v>
      </c>
      <c r="G126" s="205" t="s">
        <v>148</v>
      </c>
      <c r="H126" s="206">
        <v>60</v>
      </c>
      <c r="I126" s="207"/>
      <c r="J126" s="208">
        <f>ROUND(I126*H126,2)</f>
        <v>0</v>
      </c>
      <c r="K126" s="209"/>
      <c r="L126" s="38"/>
      <c r="M126" s="210" t="s">
        <v>1</v>
      </c>
      <c r="N126" s="211" t="s">
        <v>41</v>
      </c>
      <c r="O126" s="70"/>
      <c r="P126" s="212">
        <f>O126*H126</f>
        <v>0</v>
      </c>
      <c r="Q126" s="212">
        <v>0</v>
      </c>
      <c r="R126" s="212">
        <f>Q126*H126</f>
        <v>0</v>
      </c>
      <c r="S126" s="212">
        <v>0.255</v>
      </c>
      <c r="T126" s="212">
        <f>S126*H126</f>
        <v>15.3</v>
      </c>
      <c r="U126" s="213" t="s">
        <v>1</v>
      </c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214" t="s">
        <v>149</v>
      </c>
      <c r="AT126" s="214" t="s">
        <v>145</v>
      </c>
      <c r="AU126" s="214" t="s">
        <v>86</v>
      </c>
      <c r="AY126" s="16" t="s">
        <v>143</v>
      </c>
      <c r="BE126" s="215">
        <f>IF(N126="základní",J126,0)</f>
        <v>0</v>
      </c>
      <c r="BF126" s="215">
        <f>IF(N126="snížená",J126,0)</f>
        <v>0</v>
      </c>
      <c r="BG126" s="215">
        <f>IF(N126="zákl. přenesená",J126,0)</f>
        <v>0</v>
      </c>
      <c r="BH126" s="215">
        <f>IF(N126="sníž. přenesená",J126,0)</f>
        <v>0</v>
      </c>
      <c r="BI126" s="215">
        <f>IF(N126="nulová",J126,0)</f>
        <v>0</v>
      </c>
      <c r="BJ126" s="16" t="s">
        <v>84</v>
      </c>
      <c r="BK126" s="215">
        <f>ROUND(I126*H126,2)</f>
        <v>0</v>
      </c>
      <c r="BL126" s="16" t="s">
        <v>149</v>
      </c>
      <c r="BM126" s="214" t="s">
        <v>450</v>
      </c>
    </row>
    <row r="127" spans="1:65" s="2" customFormat="1" ht="21.75" customHeight="1">
      <c r="A127" s="33"/>
      <c r="B127" s="34"/>
      <c r="C127" s="202" t="s">
        <v>149</v>
      </c>
      <c r="D127" s="202" t="s">
        <v>145</v>
      </c>
      <c r="E127" s="203" t="s">
        <v>155</v>
      </c>
      <c r="F127" s="204" t="s">
        <v>156</v>
      </c>
      <c r="G127" s="205" t="s">
        <v>157</v>
      </c>
      <c r="H127" s="206">
        <v>23.625</v>
      </c>
      <c r="I127" s="207"/>
      <c r="J127" s="208">
        <f>ROUND(I127*H127,2)</f>
        <v>0</v>
      </c>
      <c r="K127" s="209"/>
      <c r="L127" s="38"/>
      <c r="M127" s="210" t="s">
        <v>1</v>
      </c>
      <c r="N127" s="211" t="s">
        <v>41</v>
      </c>
      <c r="O127" s="70"/>
      <c r="P127" s="212">
        <f>O127*H127</f>
        <v>0</v>
      </c>
      <c r="Q127" s="212">
        <v>0</v>
      </c>
      <c r="R127" s="212">
        <f>Q127*H127</f>
        <v>0</v>
      </c>
      <c r="S127" s="212">
        <v>0</v>
      </c>
      <c r="T127" s="212">
        <f>S127*H127</f>
        <v>0</v>
      </c>
      <c r="U127" s="213" t="s">
        <v>1</v>
      </c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14" t="s">
        <v>149</v>
      </c>
      <c r="AT127" s="214" t="s">
        <v>145</v>
      </c>
      <c r="AU127" s="214" t="s">
        <v>86</v>
      </c>
      <c r="AY127" s="16" t="s">
        <v>143</v>
      </c>
      <c r="BE127" s="215">
        <f>IF(N127="základní",J127,0)</f>
        <v>0</v>
      </c>
      <c r="BF127" s="215">
        <f>IF(N127="snížená",J127,0)</f>
        <v>0</v>
      </c>
      <c r="BG127" s="215">
        <f>IF(N127="zákl. přenesená",J127,0)</f>
        <v>0</v>
      </c>
      <c r="BH127" s="215">
        <f>IF(N127="sníž. přenesená",J127,0)</f>
        <v>0</v>
      </c>
      <c r="BI127" s="215">
        <f>IF(N127="nulová",J127,0)</f>
        <v>0</v>
      </c>
      <c r="BJ127" s="16" t="s">
        <v>84</v>
      </c>
      <c r="BK127" s="215">
        <f>ROUND(I127*H127,2)</f>
        <v>0</v>
      </c>
      <c r="BL127" s="16" t="s">
        <v>149</v>
      </c>
      <c r="BM127" s="214" t="s">
        <v>451</v>
      </c>
    </row>
    <row r="128" spans="1:65" s="13" customFormat="1" ht="11.25">
      <c r="B128" s="216"/>
      <c r="C128" s="217"/>
      <c r="D128" s="218" t="s">
        <v>159</v>
      </c>
      <c r="E128" s="219" t="s">
        <v>1</v>
      </c>
      <c r="F128" s="220" t="s">
        <v>452</v>
      </c>
      <c r="G128" s="217"/>
      <c r="H128" s="221">
        <v>9.4499999999999993</v>
      </c>
      <c r="I128" s="222"/>
      <c r="J128" s="217"/>
      <c r="K128" s="217"/>
      <c r="L128" s="223"/>
      <c r="M128" s="224"/>
      <c r="N128" s="225"/>
      <c r="O128" s="225"/>
      <c r="P128" s="225"/>
      <c r="Q128" s="225"/>
      <c r="R128" s="225"/>
      <c r="S128" s="225"/>
      <c r="T128" s="225"/>
      <c r="U128" s="226"/>
      <c r="AT128" s="227" t="s">
        <v>159</v>
      </c>
      <c r="AU128" s="227" t="s">
        <v>86</v>
      </c>
      <c r="AV128" s="13" t="s">
        <v>86</v>
      </c>
      <c r="AW128" s="13" t="s">
        <v>32</v>
      </c>
      <c r="AX128" s="13" t="s">
        <v>76</v>
      </c>
      <c r="AY128" s="227" t="s">
        <v>143</v>
      </c>
    </row>
    <row r="129" spans="1:65" s="13" customFormat="1" ht="11.25">
      <c r="B129" s="216"/>
      <c r="C129" s="217"/>
      <c r="D129" s="218" t="s">
        <v>159</v>
      </c>
      <c r="E129" s="219" t="s">
        <v>1</v>
      </c>
      <c r="F129" s="220" t="s">
        <v>453</v>
      </c>
      <c r="G129" s="217"/>
      <c r="H129" s="221">
        <v>2.9249999999999998</v>
      </c>
      <c r="I129" s="222"/>
      <c r="J129" s="217"/>
      <c r="K129" s="217"/>
      <c r="L129" s="223"/>
      <c r="M129" s="224"/>
      <c r="N129" s="225"/>
      <c r="O129" s="225"/>
      <c r="P129" s="225"/>
      <c r="Q129" s="225"/>
      <c r="R129" s="225"/>
      <c r="S129" s="225"/>
      <c r="T129" s="225"/>
      <c r="U129" s="226"/>
      <c r="AT129" s="227" t="s">
        <v>159</v>
      </c>
      <c r="AU129" s="227" t="s">
        <v>86</v>
      </c>
      <c r="AV129" s="13" t="s">
        <v>86</v>
      </c>
      <c r="AW129" s="13" t="s">
        <v>32</v>
      </c>
      <c r="AX129" s="13" t="s">
        <v>76</v>
      </c>
      <c r="AY129" s="227" t="s">
        <v>143</v>
      </c>
    </row>
    <row r="130" spans="1:65" s="13" customFormat="1" ht="11.25">
      <c r="B130" s="216"/>
      <c r="C130" s="217"/>
      <c r="D130" s="218" t="s">
        <v>159</v>
      </c>
      <c r="E130" s="219" t="s">
        <v>1</v>
      </c>
      <c r="F130" s="220" t="s">
        <v>454</v>
      </c>
      <c r="G130" s="217"/>
      <c r="H130" s="221">
        <v>9</v>
      </c>
      <c r="I130" s="222"/>
      <c r="J130" s="217"/>
      <c r="K130" s="217"/>
      <c r="L130" s="223"/>
      <c r="M130" s="224"/>
      <c r="N130" s="225"/>
      <c r="O130" s="225"/>
      <c r="P130" s="225"/>
      <c r="Q130" s="225"/>
      <c r="R130" s="225"/>
      <c r="S130" s="225"/>
      <c r="T130" s="225"/>
      <c r="U130" s="226"/>
      <c r="AT130" s="227" t="s">
        <v>159</v>
      </c>
      <c r="AU130" s="227" t="s">
        <v>86</v>
      </c>
      <c r="AV130" s="13" t="s">
        <v>86</v>
      </c>
      <c r="AW130" s="13" t="s">
        <v>32</v>
      </c>
      <c r="AX130" s="13" t="s">
        <v>76</v>
      </c>
      <c r="AY130" s="227" t="s">
        <v>143</v>
      </c>
    </row>
    <row r="131" spans="1:65" s="13" customFormat="1" ht="11.25">
      <c r="B131" s="216"/>
      <c r="C131" s="217"/>
      <c r="D131" s="218" t="s">
        <v>159</v>
      </c>
      <c r="E131" s="219" t="s">
        <v>1</v>
      </c>
      <c r="F131" s="220" t="s">
        <v>455</v>
      </c>
      <c r="G131" s="217"/>
      <c r="H131" s="221">
        <v>2.25</v>
      </c>
      <c r="I131" s="222"/>
      <c r="J131" s="217"/>
      <c r="K131" s="217"/>
      <c r="L131" s="223"/>
      <c r="M131" s="224"/>
      <c r="N131" s="225"/>
      <c r="O131" s="225"/>
      <c r="P131" s="225"/>
      <c r="Q131" s="225"/>
      <c r="R131" s="225"/>
      <c r="S131" s="225"/>
      <c r="T131" s="225"/>
      <c r="U131" s="226"/>
      <c r="AT131" s="227" t="s">
        <v>159</v>
      </c>
      <c r="AU131" s="227" t="s">
        <v>86</v>
      </c>
      <c r="AV131" s="13" t="s">
        <v>86</v>
      </c>
      <c r="AW131" s="13" t="s">
        <v>32</v>
      </c>
      <c r="AX131" s="13" t="s">
        <v>76</v>
      </c>
      <c r="AY131" s="227" t="s">
        <v>143</v>
      </c>
    </row>
    <row r="132" spans="1:65" s="14" customFormat="1" ht="11.25">
      <c r="B132" s="228"/>
      <c r="C132" s="229"/>
      <c r="D132" s="218" t="s">
        <v>159</v>
      </c>
      <c r="E132" s="230" t="s">
        <v>1</v>
      </c>
      <c r="F132" s="231" t="s">
        <v>162</v>
      </c>
      <c r="G132" s="229"/>
      <c r="H132" s="232">
        <v>23.625</v>
      </c>
      <c r="I132" s="233"/>
      <c r="J132" s="229"/>
      <c r="K132" s="229"/>
      <c r="L132" s="234"/>
      <c r="M132" s="235"/>
      <c r="N132" s="236"/>
      <c r="O132" s="236"/>
      <c r="P132" s="236"/>
      <c r="Q132" s="236"/>
      <c r="R132" s="236"/>
      <c r="S132" s="236"/>
      <c r="T132" s="236"/>
      <c r="U132" s="237"/>
      <c r="AT132" s="238" t="s">
        <v>159</v>
      </c>
      <c r="AU132" s="238" t="s">
        <v>86</v>
      </c>
      <c r="AV132" s="14" t="s">
        <v>149</v>
      </c>
      <c r="AW132" s="14" t="s">
        <v>32</v>
      </c>
      <c r="AX132" s="14" t="s">
        <v>84</v>
      </c>
      <c r="AY132" s="238" t="s">
        <v>143</v>
      </c>
    </row>
    <row r="133" spans="1:65" s="2" customFormat="1" ht="21.75" customHeight="1">
      <c r="A133" s="33"/>
      <c r="B133" s="34"/>
      <c r="C133" s="202" t="s">
        <v>166</v>
      </c>
      <c r="D133" s="202" t="s">
        <v>145</v>
      </c>
      <c r="E133" s="203" t="s">
        <v>456</v>
      </c>
      <c r="F133" s="204" t="s">
        <v>457</v>
      </c>
      <c r="G133" s="205" t="s">
        <v>157</v>
      </c>
      <c r="H133" s="206">
        <v>23.625</v>
      </c>
      <c r="I133" s="207"/>
      <c r="J133" s="208">
        <f>ROUND(I133*H133,2)</f>
        <v>0</v>
      </c>
      <c r="K133" s="209"/>
      <c r="L133" s="38"/>
      <c r="M133" s="210" t="s">
        <v>1</v>
      </c>
      <c r="N133" s="211" t="s">
        <v>41</v>
      </c>
      <c r="O133" s="70"/>
      <c r="P133" s="212">
        <f>O133*H133</f>
        <v>0</v>
      </c>
      <c r="Q133" s="212">
        <v>0</v>
      </c>
      <c r="R133" s="212">
        <f>Q133*H133</f>
        <v>0</v>
      </c>
      <c r="S133" s="212">
        <v>0</v>
      </c>
      <c r="T133" s="212">
        <f>S133*H133</f>
        <v>0</v>
      </c>
      <c r="U133" s="213" t="s">
        <v>1</v>
      </c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14" t="s">
        <v>149</v>
      </c>
      <c r="AT133" s="214" t="s">
        <v>145</v>
      </c>
      <c r="AU133" s="214" t="s">
        <v>86</v>
      </c>
      <c r="AY133" s="16" t="s">
        <v>143</v>
      </c>
      <c r="BE133" s="215">
        <f>IF(N133="základní",J133,0)</f>
        <v>0</v>
      </c>
      <c r="BF133" s="215">
        <f>IF(N133="snížená",J133,0)</f>
        <v>0</v>
      </c>
      <c r="BG133" s="215">
        <f>IF(N133="zákl. přenesená",J133,0)</f>
        <v>0</v>
      </c>
      <c r="BH133" s="215">
        <f>IF(N133="sníž. přenesená",J133,0)</f>
        <v>0</v>
      </c>
      <c r="BI133" s="215">
        <f>IF(N133="nulová",J133,0)</f>
        <v>0</v>
      </c>
      <c r="BJ133" s="16" t="s">
        <v>84</v>
      </c>
      <c r="BK133" s="215">
        <f>ROUND(I133*H133,2)</f>
        <v>0</v>
      </c>
      <c r="BL133" s="16" t="s">
        <v>149</v>
      </c>
      <c r="BM133" s="214" t="s">
        <v>458</v>
      </c>
    </row>
    <row r="134" spans="1:65" s="2" customFormat="1" ht="33" customHeight="1">
      <c r="A134" s="33"/>
      <c r="B134" s="34"/>
      <c r="C134" s="202" t="s">
        <v>170</v>
      </c>
      <c r="D134" s="202" t="s">
        <v>145</v>
      </c>
      <c r="E134" s="203" t="s">
        <v>459</v>
      </c>
      <c r="F134" s="204" t="s">
        <v>460</v>
      </c>
      <c r="G134" s="205" t="s">
        <v>157</v>
      </c>
      <c r="H134" s="206">
        <v>94.5</v>
      </c>
      <c r="I134" s="207"/>
      <c r="J134" s="208">
        <f>ROUND(I134*H134,2)</f>
        <v>0</v>
      </c>
      <c r="K134" s="209"/>
      <c r="L134" s="38"/>
      <c r="M134" s="210" t="s">
        <v>1</v>
      </c>
      <c r="N134" s="211" t="s">
        <v>41</v>
      </c>
      <c r="O134" s="70"/>
      <c r="P134" s="212">
        <f>O134*H134</f>
        <v>0</v>
      </c>
      <c r="Q134" s="212">
        <v>0</v>
      </c>
      <c r="R134" s="212">
        <f>Q134*H134</f>
        <v>0</v>
      </c>
      <c r="S134" s="212">
        <v>0</v>
      </c>
      <c r="T134" s="212">
        <f>S134*H134</f>
        <v>0</v>
      </c>
      <c r="U134" s="213" t="s">
        <v>1</v>
      </c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14" t="s">
        <v>149</v>
      </c>
      <c r="AT134" s="214" t="s">
        <v>145</v>
      </c>
      <c r="AU134" s="214" t="s">
        <v>86</v>
      </c>
      <c r="AY134" s="16" t="s">
        <v>143</v>
      </c>
      <c r="BE134" s="215">
        <f>IF(N134="základní",J134,0)</f>
        <v>0</v>
      </c>
      <c r="BF134" s="215">
        <f>IF(N134="snížená",J134,0)</f>
        <v>0</v>
      </c>
      <c r="BG134" s="215">
        <f>IF(N134="zákl. přenesená",J134,0)</f>
        <v>0</v>
      </c>
      <c r="BH134" s="215">
        <f>IF(N134="sníž. přenesená",J134,0)</f>
        <v>0</v>
      </c>
      <c r="BI134" s="215">
        <f>IF(N134="nulová",J134,0)</f>
        <v>0</v>
      </c>
      <c r="BJ134" s="16" t="s">
        <v>84</v>
      </c>
      <c r="BK134" s="215">
        <f>ROUND(I134*H134,2)</f>
        <v>0</v>
      </c>
      <c r="BL134" s="16" t="s">
        <v>149</v>
      </c>
      <c r="BM134" s="214" t="s">
        <v>461</v>
      </c>
    </row>
    <row r="135" spans="1:65" s="13" customFormat="1" ht="11.25">
      <c r="B135" s="216"/>
      <c r="C135" s="217"/>
      <c r="D135" s="218" t="s">
        <v>159</v>
      </c>
      <c r="E135" s="217"/>
      <c r="F135" s="220" t="s">
        <v>462</v>
      </c>
      <c r="G135" s="217"/>
      <c r="H135" s="221">
        <v>94.5</v>
      </c>
      <c r="I135" s="222"/>
      <c r="J135" s="217"/>
      <c r="K135" s="217"/>
      <c r="L135" s="223"/>
      <c r="M135" s="224"/>
      <c r="N135" s="225"/>
      <c r="O135" s="225"/>
      <c r="P135" s="225"/>
      <c r="Q135" s="225"/>
      <c r="R135" s="225"/>
      <c r="S135" s="225"/>
      <c r="T135" s="225"/>
      <c r="U135" s="226"/>
      <c r="AT135" s="227" t="s">
        <v>159</v>
      </c>
      <c r="AU135" s="227" t="s">
        <v>86</v>
      </c>
      <c r="AV135" s="13" t="s">
        <v>86</v>
      </c>
      <c r="AW135" s="13" t="s">
        <v>4</v>
      </c>
      <c r="AX135" s="13" t="s">
        <v>84</v>
      </c>
      <c r="AY135" s="227" t="s">
        <v>143</v>
      </c>
    </row>
    <row r="136" spans="1:65" s="2" customFormat="1" ht="21.75" customHeight="1">
      <c r="A136" s="33"/>
      <c r="B136" s="34"/>
      <c r="C136" s="202" t="s">
        <v>174</v>
      </c>
      <c r="D136" s="202" t="s">
        <v>145</v>
      </c>
      <c r="E136" s="203" t="s">
        <v>167</v>
      </c>
      <c r="F136" s="204" t="s">
        <v>168</v>
      </c>
      <c r="G136" s="205" t="s">
        <v>157</v>
      </c>
      <c r="H136" s="206">
        <v>23.625</v>
      </c>
      <c r="I136" s="207"/>
      <c r="J136" s="208">
        <f>ROUND(I136*H136,2)</f>
        <v>0</v>
      </c>
      <c r="K136" s="209"/>
      <c r="L136" s="38"/>
      <c r="M136" s="210" t="s">
        <v>1</v>
      </c>
      <c r="N136" s="211" t="s">
        <v>41</v>
      </c>
      <c r="O136" s="70"/>
      <c r="P136" s="212">
        <f>O136*H136</f>
        <v>0</v>
      </c>
      <c r="Q136" s="212">
        <v>0</v>
      </c>
      <c r="R136" s="212">
        <f>Q136*H136</f>
        <v>0</v>
      </c>
      <c r="S136" s="212">
        <v>0</v>
      </c>
      <c r="T136" s="212">
        <f>S136*H136</f>
        <v>0</v>
      </c>
      <c r="U136" s="213" t="s">
        <v>1</v>
      </c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14" t="s">
        <v>149</v>
      </c>
      <c r="AT136" s="214" t="s">
        <v>145</v>
      </c>
      <c r="AU136" s="214" t="s">
        <v>86</v>
      </c>
      <c r="AY136" s="16" t="s">
        <v>143</v>
      </c>
      <c r="BE136" s="215">
        <f>IF(N136="základní",J136,0)</f>
        <v>0</v>
      </c>
      <c r="BF136" s="215">
        <f>IF(N136="snížená",J136,0)</f>
        <v>0</v>
      </c>
      <c r="BG136" s="215">
        <f>IF(N136="zákl. přenesená",J136,0)</f>
        <v>0</v>
      </c>
      <c r="BH136" s="215">
        <f>IF(N136="sníž. přenesená",J136,0)</f>
        <v>0</v>
      </c>
      <c r="BI136" s="215">
        <f>IF(N136="nulová",J136,0)</f>
        <v>0</v>
      </c>
      <c r="BJ136" s="16" t="s">
        <v>84</v>
      </c>
      <c r="BK136" s="215">
        <f>ROUND(I136*H136,2)</f>
        <v>0</v>
      </c>
      <c r="BL136" s="16" t="s">
        <v>149</v>
      </c>
      <c r="BM136" s="214" t="s">
        <v>463</v>
      </c>
    </row>
    <row r="137" spans="1:65" s="2" customFormat="1" ht="21.75" customHeight="1">
      <c r="A137" s="33"/>
      <c r="B137" s="34"/>
      <c r="C137" s="202" t="s">
        <v>180</v>
      </c>
      <c r="D137" s="202" t="s">
        <v>145</v>
      </c>
      <c r="E137" s="203" t="s">
        <v>163</v>
      </c>
      <c r="F137" s="204" t="s">
        <v>164</v>
      </c>
      <c r="G137" s="205" t="s">
        <v>157</v>
      </c>
      <c r="H137" s="206">
        <v>23.625</v>
      </c>
      <c r="I137" s="207"/>
      <c r="J137" s="208">
        <f>ROUND(I137*H137,2)</f>
        <v>0</v>
      </c>
      <c r="K137" s="209"/>
      <c r="L137" s="38"/>
      <c r="M137" s="210" t="s">
        <v>1</v>
      </c>
      <c r="N137" s="211" t="s">
        <v>41</v>
      </c>
      <c r="O137" s="70"/>
      <c r="P137" s="212">
        <f>O137*H137</f>
        <v>0</v>
      </c>
      <c r="Q137" s="212">
        <v>0</v>
      </c>
      <c r="R137" s="212">
        <f>Q137*H137</f>
        <v>0</v>
      </c>
      <c r="S137" s="212">
        <v>0</v>
      </c>
      <c r="T137" s="212">
        <f>S137*H137</f>
        <v>0</v>
      </c>
      <c r="U137" s="213" t="s">
        <v>1</v>
      </c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14" t="s">
        <v>149</v>
      </c>
      <c r="AT137" s="214" t="s">
        <v>145</v>
      </c>
      <c r="AU137" s="214" t="s">
        <v>86</v>
      </c>
      <c r="AY137" s="16" t="s">
        <v>143</v>
      </c>
      <c r="BE137" s="215">
        <f>IF(N137="základní",J137,0)</f>
        <v>0</v>
      </c>
      <c r="BF137" s="215">
        <f>IF(N137="snížená",J137,0)</f>
        <v>0</v>
      </c>
      <c r="BG137" s="215">
        <f>IF(N137="zákl. přenesená",J137,0)</f>
        <v>0</v>
      </c>
      <c r="BH137" s="215">
        <f>IF(N137="sníž. přenesená",J137,0)</f>
        <v>0</v>
      </c>
      <c r="BI137" s="215">
        <f>IF(N137="nulová",J137,0)</f>
        <v>0</v>
      </c>
      <c r="BJ137" s="16" t="s">
        <v>84</v>
      </c>
      <c r="BK137" s="215">
        <f>ROUND(I137*H137,2)</f>
        <v>0</v>
      </c>
      <c r="BL137" s="16" t="s">
        <v>149</v>
      </c>
      <c r="BM137" s="214" t="s">
        <v>464</v>
      </c>
    </row>
    <row r="138" spans="1:65" s="2" customFormat="1" ht="33" customHeight="1">
      <c r="A138" s="33"/>
      <c r="B138" s="34"/>
      <c r="C138" s="202" t="s">
        <v>184</v>
      </c>
      <c r="D138" s="202" t="s">
        <v>145</v>
      </c>
      <c r="E138" s="203" t="s">
        <v>354</v>
      </c>
      <c r="F138" s="204" t="s">
        <v>355</v>
      </c>
      <c r="G138" s="205" t="s">
        <v>157</v>
      </c>
      <c r="H138" s="206">
        <v>236.25</v>
      </c>
      <c r="I138" s="207"/>
      <c r="J138" s="208">
        <f>ROUND(I138*H138,2)</f>
        <v>0</v>
      </c>
      <c r="K138" s="209"/>
      <c r="L138" s="38"/>
      <c r="M138" s="210" t="s">
        <v>1</v>
      </c>
      <c r="N138" s="211" t="s">
        <v>41</v>
      </c>
      <c r="O138" s="70"/>
      <c r="P138" s="212">
        <f>O138*H138</f>
        <v>0</v>
      </c>
      <c r="Q138" s="212">
        <v>0</v>
      </c>
      <c r="R138" s="212">
        <f>Q138*H138</f>
        <v>0</v>
      </c>
      <c r="S138" s="212">
        <v>0</v>
      </c>
      <c r="T138" s="212">
        <f>S138*H138</f>
        <v>0</v>
      </c>
      <c r="U138" s="213" t="s">
        <v>1</v>
      </c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14" t="s">
        <v>149</v>
      </c>
      <c r="AT138" s="214" t="s">
        <v>145</v>
      </c>
      <c r="AU138" s="214" t="s">
        <v>86</v>
      </c>
      <c r="AY138" s="16" t="s">
        <v>143</v>
      </c>
      <c r="BE138" s="215">
        <f>IF(N138="základní",J138,0)</f>
        <v>0</v>
      </c>
      <c r="BF138" s="215">
        <f>IF(N138="snížená",J138,0)</f>
        <v>0</v>
      </c>
      <c r="BG138" s="215">
        <f>IF(N138="zákl. přenesená",J138,0)</f>
        <v>0</v>
      </c>
      <c r="BH138" s="215">
        <f>IF(N138="sníž. přenesená",J138,0)</f>
        <v>0</v>
      </c>
      <c r="BI138" s="215">
        <f>IF(N138="nulová",J138,0)</f>
        <v>0</v>
      </c>
      <c r="BJ138" s="16" t="s">
        <v>84</v>
      </c>
      <c r="BK138" s="215">
        <f>ROUND(I138*H138,2)</f>
        <v>0</v>
      </c>
      <c r="BL138" s="16" t="s">
        <v>149</v>
      </c>
      <c r="BM138" s="214" t="s">
        <v>465</v>
      </c>
    </row>
    <row r="139" spans="1:65" s="13" customFormat="1" ht="11.25">
      <c r="B139" s="216"/>
      <c r="C139" s="217"/>
      <c r="D139" s="218" t="s">
        <v>159</v>
      </c>
      <c r="E139" s="217"/>
      <c r="F139" s="220" t="s">
        <v>466</v>
      </c>
      <c r="G139" s="217"/>
      <c r="H139" s="221">
        <v>236.25</v>
      </c>
      <c r="I139" s="222"/>
      <c r="J139" s="217"/>
      <c r="K139" s="217"/>
      <c r="L139" s="223"/>
      <c r="M139" s="224"/>
      <c r="N139" s="225"/>
      <c r="O139" s="225"/>
      <c r="P139" s="225"/>
      <c r="Q139" s="225"/>
      <c r="R139" s="225"/>
      <c r="S139" s="225"/>
      <c r="T139" s="225"/>
      <c r="U139" s="226"/>
      <c r="AT139" s="227" t="s">
        <v>159</v>
      </c>
      <c r="AU139" s="227" t="s">
        <v>86</v>
      </c>
      <c r="AV139" s="13" t="s">
        <v>86</v>
      </c>
      <c r="AW139" s="13" t="s">
        <v>4</v>
      </c>
      <c r="AX139" s="13" t="s">
        <v>84</v>
      </c>
      <c r="AY139" s="227" t="s">
        <v>143</v>
      </c>
    </row>
    <row r="140" spans="1:65" s="2" customFormat="1" ht="16.5" customHeight="1">
      <c r="A140" s="33"/>
      <c r="B140" s="34"/>
      <c r="C140" s="202" t="s">
        <v>189</v>
      </c>
      <c r="D140" s="202" t="s">
        <v>145</v>
      </c>
      <c r="E140" s="203" t="s">
        <v>467</v>
      </c>
      <c r="F140" s="204" t="s">
        <v>468</v>
      </c>
      <c r="G140" s="205" t="s">
        <v>157</v>
      </c>
      <c r="H140" s="206">
        <v>23.625</v>
      </c>
      <c r="I140" s="207"/>
      <c r="J140" s="208">
        <f>ROUND(I140*H140,2)</f>
        <v>0</v>
      </c>
      <c r="K140" s="209"/>
      <c r="L140" s="38"/>
      <c r="M140" s="210" t="s">
        <v>1</v>
      </c>
      <c r="N140" s="211" t="s">
        <v>41</v>
      </c>
      <c r="O140" s="70"/>
      <c r="P140" s="212">
        <f>O140*H140</f>
        <v>0</v>
      </c>
      <c r="Q140" s="212">
        <v>0</v>
      </c>
      <c r="R140" s="212">
        <f>Q140*H140</f>
        <v>0</v>
      </c>
      <c r="S140" s="212">
        <v>0</v>
      </c>
      <c r="T140" s="212">
        <f>S140*H140</f>
        <v>0</v>
      </c>
      <c r="U140" s="213" t="s">
        <v>1</v>
      </c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14" t="s">
        <v>149</v>
      </c>
      <c r="AT140" s="214" t="s">
        <v>145</v>
      </c>
      <c r="AU140" s="214" t="s">
        <v>86</v>
      </c>
      <c r="AY140" s="16" t="s">
        <v>143</v>
      </c>
      <c r="BE140" s="215">
        <f>IF(N140="základní",J140,0)</f>
        <v>0</v>
      </c>
      <c r="BF140" s="215">
        <f>IF(N140="snížená",J140,0)</f>
        <v>0</v>
      </c>
      <c r="BG140" s="215">
        <f>IF(N140="zákl. přenesená",J140,0)</f>
        <v>0</v>
      </c>
      <c r="BH140" s="215">
        <f>IF(N140="sníž. přenesená",J140,0)</f>
        <v>0</v>
      </c>
      <c r="BI140" s="215">
        <f>IF(N140="nulová",J140,0)</f>
        <v>0</v>
      </c>
      <c r="BJ140" s="16" t="s">
        <v>84</v>
      </c>
      <c r="BK140" s="215">
        <f>ROUND(I140*H140,2)</f>
        <v>0</v>
      </c>
      <c r="BL140" s="16" t="s">
        <v>149</v>
      </c>
      <c r="BM140" s="214" t="s">
        <v>469</v>
      </c>
    </row>
    <row r="141" spans="1:65" s="2" customFormat="1" ht="21.75" customHeight="1">
      <c r="A141" s="33"/>
      <c r="B141" s="34"/>
      <c r="C141" s="202" t="s">
        <v>194</v>
      </c>
      <c r="D141" s="202" t="s">
        <v>145</v>
      </c>
      <c r="E141" s="203" t="s">
        <v>175</v>
      </c>
      <c r="F141" s="204" t="s">
        <v>176</v>
      </c>
      <c r="G141" s="205" t="s">
        <v>177</v>
      </c>
      <c r="H141" s="206">
        <v>23.625</v>
      </c>
      <c r="I141" s="207"/>
      <c r="J141" s="208">
        <f>ROUND(I141*H141,2)</f>
        <v>0</v>
      </c>
      <c r="K141" s="209"/>
      <c r="L141" s="38"/>
      <c r="M141" s="210" t="s">
        <v>1</v>
      </c>
      <c r="N141" s="211" t="s">
        <v>41</v>
      </c>
      <c r="O141" s="70"/>
      <c r="P141" s="212">
        <f>O141*H141</f>
        <v>0</v>
      </c>
      <c r="Q141" s="212">
        <v>0</v>
      </c>
      <c r="R141" s="212">
        <f>Q141*H141</f>
        <v>0</v>
      </c>
      <c r="S141" s="212">
        <v>0</v>
      </c>
      <c r="T141" s="212">
        <f>S141*H141</f>
        <v>0</v>
      </c>
      <c r="U141" s="213" t="s">
        <v>1</v>
      </c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14" t="s">
        <v>149</v>
      </c>
      <c r="AT141" s="214" t="s">
        <v>145</v>
      </c>
      <c r="AU141" s="214" t="s">
        <v>86</v>
      </c>
      <c r="AY141" s="16" t="s">
        <v>143</v>
      </c>
      <c r="BE141" s="215">
        <f>IF(N141="základní",J141,0)</f>
        <v>0</v>
      </c>
      <c r="BF141" s="215">
        <f>IF(N141="snížená",J141,0)</f>
        <v>0</v>
      </c>
      <c r="BG141" s="215">
        <f>IF(N141="zákl. přenesená",J141,0)</f>
        <v>0</v>
      </c>
      <c r="BH141" s="215">
        <f>IF(N141="sníž. přenesená",J141,0)</f>
        <v>0</v>
      </c>
      <c r="BI141" s="215">
        <f>IF(N141="nulová",J141,0)</f>
        <v>0</v>
      </c>
      <c r="BJ141" s="16" t="s">
        <v>84</v>
      </c>
      <c r="BK141" s="215">
        <f>ROUND(I141*H141,2)</f>
        <v>0</v>
      </c>
      <c r="BL141" s="16" t="s">
        <v>149</v>
      </c>
      <c r="BM141" s="214" t="s">
        <v>470</v>
      </c>
    </row>
    <row r="142" spans="1:65" s="2" customFormat="1" ht="21.75" customHeight="1">
      <c r="A142" s="33"/>
      <c r="B142" s="34"/>
      <c r="C142" s="202" t="s">
        <v>199</v>
      </c>
      <c r="D142" s="202" t="s">
        <v>145</v>
      </c>
      <c r="E142" s="203" t="s">
        <v>471</v>
      </c>
      <c r="F142" s="204" t="s">
        <v>472</v>
      </c>
      <c r="G142" s="205" t="s">
        <v>157</v>
      </c>
      <c r="H142" s="206">
        <v>42.603000000000002</v>
      </c>
      <c r="I142" s="207"/>
      <c r="J142" s="208">
        <f>ROUND(I142*H142,2)</f>
        <v>0</v>
      </c>
      <c r="K142" s="209"/>
      <c r="L142" s="38"/>
      <c r="M142" s="210" t="s">
        <v>1</v>
      </c>
      <c r="N142" s="211" t="s">
        <v>41</v>
      </c>
      <c r="O142" s="70"/>
      <c r="P142" s="212">
        <f>O142*H142</f>
        <v>0</v>
      </c>
      <c r="Q142" s="212">
        <v>0</v>
      </c>
      <c r="R142" s="212">
        <f>Q142*H142</f>
        <v>0</v>
      </c>
      <c r="S142" s="212">
        <v>0</v>
      </c>
      <c r="T142" s="212">
        <f>S142*H142</f>
        <v>0</v>
      </c>
      <c r="U142" s="213" t="s">
        <v>1</v>
      </c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14" t="s">
        <v>149</v>
      </c>
      <c r="AT142" s="214" t="s">
        <v>145</v>
      </c>
      <c r="AU142" s="214" t="s">
        <v>86</v>
      </c>
      <c r="AY142" s="16" t="s">
        <v>143</v>
      </c>
      <c r="BE142" s="215">
        <f>IF(N142="základní",J142,0)</f>
        <v>0</v>
      </c>
      <c r="BF142" s="215">
        <f>IF(N142="snížená",J142,0)</f>
        <v>0</v>
      </c>
      <c r="BG142" s="215">
        <f>IF(N142="zákl. přenesená",J142,0)</f>
        <v>0</v>
      </c>
      <c r="BH142" s="215">
        <f>IF(N142="sníž. přenesená",J142,0)</f>
        <v>0</v>
      </c>
      <c r="BI142" s="215">
        <f>IF(N142="nulová",J142,0)</f>
        <v>0</v>
      </c>
      <c r="BJ142" s="16" t="s">
        <v>84</v>
      </c>
      <c r="BK142" s="215">
        <f>ROUND(I142*H142,2)</f>
        <v>0</v>
      </c>
      <c r="BL142" s="16" t="s">
        <v>149</v>
      </c>
      <c r="BM142" s="214" t="s">
        <v>473</v>
      </c>
    </row>
    <row r="143" spans="1:65" s="13" customFormat="1" ht="11.25">
      <c r="B143" s="216"/>
      <c r="C143" s="217"/>
      <c r="D143" s="218" t="s">
        <v>159</v>
      </c>
      <c r="E143" s="219" t="s">
        <v>1</v>
      </c>
      <c r="F143" s="220" t="s">
        <v>474</v>
      </c>
      <c r="G143" s="217"/>
      <c r="H143" s="221">
        <v>20.928000000000001</v>
      </c>
      <c r="I143" s="222"/>
      <c r="J143" s="217"/>
      <c r="K143" s="217"/>
      <c r="L143" s="223"/>
      <c r="M143" s="224"/>
      <c r="N143" s="225"/>
      <c r="O143" s="225"/>
      <c r="P143" s="225"/>
      <c r="Q143" s="225"/>
      <c r="R143" s="225"/>
      <c r="S143" s="225"/>
      <c r="T143" s="225"/>
      <c r="U143" s="226"/>
      <c r="AT143" s="227" t="s">
        <v>159</v>
      </c>
      <c r="AU143" s="227" t="s">
        <v>86</v>
      </c>
      <c r="AV143" s="13" t="s">
        <v>86</v>
      </c>
      <c r="AW143" s="13" t="s">
        <v>32</v>
      </c>
      <c r="AX143" s="13" t="s">
        <v>76</v>
      </c>
      <c r="AY143" s="227" t="s">
        <v>143</v>
      </c>
    </row>
    <row r="144" spans="1:65" s="13" customFormat="1" ht="11.25">
      <c r="B144" s="216"/>
      <c r="C144" s="217"/>
      <c r="D144" s="218" t="s">
        <v>159</v>
      </c>
      <c r="E144" s="219" t="s">
        <v>1</v>
      </c>
      <c r="F144" s="220" t="s">
        <v>452</v>
      </c>
      <c r="G144" s="217"/>
      <c r="H144" s="221">
        <v>9.4499999999999993</v>
      </c>
      <c r="I144" s="222"/>
      <c r="J144" s="217"/>
      <c r="K144" s="217"/>
      <c r="L144" s="223"/>
      <c r="M144" s="224"/>
      <c r="N144" s="225"/>
      <c r="O144" s="225"/>
      <c r="P144" s="225"/>
      <c r="Q144" s="225"/>
      <c r="R144" s="225"/>
      <c r="S144" s="225"/>
      <c r="T144" s="225"/>
      <c r="U144" s="226"/>
      <c r="AT144" s="227" t="s">
        <v>159</v>
      </c>
      <c r="AU144" s="227" t="s">
        <v>86</v>
      </c>
      <c r="AV144" s="13" t="s">
        <v>86</v>
      </c>
      <c r="AW144" s="13" t="s">
        <v>32</v>
      </c>
      <c r="AX144" s="13" t="s">
        <v>76</v>
      </c>
      <c r="AY144" s="227" t="s">
        <v>143</v>
      </c>
    </row>
    <row r="145" spans="1:65" s="13" customFormat="1" ht="11.25">
      <c r="B145" s="216"/>
      <c r="C145" s="217"/>
      <c r="D145" s="218" t="s">
        <v>159</v>
      </c>
      <c r="E145" s="219" t="s">
        <v>1</v>
      </c>
      <c r="F145" s="220" t="s">
        <v>475</v>
      </c>
      <c r="G145" s="217"/>
      <c r="H145" s="221">
        <v>2.9249999999999998</v>
      </c>
      <c r="I145" s="222"/>
      <c r="J145" s="217"/>
      <c r="K145" s="217"/>
      <c r="L145" s="223"/>
      <c r="M145" s="224"/>
      <c r="N145" s="225"/>
      <c r="O145" s="225"/>
      <c r="P145" s="225"/>
      <c r="Q145" s="225"/>
      <c r="R145" s="225"/>
      <c r="S145" s="225"/>
      <c r="T145" s="225"/>
      <c r="U145" s="226"/>
      <c r="AT145" s="227" t="s">
        <v>159</v>
      </c>
      <c r="AU145" s="227" t="s">
        <v>86</v>
      </c>
      <c r="AV145" s="13" t="s">
        <v>86</v>
      </c>
      <c r="AW145" s="13" t="s">
        <v>32</v>
      </c>
      <c r="AX145" s="13" t="s">
        <v>76</v>
      </c>
      <c r="AY145" s="227" t="s">
        <v>143</v>
      </c>
    </row>
    <row r="146" spans="1:65" s="13" customFormat="1" ht="11.25">
      <c r="B146" s="216"/>
      <c r="C146" s="217"/>
      <c r="D146" s="218" t="s">
        <v>159</v>
      </c>
      <c r="E146" s="219" t="s">
        <v>1</v>
      </c>
      <c r="F146" s="220" t="s">
        <v>476</v>
      </c>
      <c r="G146" s="217"/>
      <c r="H146" s="221">
        <v>4.05</v>
      </c>
      <c r="I146" s="222"/>
      <c r="J146" s="217"/>
      <c r="K146" s="217"/>
      <c r="L146" s="223"/>
      <c r="M146" s="224"/>
      <c r="N146" s="225"/>
      <c r="O146" s="225"/>
      <c r="P146" s="225"/>
      <c r="Q146" s="225"/>
      <c r="R146" s="225"/>
      <c r="S146" s="225"/>
      <c r="T146" s="225"/>
      <c r="U146" s="226"/>
      <c r="AT146" s="227" t="s">
        <v>159</v>
      </c>
      <c r="AU146" s="227" t="s">
        <v>86</v>
      </c>
      <c r="AV146" s="13" t="s">
        <v>86</v>
      </c>
      <c r="AW146" s="13" t="s">
        <v>32</v>
      </c>
      <c r="AX146" s="13" t="s">
        <v>76</v>
      </c>
      <c r="AY146" s="227" t="s">
        <v>143</v>
      </c>
    </row>
    <row r="147" spans="1:65" s="13" customFormat="1" ht="11.25">
      <c r="B147" s="216"/>
      <c r="C147" s="217"/>
      <c r="D147" s="218" t="s">
        <v>159</v>
      </c>
      <c r="E147" s="219" t="s">
        <v>1</v>
      </c>
      <c r="F147" s="220" t="s">
        <v>477</v>
      </c>
      <c r="G147" s="217"/>
      <c r="H147" s="221">
        <v>3</v>
      </c>
      <c r="I147" s="222"/>
      <c r="J147" s="217"/>
      <c r="K147" s="217"/>
      <c r="L147" s="223"/>
      <c r="M147" s="224"/>
      <c r="N147" s="225"/>
      <c r="O147" s="225"/>
      <c r="P147" s="225"/>
      <c r="Q147" s="225"/>
      <c r="R147" s="225"/>
      <c r="S147" s="225"/>
      <c r="T147" s="225"/>
      <c r="U147" s="226"/>
      <c r="AT147" s="227" t="s">
        <v>159</v>
      </c>
      <c r="AU147" s="227" t="s">
        <v>86</v>
      </c>
      <c r="AV147" s="13" t="s">
        <v>86</v>
      </c>
      <c r="AW147" s="13" t="s">
        <v>32</v>
      </c>
      <c r="AX147" s="13" t="s">
        <v>76</v>
      </c>
      <c r="AY147" s="227" t="s">
        <v>143</v>
      </c>
    </row>
    <row r="148" spans="1:65" s="13" customFormat="1" ht="11.25">
      <c r="B148" s="216"/>
      <c r="C148" s="217"/>
      <c r="D148" s="218" t="s">
        <v>159</v>
      </c>
      <c r="E148" s="219" t="s">
        <v>1</v>
      </c>
      <c r="F148" s="220" t="s">
        <v>478</v>
      </c>
      <c r="G148" s="217"/>
      <c r="H148" s="221">
        <v>2.25</v>
      </c>
      <c r="I148" s="222"/>
      <c r="J148" s="217"/>
      <c r="K148" s="217"/>
      <c r="L148" s="223"/>
      <c r="M148" s="224"/>
      <c r="N148" s="225"/>
      <c r="O148" s="225"/>
      <c r="P148" s="225"/>
      <c r="Q148" s="225"/>
      <c r="R148" s="225"/>
      <c r="S148" s="225"/>
      <c r="T148" s="225"/>
      <c r="U148" s="226"/>
      <c r="AT148" s="227" t="s">
        <v>159</v>
      </c>
      <c r="AU148" s="227" t="s">
        <v>86</v>
      </c>
      <c r="AV148" s="13" t="s">
        <v>86</v>
      </c>
      <c r="AW148" s="13" t="s">
        <v>32</v>
      </c>
      <c r="AX148" s="13" t="s">
        <v>76</v>
      </c>
      <c r="AY148" s="227" t="s">
        <v>143</v>
      </c>
    </row>
    <row r="149" spans="1:65" s="14" customFormat="1" ht="11.25">
      <c r="B149" s="228"/>
      <c r="C149" s="229"/>
      <c r="D149" s="218" t="s">
        <v>159</v>
      </c>
      <c r="E149" s="230" t="s">
        <v>1</v>
      </c>
      <c r="F149" s="231" t="s">
        <v>162</v>
      </c>
      <c r="G149" s="229"/>
      <c r="H149" s="232">
        <v>42.602999999999994</v>
      </c>
      <c r="I149" s="233"/>
      <c r="J149" s="229"/>
      <c r="K149" s="229"/>
      <c r="L149" s="234"/>
      <c r="M149" s="235"/>
      <c r="N149" s="236"/>
      <c r="O149" s="236"/>
      <c r="P149" s="236"/>
      <c r="Q149" s="236"/>
      <c r="R149" s="236"/>
      <c r="S149" s="236"/>
      <c r="T149" s="236"/>
      <c r="U149" s="237"/>
      <c r="AT149" s="238" t="s">
        <v>159</v>
      </c>
      <c r="AU149" s="238" t="s">
        <v>86</v>
      </c>
      <c r="AV149" s="14" t="s">
        <v>149</v>
      </c>
      <c r="AW149" s="14" t="s">
        <v>32</v>
      </c>
      <c r="AX149" s="14" t="s">
        <v>84</v>
      </c>
      <c r="AY149" s="238" t="s">
        <v>143</v>
      </c>
    </row>
    <row r="150" spans="1:65" s="2" customFormat="1" ht="16.5" customHeight="1">
      <c r="A150" s="33"/>
      <c r="B150" s="34"/>
      <c r="C150" s="239" t="s">
        <v>204</v>
      </c>
      <c r="D150" s="239" t="s">
        <v>185</v>
      </c>
      <c r="E150" s="240" t="s">
        <v>186</v>
      </c>
      <c r="F150" s="241" t="s">
        <v>187</v>
      </c>
      <c r="G150" s="242" t="s">
        <v>177</v>
      </c>
      <c r="H150" s="243">
        <v>76.685000000000002</v>
      </c>
      <c r="I150" s="244"/>
      <c r="J150" s="245">
        <f>ROUND(I150*H150,2)</f>
        <v>0</v>
      </c>
      <c r="K150" s="246"/>
      <c r="L150" s="247"/>
      <c r="M150" s="248" t="s">
        <v>1</v>
      </c>
      <c r="N150" s="249" t="s">
        <v>41</v>
      </c>
      <c r="O150" s="70"/>
      <c r="P150" s="212">
        <f>O150*H150</f>
        <v>0</v>
      </c>
      <c r="Q150" s="212">
        <v>1</v>
      </c>
      <c r="R150" s="212">
        <f>Q150*H150</f>
        <v>76.685000000000002</v>
      </c>
      <c r="S150" s="212">
        <v>0</v>
      </c>
      <c r="T150" s="212">
        <f>S150*H150</f>
        <v>0</v>
      </c>
      <c r="U150" s="213" t="s">
        <v>1</v>
      </c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214" t="s">
        <v>180</v>
      </c>
      <c r="AT150" s="214" t="s">
        <v>185</v>
      </c>
      <c r="AU150" s="214" t="s">
        <v>86</v>
      </c>
      <c r="AY150" s="16" t="s">
        <v>143</v>
      </c>
      <c r="BE150" s="215">
        <f>IF(N150="základní",J150,0)</f>
        <v>0</v>
      </c>
      <c r="BF150" s="215">
        <f>IF(N150="snížená",J150,0)</f>
        <v>0</v>
      </c>
      <c r="BG150" s="215">
        <f>IF(N150="zákl. přenesená",J150,0)</f>
        <v>0</v>
      </c>
      <c r="BH150" s="215">
        <f>IF(N150="sníž. přenesená",J150,0)</f>
        <v>0</v>
      </c>
      <c r="BI150" s="215">
        <f>IF(N150="nulová",J150,0)</f>
        <v>0</v>
      </c>
      <c r="BJ150" s="16" t="s">
        <v>84</v>
      </c>
      <c r="BK150" s="215">
        <f>ROUND(I150*H150,2)</f>
        <v>0</v>
      </c>
      <c r="BL150" s="16" t="s">
        <v>149</v>
      </c>
      <c r="BM150" s="214" t="s">
        <v>479</v>
      </c>
    </row>
    <row r="151" spans="1:65" s="13" customFormat="1" ht="11.25">
      <c r="B151" s="216"/>
      <c r="C151" s="217"/>
      <c r="D151" s="218" t="s">
        <v>159</v>
      </c>
      <c r="E151" s="217"/>
      <c r="F151" s="220" t="s">
        <v>480</v>
      </c>
      <c r="G151" s="217"/>
      <c r="H151" s="221">
        <v>76.685000000000002</v>
      </c>
      <c r="I151" s="222"/>
      <c r="J151" s="217"/>
      <c r="K151" s="217"/>
      <c r="L151" s="223"/>
      <c r="M151" s="224"/>
      <c r="N151" s="225"/>
      <c r="O151" s="225"/>
      <c r="P151" s="225"/>
      <c r="Q151" s="225"/>
      <c r="R151" s="225"/>
      <c r="S151" s="225"/>
      <c r="T151" s="225"/>
      <c r="U151" s="226"/>
      <c r="AT151" s="227" t="s">
        <v>159</v>
      </c>
      <c r="AU151" s="227" t="s">
        <v>86</v>
      </c>
      <c r="AV151" s="13" t="s">
        <v>86</v>
      </c>
      <c r="AW151" s="13" t="s">
        <v>4</v>
      </c>
      <c r="AX151" s="13" t="s">
        <v>84</v>
      </c>
      <c r="AY151" s="227" t="s">
        <v>143</v>
      </c>
    </row>
    <row r="152" spans="1:65" s="2" customFormat="1" ht="21.75" customHeight="1">
      <c r="A152" s="33"/>
      <c r="B152" s="34"/>
      <c r="C152" s="202" t="s">
        <v>210</v>
      </c>
      <c r="D152" s="202" t="s">
        <v>145</v>
      </c>
      <c r="E152" s="203" t="s">
        <v>190</v>
      </c>
      <c r="F152" s="204" t="s">
        <v>191</v>
      </c>
      <c r="G152" s="205" t="s">
        <v>148</v>
      </c>
      <c r="H152" s="206">
        <v>300</v>
      </c>
      <c r="I152" s="207"/>
      <c r="J152" s="208">
        <f>ROUND(I152*H152,2)</f>
        <v>0</v>
      </c>
      <c r="K152" s="209"/>
      <c r="L152" s="38"/>
      <c r="M152" s="210" t="s">
        <v>1</v>
      </c>
      <c r="N152" s="211" t="s">
        <v>41</v>
      </c>
      <c r="O152" s="70"/>
      <c r="P152" s="212">
        <f>O152*H152</f>
        <v>0</v>
      </c>
      <c r="Q152" s="212">
        <v>0</v>
      </c>
      <c r="R152" s="212">
        <f>Q152*H152</f>
        <v>0</v>
      </c>
      <c r="S152" s="212">
        <v>0</v>
      </c>
      <c r="T152" s="212">
        <f>S152*H152</f>
        <v>0</v>
      </c>
      <c r="U152" s="213" t="s">
        <v>1</v>
      </c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214" t="s">
        <v>149</v>
      </c>
      <c r="AT152" s="214" t="s">
        <v>145</v>
      </c>
      <c r="AU152" s="214" t="s">
        <v>86</v>
      </c>
      <c r="AY152" s="16" t="s">
        <v>143</v>
      </c>
      <c r="BE152" s="215">
        <f>IF(N152="základní",J152,0)</f>
        <v>0</v>
      </c>
      <c r="BF152" s="215">
        <f>IF(N152="snížená",J152,0)</f>
        <v>0</v>
      </c>
      <c r="BG152" s="215">
        <f>IF(N152="zákl. přenesená",J152,0)</f>
        <v>0</v>
      </c>
      <c r="BH152" s="215">
        <f>IF(N152="sníž. přenesená",J152,0)</f>
        <v>0</v>
      </c>
      <c r="BI152" s="215">
        <f>IF(N152="nulová",J152,0)</f>
        <v>0</v>
      </c>
      <c r="BJ152" s="16" t="s">
        <v>84</v>
      </c>
      <c r="BK152" s="215">
        <f>ROUND(I152*H152,2)</f>
        <v>0</v>
      </c>
      <c r="BL152" s="16" t="s">
        <v>149</v>
      </c>
      <c r="BM152" s="214" t="s">
        <v>481</v>
      </c>
    </row>
    <row r="153" spans="1:65" s="12" customFormat="1" ht="22.9" customHeight="1">
      <c r="B153" s="186"/>
      <c r="C153" s="187"/>
      <c r="D153" s="188" t="s">
        <v>75</v>
      </c>
      <c r="E153" s="200" t="s">
        <v>184</v>
      </c>
      <c r="F153" s="200" t="s">
        <v>241</v>
      </c>
      <c r="G153" s="187"/>
      <c r="H153" s="187"/>
      <c r="I153" s="190"/>
      <c r="J153" s="201">
        <f>BK153</f>
        <v>0</v>
      </c>
      <c r="K153" s="187"/>
      <c r="L153" s="192"/>
      <c r="M153" s="193"/>
      <c r="N153" s="194"/>
      <c r="O153" s="194"/>
      <c r="P153" s="195">
        <f>SUM(P154:P173)</f>
        <v>0</v>
      </c>
      <c r="Q153" s="194"/>
      <c r="R153" s="195">
        <f>SUM(R154:R173)</f>
        <v>0</v>
      </c>
      <c r="S153" s="194"/>
      <c r="T153" s="195">
        <f>SUM(T154:T173)</f>
        <v>421.92384999999996</v>
      </c>
      <c r="U153" s="196"/>
      <c r="AR153" s="197" t="s">
        <v>84</v>
      </c>
      <c r="AT153" s="198" t="s">
        <v>75</v>
      </c>
      <c r="AU153" s="198" t="s">
        <v>84</v>
      </c>
      <c r="AY153" s="197" t="s">
        <v>143</v>
      </c>
      <c r="BK153" s="199">
        <f>SUM(BK154:BK173)</f>
        <v>0</v>
      </c>
    </row>
    <row r="154" spans="1:65" s="2" customFormat="1" ht="21.75" customHeight="1">
      <c r="A154" s="33"/>
      <c r="B154" s="34"/>
      <c r="C154" s="202" t="s">
        <v>8</v>
      </c>
      <c r="D154" s="202" t="s">
        <v>145</v>
      </c>
      <c r="E154" s="203" t="s">
        <v>243</v>
      </c>
      <c r="F154" s="204" t="s">
        <v>244</v>
      </c>
      <c r="G154" s="205" t="s">
        <v>245</v>
      </c>
      <c r="H154" s="206">
        <v>1</v>
      </c>
      <c r="I154" s="207"/>
      <c r="J154" s="208">
        <f t="shared" ref="J154:J159" si="0">ROUND(I154*H154,2)</f>
        <v>0</v>
      </c>
      <c r="K154" s="209"/>
      <c r="L154" s="38"/>
      <c r="M154" s="210" t="s">
        <v>1</v>
      </c>
      <c r="N154" s="211" t="s">
        <v>41</v>
      </c>
      <c r="O154" s="70"/>
      <c r="P154" s="212">
        <f t="shared" ref="P154:P159" si="1">O154*H154</f>
        <v>0</v>
      </c>
      <c r="Q154" s="212">
        <v>0</v>
      </c>
      <c r="R154" s="212">
        <f t="shared" ref="R154:R159" si="2">Q154*H154</f>
        <v>0</v>
      </c>
      <c r="S154" s="212">
        <v>0</v>
      </c>
      <c r="T154" s="212">
        <f t="shared" ref="T154:T159" si="3">S154*H154</f>
        <v>0</v>
      </c>
      <c r="U154" s="213" t="s">
        <v>1</v>
      </c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214" t="s">
        <v>149</v>
      </c>
      <c r="AT154" s="214" t="s">
        <v>145</v>
      </c>
      <c r="AU154" s="214" t="s">
        <v>86</v>
      </c>
      <c r="AY154" s="16" t="s">
        <v>143</v>
      </c>
      <c r="BE154" s="215">
        <f t="shared" ref="BE154:BE159" si="4">IF(N154="základní",J154,0)</f>
        <v>0</v>
      </c>
      <c r="BF154" s="215">
        <f t="shared" ref="BF154:BF159" si="5">IF(N154="snížená",J154,0)</f>
        <v>0</v>
      </c>
      <c r="BG154" s="215">
        <f t="shared" ref="BG154:BG159" si="6">IF(N154="zákl. přenesená",J154,0)</f>
        <v>0</v>
      </c>
      <c r="BH154" s="215">
        <f t="shared" ref="BH154:BH159" si="7">IF(N154="sníž. přenesená",J154,0)</f>
        <v>0</v>
      </c>
      <c r="BI154" s="215">
        <f t="shared" ref="BI154:BI159" si="8">IF(N154="nulová",J154,0)</f>
        <v>0</v>
      </c>
      <c r="BJ154" s="16" t="s">
        <v>84</v>
      </c>
      <c r="BK154" s="215">
        <f t="shared" ref="BK154:BK159" si="9">ROUND(I154*H154,2)</f>
        <v>0</v>
      </c>
      <c r="BL154" s="16" t="s">
        <v>149</v>
      </c>
      <c r="BM154" s="214" t="s">
        <v>482</v>
      </c>
    </row>
    <row r="155" spans="1:65" s="2" customFormat="1" ht="16.5" customHeight="1">
      <c r="A155" s="33"/>
      <c r="B155" s="34"/>
      <c r="C155" s="202" t="s">
        <v>217</v>
      </c>
      <c r="D155" s="202" t="s">
        <v>145</v>
      </c>
      <c r="E155" s="203" t="s">
        <v>247</v>
      </c>
      <c r="F155" s="204" t="s">
        <v>376</v>
      </c>
      <c r="G155" s="205" t="s">
        <v>245</v>
      </c>
      <c r="H155" s="206">
        <v>1</v>
      </c>
      <c r="I155" s="207"/>
      <c r="J155" s="208">
        <f t="shared" si="0"/>
        <v>0</v>
      </c>
      <c r="K155" s="209"/>
      <c r="L155" s="38"/>
      <c r="M155" s="210" t="s">
        <v>1</v>
      </c>
      <c r="N155" s="211" t="s">
        <v>41</v>
      </c>
      <c r="O155" s="70"/>
      <c r="P155" s="212">
        <f t="shared" si="1"/>
        <v>0</v>
      </c>
      <c r="Q155" s="212">
        <v>0</v>
      </c>
      <c r="R155" s="212">
        <f t="shared" si="2"/>
        <v>0</v>
      </c>
      <c r="S155" s="212">
        <v>0</v>
      </c>
      <c r="T155" s="212">
        <f t="shared" si="3"/>
        <v>0</v>
      </c>
      <c r="U155" s="213" t="s">
        <v>1</v>
      </c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214" t="s">
        <v>149</v>
      </c>
      <c r="AT155" s="214" t="s">
        <v>145</v>
      </c>
      <c r="AU155" s="214" t="s">
        <v>86</v>
      </c>
      <c r="AY155" s="16" t="s">
        <v>143</v>
      </c>
      <c r="BE155" s="215">
        <f t="shared" si="4"/>
        <v>0</v>
      </c>
      <c r="BF155" s="215">
        <f t="shared" si="5"/>
        <v>0</v>
      </c>
      <c r="BG155" s="215">
        <f t="shared" si="6"/>
        <v>0</v>
      </c>
      <c r="BH155" s="215">
        <f t="shared" si="7"/>
        <v>0</v>
      </c>
      <c r="BI155" s="215">
        <f t="shared" si="8"/>
        <v>0</v>
      </c>
      <c r="BJ155" s="16" t="s">
        <v>84</v>
      </c>
      <c r="BK155" s="215">
        <f t="shared" si="9"/>
        <v>0</v>
      </c>
      <c r="BL155" s="16" t="s">
        <v>149</v>
      </c>
      <c r="BM155" s="214" t="s">
        <v>483</v>
      </c>
    </row>
    <row r="156" spans="1:65" s="2" customFormat="1" ht="33" customHeight="1">
      <c r="A156" s="33"/>
      <c r="B156" s="34"/>
      <c r="C156" s="202" t="s">
        <v>222</v>
      </c>
      <c r="D156" s="202" t="s">
        <v>145</v>
      </c>
      <c r="E156" s="203" t="s">
        <v>251</v>
      </c>
      <c r="F156" s="204" t="s">
        <v>252</v>
      </c>
      <c r="G156" s="205" t="s">
        <v>245</v>
      </c>
      <c r="H156" s="206">
        <v>1</v>
      </c>
      <c r="I156" s="207"/>
      <c r="J156" s="208">
        <f t="shared" si="0"/>
        <v>0</v>
      </c>
      <c r="K156" s="209"/>
      <c r="L156" s="38"/>
      <c r="M156" s="210" t="s">
        <v>1</v>
      </c>
      <c r="N156" s="211" t="s">
        <v>41</v>
      </c>
      <c r="O156" s="70"/>
      <c r="P156" s="212">
        <f t="shared" si="1"/>
        <v>0</v>
      </c>
      <c r="Q156" s="212">
        <v>0</v>
      </c>
      <c r="R156" s="212">
        <f t="shared" si="2"/>
        <v>0</v>
      </c>
      <c r="S156" s="212">
        <v>0</v>
      </c>
      <c r="T156" s="212">
        <f t="shared" si="3"/>
        <v>0</v>
      </c>
      <c r="U156" s="213" t="s">
        <v>1</v>
      </c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214" t="s">
        <v>149</v>
      </c>
      <c r="AT156" s="214" t="s">
        <v>145</v>
      </c>
      <c r="AU156" s="214" t="s">
        <v>86</v>
      </c>
      <c r="AY156" s="16" t="s">
        <v>143</v>
      </c>
      <c r="BE156" s="215">
        <f t="shared" si="4"/>
        <v>0</v>
      </c>
      <c r="BF156" s="215">
        <f t="shared" si="5"/>
        <v>0</v>
      </c>
      <c r="BG156" s="215">
        <f t="shared" si="6"/>
        <v>0</v>
      </c>
      <c r="BH156" s="215">
        <f t="shared" si="7"/>
        <v>0</v>
      </c>
      <c r="BI156" s="215">
        <f t="shared" si="8"/>
        <v>0</v>
      </c>
      <c r="BJ156" s="16" t="s">
        <v>84</v>
      </c>
      <c r="BK156" s="215">
        <f t="shared" si="9"/>
        <v>0</v>
      </c>
      <c r="BL156" s="16" t="s">
        <v>149</v>
      </c>
      <c r="BM156" s="214" t="s">
        <v>484</v>
      </c>
    </row>
    <row r="157" spans="1:65" s="2" customFormat="1" ht="21.75" customHeight="1">
      <c r="A157" s="33"/>
      <c r="B157" s="34"/>
      <c r="C157" s="202" t="s">
        <v>229</v>
      </c>
      <c r="D157" s="202" t="s">
        <v>145</v>
      </c>
      <c r="E157" s="203" t="s">
        <v>485</v>
      </c>
      <c r="F157" s="204" t="s">
        <v>486</v>
      </c>
      <c r="G157" s="205" t="s">
        <v>487</v>
      </c>
      <c r="H157" s="206">
        <v>40</v>
      </c>
      <c r="I157" s="207"/>
      <c r="J157" s="208">
        <f t="shared" si="0"/>
        <v>0</v>
      </c>
      <c r="K157" s="209"/>
      <c r="L157" s="38"/>
      <c r="M157" s="210" t="s">
        <v>1</v>
      </c>
      <c r="N157" s="211" t="s">
        <v>41</v>
      </c>
      <c r="O157" s="70"/>
      <c r="P157" s="212">
        <f t="shared" si="1"/>
        <v>0</v>
      </c>
      <c r="Q157" s="212">
        <v>0</v>
      </c>
      <c r="R157" s="212">
        <f t="shared" si="2"/>
        <v>0</v>
      </c>
      <c r="S157" s="212">
        <v>6.8400000000000002E-2</v>
      </c>
      <c r="T157" s="212">
        <f t="shared" si="3"/>
        <v>2.7360000000000002</v>
      </c>
      <c r="U157" s="213" t="s">
        <v>1</v>
      </c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214" t="s">
        <v>149</v>
      </c>
      <c r="AT157" s="214" t="s">
        <v>145</v>
      </c>
      <c r="AU157" s="214" t="s">
        <v>86</v>
      </c>
      <c r="AY157" s="16" t="s">
        <v>143</v>
      </c>
      <c r="BE157" s="215">
        <f t="shared" si="4"/>
        <v>0</v>
      </c>
      <c r="BF157" s="215">
        <f t="shared" si="5"/>
        <v>0</v>
      </c>
      <c r="BG157" s="215">
        <f t="shared" si="6"/>
        <v>0</v>
      </c>
      <c r="BH157" s="215">
        <f t="shared" si="7"/>
        <v>0</v>
      </c>
      <c r="BI157" s="215">
        <f t="shared" si="8"/>
        <v>0</v>
      </c>
      <c r="BJ157" s="16" t="s">
        <v>84</v>
      </c>
      <c r="BK157" s="215">
        <f t="shared" si="9"/>
        <v>0</v>
      </c>
      <c r="BL157" s="16" t="s">
        <v>149</v>
      </c>
      <c r="BM157" s="214" t="s">
        <v>488</v>
      </c>
    </row>
    <row r="158" spans="1:65" s="2" customFormat="1" ht="21.75" customHeight="1">
      <c r="A158" s="33"/>
      <c r="B158" s="34"/>
      <c r="C158" s="202" t="s">
        <v>236</v>
      </c>
      <c r="D158" s="202" t="s">
        <v>145</v>
      </c>
      <c r="E158" s="203" t="s">
        <v>489</v>
      </c>
      <c r="F158" s="204" t="s">
        <v>490</v>
      </c>
      <c r="G158" s="205" t="s">
        <v>232</v>
      </c>
      <c r="H158" s="206">
        <v>110</v>
      </c>
      <c r="I158" s="207"/>
      <c r="J158" s="208">
        <f t="shared" si="0"/>
        <v>0</v>
      </c>
      <c r="K158" s="209"/>
      <c r="L158" s="38"/>
      <c r="M158" s="210" t="s">
        <v>1</v>
      </c>
      <c r="N158" s="211" t="s">
        <v>41</v>
      </c>
      <c r="O158" s="70"/>
      <c r="P158" s="212">
        <f t="shared" si="1"/>
        <v>0</v>
      </c>
      <c r="Q158" s="212">
        <v>0</v>
      </c>
      <c r="R158" s="212">
        <f t="shared" si="2"/>
        <v>0</v>
      </c>
      <c r="S158" s="212">
        <v>9.2499999999999995E-3</v>
      </c>
      <c r="T158" s="212">
        <f t="shared" si="3"/>
        <v>1.0174999999999998</v>
      </c>
      <c r="U158" s="213" t="s">
        <v>1</v>
      </c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214" t="s">
        <v>149</v>
      </c>
      <c r="AT158" s="214" t="s">
        <v>145</v>
      </c>
      <c r="AU158" s="214" t="s">
        <v>86</v>
      </c>
      <c r="AY158" s="16" t="s">
        <v>143</v>
      </c>
      <c r="BE158" s="215">
        <f t="shared" si="4"/>
        <v>0</v>
      </c>
      <c r="BF158" s="215">
        <f t="shared" si="5"/>
        <v>0</v>
      </c>
      <c r="BG158" s="215">
        <f t="shared" si="6"/>
        <v>0</v>
      </c>
      <c r="BH158" s="215">
        <f t="shared" si="7"/>
        <v>0</v>
      </c>
      <c r="BI158" s="215">
        <f t="shared" si="8"/>
        <v>0</v>
      </c>
      <c r="BJ158" s="16" t="s">
        <v>84</v>
      </c>
      <c r="BK158" s="215">
        <f t="shared" si="9"/>
        <v>0</v>
      </c>
      <c r="BL158" s="16" t="s">
        <v>149</v>
      </c>
      <c r="BM158" s="214" t="s">
        <v>491</v>
      </c>
    </row>
    <row r="159" spans="1:65" s="2" customFormat="1" ht="21.75" customHeight="1">
      <c r="A159" s="33"/>
      <c r="B159" s="34"/>
      <c r="C159" s="202" t="s">
        <v>242</v>
      </c>
      <c r="D159" s="202" t="s">
        <v>145</v>
      </c>
      <c r="E159" s="203" t="s">
        <v>255</v>
      </c>
      <c r="F159" s="204" t="s">
        <v>256</v>
      </c>
      <c r="G159" s="205" t="s">
        <v>157</v>
      </c>
      <c r="H159" s="206">
        <v>440.2</v>
      </c>
      <c r="I159" s="207"/>
      <c r="J159" s="208">
        <f t="shared" si="0"/>
        <v>0</v>
      </c>
      <c r="K159" s="209"/>
      <c r="L159" s="38"/>
      <c r="M159" s="210" t="s">
        <v>1</v>
      </c>
      <c r="N159" s="211" t="s">
        <v>41</v>
      </c>
      <c r="O159" s="70"/>
      <c r="P159" s="212">
        <f t="shared" si="1"/>
        <v>0</v>
      </c>
      <c r="Q159" s="212">
        <v>0</v>
      </c>
      <c r="R159" s="212">
        <f t="shared" si="2"/>
        <v>0</v>
      </c>
      <c r="S159" s="212">
        <v>0.65</v>
      </c>
      <c r="T159" s="212">
        <f t="shared" si="3"/>
        <v>286.13</v>
      </c>
      <c r="U159" s="213" t="s">
        <v>1</v>
      </c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214" t="s">
        <v>149</v>
      </c>
      <c r="AT159" s="214" t="s">
        <v>145</v>
      </c>
      <c r="AU159" s="214" t="s">
        <v>86</v>
      </c>
      <c r="AY159" s="16" t="s">
        <v>143</v>
      </c>
      <c r="BE159" s="215">
        <f t="shared" si="4"/>
        <v>0</v>
      </c>
      <c r="BF159" s="215">
        <f t="shared" si="5"/>
        <v>0</v>
      </c>
      <c r="BG159" s="215">
        <f t="shared" si="6"/>
        <v>0</v>
      </c>
      <c r="BH159" s="215">
        <f t="shared" si="7"/>
        <v>0</v>
      </c>
      <c r="BI159" s="215">
        <f t="shared" si="8"/>
        <v>0</v>
      </c>
      <c r="BJ159" s="16" t="s">
        <v>84</v>
      </c>
      <c r="BK159" s="215">
        <f t="shared" si="9"/>
        <v>0</v>
      </c>
      <c r="BL159" s="16" t="s">
        <v>149</v>
      </c>
      <c r="BM159" s="214" t="s">
        <v>492</v>
      </c>
    </row>
    <row r="160" spans="1:65" s="13" customFormat="1" ht="11.25">
      <c r="B160" s="216"/>
      <c r="C160" s="217"/>
      <c r="D160" s="218" t="s">
        <v>159</v>
      </c>
      <c r="E160" s="219" t="s">
        <v>1</v>
      </c>
      <c r="F160" s="220" t="s">
        <v>493</v>
      </c>
      <c r="G160" s="217"/>
      <c r="H160" s="221">
        <v>308</v>
      </c>
      <c r="I160" s="222"/>
      <c r="J160" s="217"/>
      <c r="K160" s="217"/>
      <c r="L160" s="223"/>
      <c r="M160" s="224"/>
      <c r="N160" s="225"/>
      <c r="O160" s="225"/>
      <c r="P160" s="225"/>
      <c r="Q160" s="225"/>
      <c r="R160" s="225"/>
      <c r="S160" s="225"/>
      <c r="T160" s="225"/>
      <c r="U160" s="226"/>
      <c r="AT160" s="227" t="s">
        <v>159</v>
      </c>
      <c r="AU160" s="227" t="s">
        <v>86</v>
      </c>
      <c r="AV160" s="13" t="s">
        <v>86</v>
      </c>
      <c r="AW160" s="13" t="s">
        <v>32</v>
      </c>
      <c r="AX160" s="13" t="s">
        <v>76</v>
      </c>
      <c r="AY160" s="227" t="s">
        <v>143</v>
      </c>
    </row>
    <row r="161" spans="1:65" s="13" customFormat="1" ht="11.25">
      <c r="B161" s="216"/>
      <c r="C161" s="217"/>
      <c r="D161" s="218" t="s">
        <v>159</v>
      </c>
      <c r="E161" s="219" t="s">
        <v>1</v>
      </c>
      <c r="F161" s="220" t="s">
        <v>494</v>
      </c>
      <c r="G161" s="217"/>
      <c r="H161" s="221">
        <v>72.2</v>
      </c>
      <c r="I161" s="222"/>
      <c r="J161" s="217"/>
      <c r="K161" s="217"/>
      <c r="L161" s="223"/>
      <c r="M161" s="224"/>
      <c r="N161" s="225"/>
      <c r="O161" s="225"/>
      <c r="P161" s="225"/>
      <c r="Q161" s="225"/>
      <c r="R161" s="225"/>
      <c r="S161" s="225"/>
      <c r="T161" s="225"/>
      <c r="U161" s="226"/>
      <c r="AT161" s="227" t="s">
        <v>159</v>
      </c>
      <c r="AU161" s="227" t="s">
        <v>86</v>
      </c>
      <c r="AV161" s="13" t="s">
        <v>86</v>
      </c>
      <c r="AW161" s="13" t="s">
        <v>32</v>
      </c>
      <c r="AX161" s="13" t="s">
        <v>76</v>
      </c>
      <c r="AY161" s="227" t="s">
        <v>143</v>
      </c>
    </row>
    <row r="162" spans="1:65" s="13" customFormat="1" ht="11.25">
      <c r="B162" s="216"/>
      <c r="C162" s="217"/>
      <c r="D162" s="218" t="s">
        <v>159</v>
      </c>
      <c r="E162" s="219" t="s">
        <v>1</v>
      </c>
      <c r="F162" s="220" t="s">
        <v>495</v>
      </c>
      <c r="G162" s="217"/>
      <c r="H162" s="221">
        <v>30</v>
      </c>
      <c r="I162" s="222"/>
      <c r="J162" s="217"/>
      <c r="K162" s="217"/>
      <c r="L162" s="223"/>
      <c r="M162" s="224"/>
      <c r="N162" s="225"/>
      <c r="O162" s="225"/>
      <c r="P162" s="225"/>
      <c r="Q162" s="225"/>
      <c r="R162" s="225"/>
      <c r="S162" s="225"/>
      <c r="T162" s="225"/>
      <c r="U162" s="226"/>
      <c r="AT162" s="227" t="s">
        <v>159</v>
      </c>
      <c r="AU162" s="227" t="s">
        <v>86</v>
      </c>
      <c r="AV162" s="13" t="s">
        <v>86</v>
      </c>
      <c r="AW162" s="13" t="s">
        <v>32</v>
      </c>
      <c r="AX162" s="13" t="s">
        <v>76</v>
      </c>
      <c r="AY162" s="227" t="s">
        <v>143</v>
      </c>
    </row>
    <row r="163" spans="1:65" s="13" customFormat="1" ht="11.25">
      <c r="B163" s="216"/>
      <c r="C163" s="217"/>
      <c r="D163" s="218" t="s">
        <v>159</v>
      </c>
      <c r="E163" s="219" t="s">
        <v>1</v>
      </c>
      <c r="F163" s="220" t="s">
        <v>496</v>
      </c>
      <c r="G163" s="217"/>
      <c r="H163" s="221">
        <v>30</v>
      </c>
      <c r="I163" s="222"/>
      <c r="J163" s="217"/>
      <c r="K163" s="217"/>
      <c r="L163" s="223"/>
      <c r="M163" s="224"/>
      <c r="N163" s="225"/>
      <c r="O163" s="225"/>
      <c r="P163" s="225"/>
      <c r="Q163" s="225"/>
      <c r="R163" s="225"/>
      <c r="S163" s="225"/>
      <c r="T163" s="225"/>
      <c r="U163" s="226"/>
      <c r="AT163" s="227" t="s">
        <v>159</v>
      </c>
      <c r="AU163" s="227" t="s">
        <v>86</v>
      </c>
      <c r="AV163" s="13" t="s">
        <v>86</v>
      </c>
      <c r="AW163" s="13" t="s">
        <v>32</v>
      </c>
      <c r="AX163" s="13" t="s">
        <v>76</v>
      </c>
      <c r="AY163" s="227" t="s">
        <v>143</v>
      </c>
    </row>
    <row r="164" spans="1:65" s="14" customFormat="1" ht="11.25">
      <c r="B164" s="228"/>
      <c r="C164" s="229"/>
      <c r="D164" s="218" t="s">
        <v>159</v>
      </c>
      <c r="E164" s="230" t="s">
        <v>1</v>
      </c>
      <c r="F164" s="231" t="s">
        <v>162</v>
      </c>
      <c r="G164" s="229"/>
      <c r="H164" s="232">
        <v>440.2</v>
      </c>
      <c r="I164" s="233"/>
      <c r="J164" s="229"/>
      <c r="K164" s="229"/>
      <c r="L164" s="234"/>
      <c r="M164" s="235"/>
      <c r="N164" s="236"/>
      <c r="O164" s="236"/>
      <c r="P164" s="236"/>
      <c r="Q164" s="236"/>
      <c r="R164" s="236"/>
      <c r="S164" s="236"/>
      <c r="T164" s="236"/>
      <c r="U164" s="237"/>
      <c r="AT164" s="238" t="s">
        <v>159</v>
      </c>
      <c r="AU164" s="238" t="s">
        <v>86</v>
      </c>
      <c r="AV164" s="14" t="s">
        <v>149</v>
      </c>
      <c r="AW164" s="14" t="s">
        <v>32</v>
      </c>
      <c r="AX164" s="14" t="s">
        <v>84</v>
      </c>
      <c r="AY164" s="238" t="s">
        <v>143</v>
      </c>
    </row>
    <row r="165" spans="1:65" s="2" customFormat="1" ht="21.75" customHeight="1">
      <c r="A165" s="33"/>
      <c r="B165" s="34"/>
      <c r="C165" s="202" t="s">
        <v>7</v>
      </c>
      <c r="D165" s="202" t="s">
        <v>145</v>
      </c>
      <c r="E165" s="203" t="s">
        <v>497</v>
      </c>
      <c r="F165" s="204" t="s">
        <v>498</v>
      </c>
      <c r="G165" s="205" t="s">
        <v>157</v>
      </c>
      <c r="H165" s="206">
        <v>32.328000000000003</v>
      </c>
      <c r="I165" s="207"/>
      <c r="J165" s="208">
        <f>ROUND(I165*H165,2)</f>
        <v>0</v>
      </c>
      <c r="K165" s="209"/>
      <c r="L165" s="38"/>
      <c r="M165" s="210" t="s">
        <v>1</v>
      </c>
      <c r="N165" s="211" t="s">
        <v>41</v>
      </c>
      <c r="O165" s="70"/>
      <c r="P165" s="212">
        <f>O165*H165</f>
        <v>0</v>
      </c>
      <c r="Q165" s="212">
        <v>0</v>
      </c>
      <c r="R165" s="212">
        <f>Q165*H165</f>
        <v>0</v>
      </c>
      <c r="S165" s="212">
        <v>2.2000000000000002</v>
      </c>
      <c r="T165" s="212">
        <f>S165*H165</f>
        <v>71.121600000000015</v>
      </c>
      <c r="U165" s="213" t="s">
        <v>1</v>
      </c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214" t="s">
        <v>149</v>
      </c>
      <c r="AT165" s="214" t="s">
        <v>145</v>
      </c>
      <c r="AU165" s="214" t="s">
        <v>86</v>
      </c>
      <c r="AY165" s="16" t="s">
        <v>143</v>
      </c>
      <c r="BE165" s="215">
        <f>IF(N165="základní",J165,0)</f>
        <v>0</v>
      </c>
      <c r="BF165" s="215">
        <f>IF(N165="snížená",J165,0)</f>
        <v>0</v>
      </c>
      <c r="BG165" s="215">
        <f>IF(N165="zákl. přenesená",J165,0)</f>
        <v>0</v>
      </c>
      <c r="BH165" s="215">
        <f>IF(N165="sníž. přenesená",J165,0)</f>
        <v>0</v>
      </c>
      <c r="BI165" s="215">
        <f>IF(N165="nulová",J165,0)</f>
        <v>0</v>
      </c>
      <c r="BJ165" s="16" t="s">
        <v>84</v>
      </c>
      <c r="BK165" s="215">
        <f>ROUND(I165*H165,2)</f>
        <v>0</v>
      </c>
      <c r="BL165" s="16" t="s">
        <v>149</v>
      </c>
      <c r="BM165" s="214" t="s">
        <v>499</v>
      </c>
    </row>
    <row r="166" spans="1:65" s="13" customFormat="1" ht="11.25">
      <c r="B166" s="216"/>
      <c r="C166" s="217"/>
      <c r="D166" s="218" t="s">
        <v>159</v>
      </c>
      <c r="E166" s="219" t="s">
        <v>1</v>
      </c>
      <c r="F166" s="220" t="s">
        <v>500</v>
      </c>
      <c r="G166" s="217"/>
      <c r="H166" s="221">
        <v>6.3</v>
      </c>
      <c r="I166" s="222"/>
      <c r="J166" s="217"/>
      <c r="K166" s="217"/>
      <c r="L166" s="223"/>
      <c r="M166" s="224"/>
      <c r="N166" s="225"/>
      <c r="O166" s="225"/>
      <c r="P166" s="225"/>
      <c r="Q166" s="225"/>
      <c r="R166" s="225"/>
      <c r="S166" s="225"/>
      <c r="T166" s="225"/>
      <c r="U166" s="226"/>
      <c r="AT166" s="227" t="s">
        <v>159</v>
      </c>
      <c r="AU166" s="227" t="s">
        <v>86</v>
      </c>
      <c r="AV166" s="13" t="s">
        <v>86</v>
      </c>
      <c r="AW166" s="13" t="s">
        <v>32</v>
      </c>
      <c r="AX166" s="13" t="s">
        <v>76</v>
      </c>
      <c r="AY166" s="227" t="s">
        <v>143</v>
      </c>
    </row>
    <row r="167" spans="1:65" s="13" customFormat="1" ht="11.25">
      <c r="B167" s="216"/>
      <c r="C167" s="217"/>
      <c r="D167" s="218" t="s">
        <v>159</v>
      </c>
      <c r="E167" s="219" t="s">
        <v>1</v>
      </c>
      <c r="F167" s="220" t="s">
        <v>501</v>
      </c>
      <c r="G167" s="217"/>
      <c r="H167" s="221">
        <v>1.95</v>
      </c>
      <c r="I167" s="222"/>
      <c r="J167" s="217"/>
      <c r="K167" s="217"/>
      <c r="L167" s="223"/>
      <c r="M167" s="224"/>
      <c r="N167" s="225"/>
      <c r="O167" s="225"/>
      <c r="P167" s="225"/>
      <c r="Q167" s="225"/>
      <c r="R167" s="225"/>
      <c r="S167" s="225"/>
      <c r="T167" s="225"/>
      <c r="U167" s="226"/>
      <c r="AT167" s="227" t="s">
        <v>159</v>
      </c>
      <c r="AU167" s="227" t="s">
        <v>86</v>
      </c>
      <c r="AV167" s="13" t="s">
        <v>86</v>
      </c>
      <c r="AW167" s="13" t="s">
        <v>32</v>
      </c>
      <c r="AX167" s="13" t="s">
        <v>76</v>
      </c>
      <c r="AY167" s="227" t="s">
        <v>143</v>
      </c>
    </row>
    <row r="168" spans="1:65" s="13" customFormat="1" ht="11.25">
      <c r="B168" s="216"/>
      <c r="C168" s="217"/>
      <c r="D168" s="218" t="s">
        <v>159</v>
      </c>
      <c r="E168" s="219" t="s">
        <v>1</v>
      </c>
      <c r="F168" s="220" t="s">
        <v>502</v>
      </c>
      <c r="G168" s="217"/>
      <c r="H168" s="221">
        <v>3.15</v>
      </c>
      <c r="I168" s="222"/>
      <c r="J168" s="217"/>
      <c r="K168" s="217"/>
      <c r="L168" s="223"/>
      <c r="M168" s="224"/>
      <c r="N168" s="225"/>
      <c r="O168" s="225"/>
      <c r="P168" s="225"/>
      <c r="Q168" s="225"/>
      <c r="R168" s="225"/>
      <c r="S168" s="225"/>
      <c r="T168" s="225"/>
      <c r="U168" s="226"/>
      <c r="AT168" s="227" t="s">
        <v>159</v>
      </c>
      <c r="AU168" s="227" t="s">
        <v>86</v>
      </c>
      <c r="AV168" s="13" t="s">
        <v>86</v>
      </c>
      <c r="AW168" s="13" t="s">
        <v>32</v>
      </c>
      <c r="AX168" s="13" t="s">
        <v>76</v>
      </c>
      <c r="AY168" s="227" t="s">
        <v>143</v>
      </c>
    </row>
    <row r="169" spans="1:65" s="13" customFormat="1" ht="11.25">
      <c r="B169" s="216"/>
      <c r="C169" s="217"/>
      <c r="D169" s="218" t="s">
        <v>159</v>
      </c>
      <c r="E169" s="219" t="s">
        <v>1</v>
      </c>
      <c r="F169" s="220" t="s">
        <v>503</v>
      </c>
      <c r="G169" s="217"/>
      <c r="H169" s="221">
        <v>14.528</v>
      </c>
      <c r="I169" s="222"/>
      <c r="J169" s="217"/>
      <c r="K169" s="217"/>
      <c r="L169" s="223"/>
      <c r="M169" s="224"/>
      <c r="N169" s="225"/>
      <c r="O169" s="225"/>
      <c r="P169" s="225"/>
      <c r="Q169" s="225"/>
      <c r="R169" s="225"/>
      <c r="S169" s="225"/>
      <c r="T169" s="225"/>
      <c r="U169" s="226"/>
      <c r="AT169" s="227" t="s">
        <v>159</v>
      </c>
      <c r="AU169" s="227" t="s">
        <v>86</v>
      </c>
      <c r="AV169" s="13" t="s">
        <v>86</v>
      </c>
      <c r="AW169" s="13" t="s">
        <v>32</v>
      </c>
      <c r="AX169" s="13" t="s">
        <v>76</v>
      </c>
      <c r="AY169" s="227" t="s">
        <v>143</v>
      </c>
    </row>
    <row r="170" spans="1:65" s="13" customFormat="1" ht="11.25">
      <c r="B170" s="216"/>
      <c r="C170" s="217"/>
      <c r="D170" s="218" t="s">
        <v>159</v>
      </c>
      <c r="E170" s="219" t="s">
        <v>1</v>
      </c>
      <c r="F170" s="220" t="s">
        <v>504</v>
      </c>
      <c r="G170" s="217"/>
      <c r="H170" s="221">
        <v>6.4</v>
      </c>
      <c r="I170" s="222"/>
      <c r="J170" s="217"/>
      <c r="K170" s="217"/>
      <c r="L170" s="223"/>
      <c r="M170" s="224"/>
      <c r="N170" s="225"/>
      <c r="O170" s="225"/>
      <c r="P170" s="225"/>
      <c r="Q170" s="225"/>
      <c r="R170" s="225"/>
      <c r="S170" s="225"/>
      <c r="T170" s="225"/>
      <c r="U170" s="226"/>
      <c r="AT170" s="227" t="s">
        <v>159</v>
      </c>
      <c r="AU170" s="227" t="s">
        <v>86</v>
      </c>
      <c r="AV170" s="13" t="s">
        <v>86</v>
      </c>
      <c r="AW170" s="13" t="s">
        <v>32</v>
      </c>
      <c r="AX170" s="13" t="s">
        <v>76</v>
      </c>
      <c r="AY170" s="227" t="s">
        <v>143</v>
      </c>
    </row>
    <row r="171" spans="1:65" s="14" customFormat="1" ht="11.25">
      <c r="B171" s="228"/>
      <c r="C171" s="229"/>
      <c r="D171" s="218" t="s">
        <v>159</v>
      </c>
      <c r="E171" s="230" t="s">
        <v>1</v>
      </c>
      <c r="F171" s="231" t="s">
        <v>162</v>
      </c>
      <c r="G171" s="229"/>
      <c r="H171" s="232">
        <v>32.328000000000003</v>
      </c>
      <c r="I171" s="233"/>
      <c r="J171" s="229"/>
      <c r="K171" s="229"/>
      <c r="L171" s="234"/>
      <c r="M171" s="235"/>
      <c r="N171" s="236"/>
      <c r="O171" s="236"/>
      <c r="P171" s="236"/>
      <c r="Q171" s="236"/>
      <c r="R171" s="236"/>
      <c r="S171" s="236"/>
      <c r="T171" s="236"/>
      <c r="U171" s="237"/>
      <c r="AT171" s="238" t="s">
        <v>159</v>
      </c>
      <c r="AU171" s="238" t="s">
        <v>86</v>
      </c>
      <c r="AV171" s="14" t="s">
        <v>149</v>
      </c>
      <c r="AW171" s="14" t="s">
        <v>32</v>
      </c>
      <c r="AX171" s="14" t="s">
        <v>84</v>
      </c>
      <c r="AY171" s="238" t="s">
        <v>143</v>
      </c>
    </row>
    <row r="172" spans="1:65" s="2" customFormat="1" ht="16.5" customHeight="1">
      <c r="A172" s="33"/>
      <c r="B172" s="34"/>
      <c r="C172" s="202" t="s">
        <v>250</v>
      </c>
      <c r="D172" s="202" t="s">
        <v>145</v>
      </c>
      <c r="E172" s="203" t="s">
        <v>505</v>
      </c>
      <c r="F172" s="204" t="s">
        <v>506</v>
      </c>
      <c r="G172" s="205" t="s">
        <v>157</v>
      </c>
      <c r="H172" s="206">
        <v>33.75</v>
      </c>
      <c r="I172" s="207"/>
      <c r="J172" s="208">
        <f>ROUND(I172*H172,2)</f>
        <v>0</v>
      </c>
      <c r="K172" s="209"/>
      <c r="L172" s="38"/>
      <c r="M172" s="210" t="s">
        <v>1</v>
      </c>
      <c r="N172" s="211" t="s">
        <v>41</v>
      </c>
      <c r="O172" s="70"/>
      <c r="P172" s="212">
        <f>O172*H172</f>
        <v>0</v>
      </c>
      <c r="Q172" s="212">
        <v>0</v>
      </c>
      <c r="R172" s="212">
        <f>Q172*H172</f>
        <v>0</v>
      </c>
      <c r="S172" s="212">
        <v>1.8049999999999999</v>
      </c>
      <c r="T172" s="212">
        <f>S172*H172</f>
        <v>60.918749999999996</v>
      </c>
      <c r="U172" s="213" t="s">
        <v>1</v>
      </c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214" t="s">
        <v>149</v>
      </c>
      <c r="AT172" s="214" t="s">
        <v>145</v>
      </c>
      <c r="AU172" s="214" t="s">
        <v>86</v>
      </c>
      <c r="AY172" s="16" t="s">
        <v>143</v>
      </c>
      <c r="BE172" s="215">
        <f>IF(N172="základní",J172,0)</f>
        <v>0</v>
      </c>
      <c r="BF172" s="215">
        <f>IF(N172="snížená",J172,0)</f>
        <v>0</v>
      </c>
      <c r="BG172" s="215">
        <f>IF(N172="zákl. přenesená",J172,0)</f>
        <v>0</v>
      </c>
      <c r="BH172" s="215">
        <f>IF(N172="sníž. přenesená",J172,0)</f>
        <v>0</v>
      </c>
      <c r="BI172" s="215">
        <f>IF(N172="nulová",J172,0)</f>
        <v>0</v>
      </c>
      <c r="BJ172" s="16" t="s">
        <v>84</v>
      </c>
      <c r="BK172" s="215">
        <f>ROUND(I172*H172,2)</f>
        <v>0</v>
      </c>
      <c r="BL172" s="16" t="s">
        <v>149</v>
      </c>
      <c r="BM172" s="214" t="s">
        <v>507</v>
      </c>
    </row>
    <row r="173" spans="1:65" s="13" customFormat="1" ht="11.25">
      <c r="B173" s="216"/>
      <c r="C173" s="217"/>
      <c r="D173" s="218" t="s">
        <v>159</v>
      </c>
      <c r="E173" s="219" t="s">
        <v>1</v>
      </c>
      <c r="F173" s="220" t="s">
        <v>508</v>
      </c>
      <c r="G173" s="217"/>
      <c r="H173" s="221">
        <v>33.75</v>
      </c>
      <c r="I173" s="222"/>
      <c r="J173" s="217"/>
      <c r="K173" s="217"/>
      <c r="L173" s="223"/>
      <c r="M173" s="224"/>
      <c r="N173" s="225"/>
      <c r="O173" s="225"/>
      <c r="P173" s="225"/>
      <c r="Q173" s="225"/>
      <c r="R173" s="225"/>
      <c r="S173" s="225"/>
      <c r="T173" s="225"/>
      <c r="U173" s="226"/>
      <c r="AT173" s="227" t="s">
        <v>159</v>
      </c>
      <c r="AU173" s="227" t="s">
        <v>86</v>
      </c>
      <c r="AV173" s="13" t="s">
        <v>86</v>
      </c>
      <c r="AW173" s="13" t="s">
        <v>32</v>
      </c>
      <c r="AX173" s="13" t="s">
        <v>84</v>
      </c>
      <c r="AY173" s="227" t="s">
        <v>143</v>
      </c>
    </row>
    <row r="174" spans="1:65" s="12" customFormat="1" ht="22.9" customHeight="1">
      <c r="B174" s="186"/>
      <c r="C174" s="187"/>
      <c r="D174" s="188" t="s">
        <v>75</v>
      </c>
      <c r="E174" s="200" t="s">
        <v>265</v>
      </c>
      <c r="F174" s="200" t="s">
        <v>266</v>
      </c>
      <c r="G174" s="187"/>
      <c r="H174" s="187"/>
      <c r="I174" s="190"/>
      <c r="J174" s="201">
        <f>BK174</f>
        <v>0</v>
      </c>
      <c r="K174" s="187"/>
      <c r="L174" s="192"/>
      <c r="M174" s="193"/>
      <c r="N174" s="194"/>
      <c r="O174" s="194"/>
      <c r="P174" s="195">
        <f>SUM(P175:P194)</f>
        <v>0</v>
      </c>
      <c r="Q174" s="194"/>
      <c r="R174" s="195">
        <f>SUM(R175:R194)</f>
        <v>0</v>
      </c>
      <c r="S174" s="194"/>
      <c r="T174" s="195">
        <f>SUM(T175:T194)</f>
        <v>0</v>
      </c>
      <c r="U174" s="196"/>
      <c r="AR174" s="197" t="s">
        <v>84</v>
      </c>
      <c r="AT174" s="198" t="s">
        <v>75</v>
      </c>
      <c r="AU174" s="198" t="s">
        <v>84</v>
      </c>
      <c r="AY174" s="197" t="s">
        <v>143</v>
      </c>
      <c r="BK174" s="199">
        <f>SUM(BK175:BK194)</f>
        <v>0</v>
      </c>
    </row>
    <row r="175" spans="1:65" s="2" customFormat="1" ht="33" customHeight="1">
      <c r="A175" s="33"/>
      <c r="B175" s="34"/>
      <c r="C175" s="202" t="s">
        <v>254</v>
      </c>
      <c r="D175" s="202" t="s">
        <v>145</v>
      </c>
      <c r="E175" s="203" t="s">
        <v>509</v>
      </c>
      <c r="F175" s="204" t="s">
        <v>510</v>
      </c>
      <c r="G175" s="205" t="s">
        <v>177</v>
      </c>
      <c r="H175" s="206">
        <v>437.22399999999999</v>
      </c>
      <c r="I175" s="207"/>
      <c r="J175" s="208">
        <f>ROUND(I175*H175,2)</f>
        <v>0</v>
      </c>
      <c r="K175" s="209"/>
      <c r="L175" s="38"/>
      <c r="M175" s="210" t="s">
        <v>1</v>
      </c>
      <c r="N175" s="211" t="s">
        <v>41</v>
      </c>
      <c r="O175" s="70"/>
      <c r="P175" s="212">
        <f>O175*H175</f>
        <v>0</v>
      </c>
      <c r="Q175" s="212">
        <v>0</v>
      </c>
      <c r="R175" s="212">
        <f>Q175*H175</f>
        <v>0</v>
      </c>
      <c r="S175" s="212">
        <v>0</v>
      </c>
      <c r="T175" s="212">
        <f>S175*H175</f>
        <v>0</v>
      </c>
      <c r="U175" s="213" t="s">
        <v>1</v>
      </c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214" t="s">
        <v>149</v>
      </c>
      <c r="AT175" s="214" t="s">
        <v>145</v>
      </c>
      <c r="AU175" s="214" t="s">
        <v>86</v>
      </c>
      <c r="AY175" s="16" t="s">
        <v>143</v>
      </c>
      <c r="BE175" s="215">
        <f>IF(N175="základní",J175,0)</f>
        <v>0</v>
      </c>
      <c r="BF175" s="215">
        <f>IF(N175="snížená",J175,0)</f>
        <v>0</v>
      </c>
      <c r="BG175" s="215">
        <f>IF(N175="zákl. přenesená",J175,0)</f>
        <v>0</v>
      </c>
      <c r="BH175" s="215">
        <f>IF(N175="sníž. přenesená",J175,0)</f>
        <v>0</v>
      </c>
      <c r="BI175" s="215">
        <f>IF(N175="nulová",J175,0)</f>
        <v>0</v>
      </c>
      <c r="BJ175" s="16" t="s">
        <v>84</v>
      </c>
      <c r="BK175" s="215">
        <f>ROUND(I175*H175,2)</f>
        <v>0</v>
      </c>
      <c r="BL175" s="16" t="s">
        <v>149</v>
      </c>
      <c r="BM175" s="214" t="s">
        <v>511</v>
      </c>
    </row>
    <row r="176" spans="1:65" s="2" customFormat="1" ht="16.5" customHeight="1">
      <c r="A176" s="33"/>
      <c r="B176" s="34"/>
      <c r="C176" s="202" t="s">
        <v>259</v>
      </c>
      <c r="D176" s="202" t="s">
        <v>145</v>
      </c>
      <c r="E176" s="203" t="s">
        <v>512</v>
      </c>
      <c r="F176" s="204" t="s">
        <v>513</v>
      </c>
      <c r="G176" s="205" t="s">
        <v>232</v>
      </c>
      <c r="H176" s="206">
        <v>30</v>
      </c>
      <c r="I176" s="207"/>
      <c r="J176" s="208">
        <f>ROUND(I176*H176,2)</f>
        <v>0</v>
      </c>
      <c r="K176" s="209"/>
      <c r="L176" s="38"/>
      <c r="M176" s="210" t="s">
        <v>1</v>
      </c>
      <c r="N176" s="211" t="s">
        <v>41</v>
      </c>
      <c r="O176" s="70"/>
      <c r="P176" s="212">
        <f>O176*H176</f>
        <v>0</v>
      </c>
      <c r="Q176" s="212">
        <v>0</v>
      </c>
      <c r="R176" s="212">
        <f>Q176*H176</f>
        <v>0</v>
      </c>
      <c r="S176" s="212">
        <v>0</v>
      </c>
      <c r="T176" s="212">
        <f>S176*H176</f>
        <v>0</v>
      </c>
      <c r="U176" s="213" t="s">
        <v>1</v>
      </c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214" t="s">
        <v>149</v>
      </c>
      <c r="AT176" s="214" t="s">
        <v>145</v>
      </c>
      <c r="AU176" s="214" t="s">
        <v>86</v>
      </c>
      <c r="AY176" s="16" t="s">
        <v>143</v>
      </c>
      <c r="BE176" s="215">
        <f>IF(N176="základní",J176,0)</f>
        <v>0</v>
      </c>
      <c r="BF176" s="215">
        <f>IF(N176="snížená",J176,0)</f>
        <v>0</v>
      </c>
      <c r="BG176" s="215">
        <f>IF(N176="zákl. přenesená",J176,0)</f>
        <v>0</v>
      </c>
      <c r="BH176" s="215">
        <f>IF(N176="sníž. přenesená",J176,0)</f>
        <v>0</v>
      </c>
      <c r="BI176" s="215">
        <f>IF(N176="nulová",J176,0)</f>
        <v>0</v>
      </c>
      <c r="BJ176" s="16" t="s">
        <v>84</v>
      </c>
      <c r="BK176" s="215">
        <f>ROUND(I176*H176,2)</f>
        <v>0</v>
      </c>
      <c r="BL176" s="16" t="s">
        <v>149</v>
      </c>
      <c r="BM176" s="214" t="s">
        <v>514</v>
      </c>
    </row>
    <row r="177" spans="1:65" s="2" customFormat="1" ht="21.75" customHeight="1">
      <c r="A177" s="33"/>
      <c r="B177" s="34"/>
      <c r="C177" s="202" t="s">
        <v>267</v>
      </c>
      <c r="D177" s="202" t="s">
        <v>145</v>
      </c>
      <c r="E177" s="203" t="s">
        <v>515</v>
      </c>
      <c r="F177" s="204" t="s">
        <v>516</v>
      </c>
      <c r="G177" s="205" t="s">
        <v>232</v>
      </c>
      <c r="H177" s="206">
        <v>300</v>
      </c>
      <c r="I177" s="207"/>
      <c r="J177" s="208">
        <f>ROUND(I177*H177,2)</f>
        <v>0</v>
      </c>
      <c r="K177" s="209"/>
      <c r="L177" s="38"/>
      <c r="M177" s="210" t="s">
        <v>1</v>
      </c>
      <c r="N177" s="211" t="s">
        <v>41</v>
      </c>
      <c r="O177" s="70"/>
      <c r="P177" s="212">
        <f>O177*H177</f>
        <v>0</v>
      </c>
      <c r="Q177" s="212">
        <v>0</v>
      </c>
      <c r="R177" s="212">
        <f>Q177*H177</f>
        <v>0</v>
      </c>
      <c r="S177" s="212">
        <v>0</v>
      </c>
      <c r="T177" s="212">
        <f>S177*H177</f>
        <v>0</v>
      </c>
      <c r="U177" s="213" t="s">
        <v>1</v>
      </c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214" t="s">
        <v>149</v>
      </c>
      <c r="AT177" s="214" t="s">
        <v>145</v>
      </c>
      <c r="AU177" s="214" t="s">
        <v>86</v>
      </c>
      <c r="AY177" s="16" t="s">
        <v>143</v>
      </c>
      <c r="BE177" s="215">
        <f>IF(N177="základní",J177,0)</f>
        <v>0</v>
      </c>
      <c r="BF177" s="215">
        <f>IF(N177="snížená",J177,0)</f>
        <v>0</v>
      </c>
      <c r="BG177" s="215">
        <f>IF(N177="zákl. přenesená",J177,0)</f>
        <v>0</v>
      </c>
      <c r="BH177" s="215">
        <f>IF(N177="sníž. přenesená",J177,0)</f>
        <v>0</v>
      </c>
      <c r="BI177" s="215">
        <f>IF(N177="nulová",J177,0)</f>
        <v>0</v>
      </c>
      <c r="BJ177" s="16" t="s">
        <v>84</v>
      </c>
      <c r="BK177" s="215">
        <f>ROUND(I177*H177,2)</f>
        <v>0</v>
      </c>
      <c r="BL177" s="16" t="s">
        <v>149</v>
      </c>
      <c r="BM177" s="214" t="s">
        <v>517</v>
      </c>
    </row>
    <row r="178" spans="1:65" s="13" customFormat="1" ht="11.25">
      <c r="B178" s="216"/>
      <c r="C178" s="217"/>
      <c r="D178" s="218" t="s">
        <v>159</v>
      </c>
      <c r="E178" s="217"/>
      <c r="F178" s="220" t="s">
        <v>518</v>
      </c>
      <c r="G178" s="217"/>
      <c r="H178" s="221">
        <v>300</v>
      </c>
      <c r="I178" s="222"/>
      <c r="J178" s="217"/>
      <c r="K178" s="217"/>
      <c r="L178" s="223"/>
      <c r="M178" s="224"/>
      <c r="N178" s="225"/>
      <c r="O178" s="225"/>
      <c r="P178" s="225"/>
      <c r="Q178" s="225"/>
      <c r="R178" s="225"/>
      <c r="S178" s="225"/>
      <c r="T178" s="225"/>
      <c r="U178" s="226"/>
      <c r="AT178" s="227" t="s">
        <v>159</v>
      </c>
      <c r="AU178" s="227" t="s">
        <v>86</v>
      </c>
      <c r="AV178" s="13" t="s">
        <v>86</v>
      </c>
      <c r="AW178" s="13" t="s">
        <v>4</v>
      </c>
      <c r="AX178" s="13" t="s">
        <v>84</v>
      </c>
      <c r="AY178" s="227" t="s">
        <v>143</v>
      </c>
    </row>
    <row r="179" spans="1:65" s="2" customFormat="1" ht="21.75" customHeight="1">
      <c r="A179" s="33"/>
      <c r="B179" s="34"/>
      <c r="C179" s="202" t="s">
        <v>271</v>
      </c>
      <c r="D179" s="202" t="s">
        <v>145</v>
      </c>
      <c r="E179" s="203" t="s">
        <v>268</v>
      </c>
      <c r="F179" s="204" t="s">
        <v>269</v>
      </c>
      <c r="G179" s="205" t="s">
        <v>177</v>
      </c>
      <c r="H179" s="206">
        <v>437.22399999999999</v>
      </c>
      <c r="I179" s="207"/>
      <c r="J179" s="208">
        <f>ROUND(I179*H179,2)</f>
        <v>0</v>
      </c>
      <c r="K179" s="209"/>
      <c r="L179" s="38"/>
      <c r="M179" s="210" t="s">
        <v>1</v>
      </c>
      <c r="N179" s="211" t="s">
        <v>41</v>
      </c>
      <c r="O179" s="70"/>
      <c r="P179" s="212">
        <f>O179*H179</f>
        <v>0</v>
      </c>
      <c r="Q179" s="212">
        <v>0</v>
      </c>
      <c r="R179" s="212">
        <f>Q179*H179</f>
        <v>0</v>
      </c>
      <c r="S179" s="212">
        <v>0</v>
      </c>
      <c r="T179" s="212">
        <f>S179*H179</f>
        <v>0</v>
      </c>
      <c r="U179" s="213" t="s">
        <v>1</v>
      </c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214" t="s">
        <v>149</v>
      </c>
      <c r="AT179" s="214" t="s">
        <v>145</v>
      </c>
      <c r="AU179" s="214" t="s">
        <v>86</v>
      </c>
      <c r="AY179" s="16" t="s">
        <v>143</v>
      </c>
      <c r="BE179" s="215">
        <f>IF(N179="základní",J179,0)</f>
        <v>0</v>
      </c>
      <c r="BF179" s="215">
        <f>IF(N179="snížená",J179,0)</f>
        <v>0</v>
      </c>
      <c r="BG179" s="215">
        <f>IF(N179="zákl. přenesená",J179,0)</f>
        <v>0</v>
      </c>
      <c r="BH179" s="215">
        <f>IF(N179="sníž. přenesená",J179,0)</f>
        <v>0</v>
      </c>
      <c r="BI179" s="215">
        <f>IF(N179="nulová",J179,0)</f>
        <v>0</v>
      </c>
      <c r="BJ179" s="16" t="s">
        <v>84</v>
      </c>
      <c r="BK179" s="215">
        <f>ROUND(I179*H179,2)</f>
        <v>0</v>
      </c>
      <c r="BL179" s="16" t="s">
        <v>149</v>
      </c>
      <c r="BM179" s="214" t="s">
        <v>519</v>
      </c>
    </row>
    <row r="180" spans="1:65" s="2" customFormat="1" ht="21.75" customHeight="1">
      <c r="A180" s="33"/>
      <c r="B180" s="34"/>
      <c r="C180" s="202" t="s">
        <v>276</v>
      </c>
      <c r="D180" s="202" t="s">
        <v>145</v>
      </c>
      <c r="E180" s="203" t="s">
        <v>272</v>
      </c>
      <c r="F180" s="204" t="s">
        <v>273</v>
      </c>
      <c r="G180" s="205" t="s">
        <v>177</v>
      </c>
      <c r="H180" s="206">
        <v>8307.2559999999994</v>
      </c>
      <c r="I180" s="207"/>
      <c r="J180" s="208">
        <f>ROUND(I180*H180,2)</f>
        <v>0</v>
      </c>
      <c r="K180" s="209"/>
      <c r="L180" s="38"/>
      <c r="M180" s="210" t="s">
        <v>1</v>
      </c>
      <c r="N180" s="211" t="s">
        <v>41</v>
      </c>
      <c r="O180" s="70"/>
      <c r="P180" s="212">
        <f>O180*H180</f>
        <v>0</v>
      </c>
      <c r="Q180" s="212">
        <v>0</v>
      </c>
      <c r="R180" s="212">
        <f>Q180*H180</f>
        <v>0</v>
      </c>
      <c r="S180" s="212">
        <v>0</v>
      </c>
      <c r="T180" s="212">
        <f>S180*H180</f>
        <v>0</v>
      </c>
      <c r="U180" s="213" t="s">
        <v>1</v>
      </c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214" t="s">
        <v>149</v>
      </c>
      <c r="AT180" s="214" t="s">
        <v>145</v>
      </c>
      <c r="AU180" s="214" t="s">
        <v>86</v>
      </c>
      <c r="AY180" s="16" t="s">
        <v>143</v>
      </c>
      <c r="BE180" s="215">
        <f>IF(N180="základní",J180,0)</f>
        <v>0</v>
      </c>
      <c r="BF180" s="215">
        <f>IF(N180="snížená",J180,0)</f>
        <v>0</v>
      </c>
      <c r="BG180" s="215">
        <f>IF(N180="zákl. přenesená",J180,0)</f>
        <v>0</v>
      </c>
      <c r="BH180" s="215">
        <f>IF(N180="sníž. přenesená",J180,0)</f>
        <v>0</v>
      </c>
      <c r="BI180" s="215">
        <f>IF(N180="nulová",J180,0)</f>
        <v>0</v>
      </c>
      <c r="BJ180" s="16" t="s">
        <v>84</v>
      </c>
      <c r="BK180" s="215">
        <f>ROUND(I180*H180,2)</f>
        <v>0</v>
      </c>
      <c r="BL180" s="16" t="s">
        <v>149</v>
      </c>
      <c r="BM180" s="214" t="s">
        <v>520</v>
      </c>
    </row>
    <row r="181" spans="1:65" s="13" customFormat="1" ht="11.25">
      <c r="B181" s="216"/>
      <c r="C181" s="217"/>
      <c r="D181" s="218" t="s">
        <v>159</v>
      </c>
      <c r="E181" s="217"/>
      <c r="F181" s="220" t="s">
        <v>521</v>
      </c>
      <c r="G181" s="217"/>
      <c r="H181" s="221">
        <v>8307.2559999999994</v>
      </c>
      <c r="I181" s="222"/>
      <c r="J181" s="217"/>
      <c r="K181" s="217"/>
      <c r="L181" s="223"/>
      <c r="M181" s="224"/>
      <c r="N181" s="225"/>
      <c r="O181" s="225"/>
      <c r="P181" s="225"/>
      <c r="Q181" s="225"/>
      <c r="R181" s="225"/>
      <c r="S181" s="225"/>
      <c r="T181" s="225"/>
      <c r="U181" s="226"/>
      <c r="AT181" s="227" t="s">
        <v>159</v>
      </c>
      <c r="AU181" s="227" t="s">
        <v>86</v>
      </c>
      <c r="AV181" s="13" t="s">
        <v>86</v>
      </c>
      <c r="AW181" s="13" t="s">
        <v>4</v>
      </c>
      <c r="AX181" s="13" t="s">
        <v>84</v>
      </c>
      <c r="AY181" s="227" t="s">
        <v>143</v>
      </c>
    </row>
    <row r="182" spans="1:65" s="2" customFormat="1" ht="16.5" customHeight="1">
      <c r="A182" s="33"/>
      <c r="B182" s="34"/>
      <c r="C182" s="202" t="s">
        <v>280</v>
      </c>
      <c r="D182" s="202" t="s">
        <v>145</v>
      </c>
      <c r="E182" s="203" t="s">
        <v>277</v>
      </c>
      <c r="F182" s="204" t="s">
        <v>278</v>
      </c>
      <c r="G182" s="205" t="s">
        <v>177</v>
      </c>
      <c r="H182" s="206">
        <v>437.22399999999999</v>
      </c>
      <c r="I182" s="207"/>
      <c r="J182" s="208">
        <f>ROUND(I182*H182,2)</f>
        <v>0</v>
      </c>
      <c r="K182" s="209"/>
      <c r="L182" s="38"/>
      <c r="M182" s="210" t="s">
        <v>1</v>
      </c>
      <c r="N182" s="211" t="s">
        <v>41</v>
      </c>
      <c r="O182" s="70"/>
      <c r="P182" s="212">
        <f>O182*H182</f>
        <v>0</v>
      </c>
      <c r="Q182" s="212">
        <v>0</v>
      </c>
      <c r="R182" s="212">
        <f>Q182*H182</f>
        <v>0</v>
      </c>
      <c r="S182" s="212">
        <v>0</v>
      </c>
      <c r="T182" s="212">
        <f>S182*H182</f>
        <v>0</v>
      </c>
      <c r="U182" s="213" t="s">
        <v>1</v>
      </c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214" t="s">
        <v>149</v>
      </c>
      <c r="AT182" s="214" t="s">
        <v>145</v>
      </c>
      <c r="AU182" s="214" t="s">
        <v>86</v>
      </c>
      <c r="AY182" s="16" t="s">
        <v>143</v>
      </c>
      <c r="BE182" s="215">
        <f>IF(N182="základní",J182,0)</f>
        <v>0</v>
      </c>
      <c r="BF182" s="215">
        <f>IF(N182="snížená",J182,0)</f>
        <v>0</v>
      </c>
      <c r="BG182" s="215">
        <f>IF(N182="zákl. přenesená",J182,0)</f>
        <v>0</v>
      </c>
      <c r="BH182" s="215">
        <f>IF(N182="sníž. přenesená",J182,0)</f>
        <v>0</v>
      </c>
      <c r="BI182" s="215">
        <f>IF(N182="nulová",J182,0)</f>
        <v>0</v>
      </c>
      <c r="BJ182" s="16" t="s">
        <v>84</v>
      </c>
      <c r="BK182" s="215">
        <f>ROUND(I182*H182,2)</f>
        <v>0</v>
      </c>
      <c r="BL182" s="16" t="s">
        <v>149</v>
      </c>
      <c r="BM182" s="214" t="s">
        <v>522</v>
      </c>
    </row>
    <row r="183" spans="1:65" s="2" customFormat="1" ht="21.75" customHeight="1">
      <c r="A183" s="33"/>
      <c r="B183" s="34"/>
      <c r="C183" s="202" t="s">
        <v>285</v>
      </c>
      <c r="D183" s="202" t="s">
        <v>145</v>
      </c>
      <c r="E183" s="203" t="s">
        <v>286</v>
      </c>
      <c r="F183" s="204" t="s">
        <v>287</v>
      </c>
      <c r="G183" s="205" t="s">
        <v>177</v>
      </c>
      <c r="H183" s="206">
        <v>65.025000000000006</v>
      </c>
      <c r="I183" s="207"/>
      <c r="J183" s="208">
        <f>ROUND(I183*H183,2)</f>
        <v>0</v>
      </c>
      <c r="K183" s="209"/>
      <c r="L183" s="38"/>
      <c r="M183" s="210" t="s">
        <v>1</v>
      </c>
      <c r="N183" s="211" t="s">
        <v>41</v>
      </c>
      <c r="O183" s="70"/>
      <c r="P183" s="212">
        <f>O183*H183</f>
        <v>0</v>
      </c>
      <c r="Q183" s="212">
        <v>0</v>
      </c>
      <c r="R183" s="212">
        <f>Q183*H183</f>
        <v>0</v>
      </c>
      <c r="S183" s="212">
        <v>0</v>
      </c>
      <c r="T183" s="212">
        <f>S183*H183</f>
        <v>0</v>
      </c>
      <c r="U183" s="213" t="s">
        <v>1</v>
      </c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214" t="s">
        <v>149</v>
      </c>
      <c r="AT183" s="214" t="s">
        <v>145</v>
      </c>
      <c r="AU183" s="214" t="s">
        <v>86</v>
      </c>
      <c r="AY183" s="16" t="s">
        <v>143</v>
      </c>
      <c r="BE183" s="215">
        <f>IF(N183="základní",J183,0)</f>
        <v>0</v>
      </c>
      <c r="BF183" s="215">
        <f>IF(N183="snížená",J183,0)</f>
        <v>0</v>
      </c>
      <c r="BG183" s="215">
        <f>IF(N183="zákl. přenesená",J183,0)</f>
        <v>0</v>
      </c>
      <c r="BH183" s="215">
        <f>IF(N183="sníž. přenesená",J183,0)</f>
        <v>0</v>
      </c>
      <c r="BI183" s="215">
        <f>IF(N183="nulová",J183,0)</f>
        <v>0</v>
      </c>
      <c r="BJ183" s="16" t="s">
        <v>84</v>
      </c>
      <c r="BK183" s="215">
        <f>ROUND(I183*H183,2)</f>
        <v>0</v>
      </c>
      <c r="BL183" s="16" t="s">
        <v>149</v>
      </c>
      <c r="BM183" s="214" t="s">
        <v>523</v>
      </c>
    </row>
    <row r="184" spans="1:65" s="13" customFormat="1" ht="11.25">
      <c r="B184" s="216"/>
      <c r="C184" s="217"/>
      <c r="D184" s="218" t="s">
        <v>159</v>
      </c>
      <c r="E184" s="219" t="s">
        <v>1</v>
      </c>
      <c r="F184" s="220" t="s">
        <v>524</v>
      </c>
      <c r="G184" s="217"/>
      <c r="H184" s="221">
        <v>65.025000000000006</v>
      </c>
      <c r="I184" s="222"/>
      <c r="J184" s="217"/>
      <c r="K184" s="217"/>
      <c r="L184" s="223"/>
      <c r="M184" s="224"/>
      <c r="N184" s="225"/>
      <c r="O184" s="225"/>
      <c r="P184" s="225"/>
      <c r="Q184" s="225"/>
      <c r="R184" s="225"/>
      <c r="S184" s="225"/>
      <c r="T184" s="225"/>
      <c r="U184" s="226"/>
      <c r="AT184" s="227" t="s">
        <v>159</v>
      </c>
      <c r="AU184" s="227" t="s">
        <v>86</v>
      </c>
      <c r="AV184" s="13" t="s">
        <v>86</v>
      </c>
      <c r="AW184" s="13" t="s">
        <v>32</v>
      </c>
      <c r="AX184" s="13" t="s">
        <v>84</v>
      </c>
      <c r="AY184" s="227" t="s">
        <v>143</v>
      </c>
    </row>
    <row r="185" spans="1:65" s="2" customFormat="1" ht="21.75" customHeight="1">
      <c r="A185" s="33"/>
      <c r="B185" s="34"/>
      <c r="C185" s="202" t="s">
        <v>290</v>
      </c>
      <c r="D185" s="202" t="s">
        <v>145</v>
      </c>
      <c r="E185" s="203" t="s">
        <v>281</v>
      </c>
      <c r="F185" s="204" t="s">
        <v>525</v>
      </c>
      <c r="G185" s="205" t="s">
        <v>177</v>
      </c>
      <c r="H185" s="206">
        <v>57.225999999999999</v>
      </c>
      <c r="I185" s="207"/>
      <c r="J185" s="208">
        <f t="shared" ref="J185:J191" si="10">ROUND(I185*H185,2)</f>
        <v>0</v>
      </c>
      <c r="K185" s="209"/>
      <c r="L185" s="38"/>
      <c r="M185" s="210" t="s">
        <v>1</v>
      </c>
      <c r="N185" s="211" t="s">
        <v>41</v>
      </c>
      <c r="O185" s="70"/>
      <c r="P185" s="212">
        <f t="shared" ref="P185:P191" si="11">O185*H185</f>
        <v>0</v>
      </c>
      <c r="Q185" s="212">
        <v>0</v>
      </c>
      <c r="R185" s="212">
        <f t="shared" ref="R185:R191" si="12">Q185*H185</f>
        <v>0</v>
      </c>
      <c r="S185" s="212">
        <v>0</v>
      </c>
      <c r="T185" s="212">
        <f t="shared" ref="T185:T191" si="13">S185*H185</f>
        <v>0</v>
      </c>
      <c r="U185" s="213" t="s">
        <v>1</v>
      </c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214" t="s">
        <v>149</v>
      </c>
      <c r="AT185" s="214" t="s">
        <v>145</v>
      </c>
      <c r="AU185" s="214" t="s">
        <v>86</v>
      </c>
      <c r="AY185" s="16" t="s">
        <v>143</v>
      </c>
      <c r="BE185" s="215">
        <f t="shared" ref="BE185:BE191" si="14">IF(N185="základní",J185,0)</f>
        <v>0</v>
      </c>
      <c r="BF185" s="215">
        <f t="shared" ref="BF185:BF191" si="15">IF(N185="snížená",J185,0)</f>
        <v>0</v>
      </c>
      <c r="BG185" s="215">
        <f t="shared" ref="BG185:BG191" si="16">IF(N185="zákl. přenesená",J185,0)</f>
        <v>0</v>
      </c>
      <c r="BH185" s="215">
        <f t="shared" ref="BH185:BH191" si="17">IF(N185="sníž. přenesená",J185,0)</f>
        <v>0</v>
      </c>
      <c r="BI185" s="215">
        <f t="shared" ref="BI185:BI191" si="18">IF(N185="nulová",J185,0)</f>
        <v>0</v>
      </c>
      <c r="BJ185" s="16" t="s">
        <v>84</v>
      </c>
      <c r="BK185" s="215">
        <f t="shared" ref="BK185:BK191" si="19">ROUND(I185*H185,2)</f>
        <v>0</v>
      </c>
      <c r="BL185" s="16" t="s">
        <v>149</v>
      </c>
      <c r="BM185" s="214" t="s">
        <v>526</v>
      </c>
    </row>
    <row r="186" spans="1:65" s="2" customFormat="1" ht="21.75" customHeight="1">
      <c r="A186" s="33"/>
      <c r="B186" s="34"/>
      <c r="C186" s="202" t="s">
        <v>294</v>
      </c>
      <c r="D186" s="202" t="s">
        <v>145</v>
      </c>
      <c r="E186" s="203" t="s">
        <v>426</v>
      </c>
      <c r="F186" s="204" t="s">
        <v>427</v>
      </c>
      <c r="G186" s="205" t="s">
        <v>177</v>
      </c>
      <c r="H186" s="206">
        <v>5</v>
      </c>
      <c r="I186" s="207"/>
      <c r="J186" s="208">
        <f t="shared" si="10"/>
        <v>0</v>
      </c>
      <c r="K186" s="209"/>
      <c r="L186" s="38"/>
      <c r="M186" s="210" t="s">
        <v>1</v>
      </c>
      <c r="N186" s="211" t="s">
        <v>41</v>
      </c>
      <c r="O186" s="70"/>
      <c r="P186" s="212">
        <f t="shared" si="11"/>
        <v>0</v>
      </c>
      <c r="Q186" s="212">
        <v>0</v>
      </c>
      <c r="R186" s="212">
        <f t="shared" si="12"/>
        <v>0</v>
      </c>
      <c r="S186" s="212">
        <v>0</v>
      </c>
      <c r="T186" s="212">
        <f t="shared" si="13"/>
        <v>0</v>
      </c>
      <c r="U186" s="213" t="s">
        <v>1</v>
      </c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214" t="s">
        <v>149</v>
      </c>
      <c r="AT186" s="214" t="s">
        <v>145</v>
      </c>
      <c r="AU186" s="214" t="s">
        <v>86</v>
      </c>
      <c r="AY186" s="16" t="s">
        <v>143</v>
      </c>
      <c r="BE186" s="215">
        <f t="shared" si="14"/>
        <v>0</v>
      </c>
      <c r="BF186" s="215">
        <f t="shared" si="15"/>
        <v>0</v>
      </c>
      <c r="BG186" s="215">
        <f t="shared" si="16"/>
        <v>0</v>
      </c>
      <c r="BH186" s="215">
        <f t="shared" si="17"/>
        <v>0</v>
      </c>
      <c r="BI186" s="215">
        <f t="shared" si="18"/>
        <v>0</v>
      </c>
      <c r="BJ186" s="16" t="s">
        <v>84</v>
      </c>
      <c r="BK186" s="215">
        <f t="shared" si="19"/>
        <v>0</v>
      </c>
      <c r="BL186" s="16" t="s">
        <v>149</v>
      </c>
      <c r="BM186" s="214" t="s">
        <v>527</v>
      </c>
    </row>
    <row r="187" spans="1:65" s="2" customFormat="1" ht="33" customHeight="1">
      <c r="A187" s="33"/>
      <c r="B187" s="34"/>
      <c r="C187" s="202" t="s">
        <v>425</v>
      </c>
      <c r="D187" s="202" t="s">
        <v>145</v>
      </c>
      <c r="E187" s="203" t="s">
        <v>333</v>
      </c>
      <c r="F187" s="204" t="s">
        <v>334</v>
      </c>
      <c r="G187" s="205" t="s">
        <v>177</v>
      </c>
      <c r="H187" s="206">
        <v>2</v>
      </c>
      <c r="I187" s="207"/>
      <c r="J187" s="208">
        <f t="shared" si="10"/>
        <v>0</v>
      </c>
      <c r="K187" s="209"/>
      <c r="L187" s="38"/>
      <c r="M187" s="210" t="s">
        <v>1</v>
      </c>
      <c r="N187" s="211" t="s">
        <v>41</v>
      </c>
      <c r="O187" s="70"/>
      <c r="P187" s="212">
        <f t="shared" si="11"/>
        <v>0</v>
      </c>
      <c r="Q187" s="212">
        <v>0</v>
      </c>
      <c r="R187" s="212">
        <f t="shared" si="12"/>
        <v>0</v>
      </c>
      <c r="S187" s="212">
        <v>0</v>
      </c>
      <c r="T187" s="212">
        <f t="shared" si="13"/>
        <v>0</v>
      </c>
      <c r="U187" s="213" t="s">
        <v>1</v>
      </c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214" t="s">
        <v>149</v>
      </c>
      <c r="AT187" s="214" t="s">
        <v>145</v>
      </c>
      <c r="AU187" s="214" t="s">
        <v>86</v>
      </c>
      <c r="AY187" s="16" t="s">
        <v>143</v>
      </c>
      <c r="BE187" s="215">
        <f t="shared" si="14"/>
        <v>0</v>
      </c>
      <c r="BF187" s="215">
        <f t="shared" si="15"/>
        <v>0</v>
      </c>
      <c r="BG187" s="215">
        <f t="shared" si="16"/>
        <v>0</v>
      </c>
      <c r="BH187" s="215">
        <f t="shared" si="17"/>
        <v>0</v>
      </c>
      <c r="BI187" s="215">
        <f t="shared" si="18"/>
        <v>0</v>
      </c>
      <c r="BJ187" s="16" t="s">
        <v>84</v>
      </c>
      <c r="BK187" s="215">
        <f t="shared" si="19"/>
        <v>0</v>
      </c>
      <c r="BL187" s="16" t="s">
        <v>149</v>
      </c>
      <c r="BM187" s="214" t="s">
        <v>528</v>
      </c>
    </row>
    <row r="188" spans="1:65" s="2" customFormat="1" ht="44.25" customHeight="1">
      <c r="A188" s="33"/>
      <c r="B188" s="34"/>
      <c r="C188" s="202" t="s">
        <v>429</v>
      </c>
      <c r="D188" s="202" t="s">
        <v>145</v>
      </c>
      <c r="E188" s="203" t="s">
        <v>336</v>
      </c>
      <c r="F188" s="204" t="s">
        <v>529</v>
      </c>
      <c r="G188" s="205" t="s">
        <v>177</v>
      </c>
      <c r="H188" s="206">
        <v>1.018</v>
      </c>
      <c r="I188" s="207"/>
      <c r="J188" s="208">
        <f t="shared" si="10"/>
        <v>0</v>
      </c>
      <c r="K188" s="209"/>
      <c r="L188" s="38"/>
      <c r="M188" s="210" t="s">
        <v>1</v>
      </c>
      <c r="N188" s="211" t="s">
        <v>41</v>
      </c>
      <c r="O188" s="70"/>
      <c r="P188" s="212">
        <f t="shared" si="11"/>
        <v>0</v>
      </c>
      <c r="Q188" s="212">
        <v>0</v>
      </c>
      <c r="R188" s="212">
        <f t="shared" si="12"/>
        <v>0</v>
      </c>
      <c r="S188" s="212">
        <v>0</v>
      </c>
      <c r="T188" s="212">
        <f t="shared" si="13"/>
        <v>0</v>
      </c>
      <c r="U188" s="213" t="s">
        <v>1</v>
      </c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214" t="s">
        <v>149</v>
      </c>
      <c r="AT188" s="214" t="s">
        <v>145</v>
      </c>
      <c r="AU188" s="214" t="s">
        <v>86</v>
      </c>
      <c r="AY188" s="16" t="s">
        <v>143</v>
      </c>
      <c r="BE188" s="215">
        <f t="shared" si="14"/>
        <v>0</v>
      </c>
      <c r="BF188" s="215">
        <f t="shared" si="15"/>
        <v>0</v>
      </c>
      <c r="BG188" s="215">
        <f t="shared" si="16"/>
        <v>0</v>
      </c>
      <c r="BH188" s="215">
        <f t="shared" si="17"/>
        <v>0</v>
      </c>
      <c r="BI188" s="215">
        <f t="shared" si="18"/>
        <v>0</v>
      </c>
      <c r="BJ188" s="16" t="s">
        <v>84</v>
      </c>
      <c r="BK188" s="215">
        <f t="shared" si="19"/>
        <v>0</v>
      </c>
      <c r="BL188" s="16" t="s">
        <v>149</v>
      </c>
      <c r="BM188" s="214" t="s">
        <v>530</v>
      </c>
    </row>
    <row r="189" spans="1:65" s="2" customFormat="1" ht="21.75" customHeight="1">
      <c r="A189" s="33"/>
      <c r="B189" s="34"/>
      <c r="C189" s="202" t="s">
        <v>431</v>
      </c>
      <c r="D189" s="202" t="s">
        <v>145</v>
      </c>
      <c r="E189" s="203" t="s">
        <v>339</v>
      </c>
      <c r="F189" s="204" t="s">
        <v>340</v>
      </c>
      <c r="G189" s="205" t="s">
        <v>177</v>
      </c>
      <c r="H189" s="206">
        <v>0.5</v>
      </c>
      <c r="I189" s="207"/>
      <c r="J189" s="208">
        <f t="shared" si="10"/>
        <v>0</v>
      </c>
      <c r="K189" s="209"/>
      <c r="L189" s="38"/>
      <c r="M189" s="210" t="s">
        <v>1</v>
      </c>
      <c r="N189" s="211" t="s">
        <v>41</v>
      </c>
      <c r="O189" s="70"/>
      <c r="P189" s="212">
        <f t="shared" si="11"/>
        <v>0</v>
      </c>
      <c r="Q189" s="212">
        <v>0</v>
      </c>
      <c r="R189" s="212">
        <f t="shared" si="12"/>
        <v>0</v>
      </c>
      <c r="S189" s="212">
        <v>0</v>
      </c>
      <c r="T189" s="212">
        <f t="shared" si="13"/>
        <v>0</v>
      </c>
      <c r="U189" s="213" t="s">
        <v>1</v>
      </c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214" t="s">
        <v>149</v>
      </c>
      <c r="AT189" s="214" t="s">
        <v>145</v>
      </c>
      <c r="AU189" s="214" t="s">
        <v>86</v>
      </c>
      <c r="AY189" s="16" t="s">
        <v>143</v>
      </c>
      <c r="BE189" s="215">
        <f t="shared" si="14"/>
        <v>0</v>
      </c>
      <c r="BF189" s="215">
        <f t="shared" si="15"/>
        <v>0</v>
      </c>
      <c r="BG189" s="215">
        <f t="shared" si="16"/>
        <v>0</v>
      </c>
      <c r="BH189" s="215">
        <f t="shared" si="17"/>
        <v>0</v>
      </c>
      <c r="BI189" s="215">
        <f t="shared" si="18"/>
        <v>0</v>
      </c>
      <c r="BJ189" s="16" t="s">
        <v>84</v>
      </c>
      <c r="BK189" s="215">
        <f t="shared" si="19"/>
        <v>0</v>
      </c>
      <c r="BL189" s="16" t="s">
        <v>149</v>
      </c>
      <c r="BM189" s="214" t="s">
        <v>531</v>
      </c>
    </row>
    <row r="190" spans="1:65" s="2" customFormat="1" ht="33" customHeight="1">
      <c r="A190" s="33"/>
      <c r="B190" s="34"/>
      <c r="C190" s="202" t="s">
        <v>433</v>
      </c>
      <c r="D190" s="202" t="s">
        <v>145</v>
      </c>
      <c r="E190" s="203" t="s">
        <v>434</v>
      </c>
      <c r="F190" s="204" t="s">
        <v>435</v>
      </c>
      <c r="G190" s="205" t="s">
        <v>177</v>
      </c>
      <c r="H190" s="206">
        <v>2.7360000000000002</v>
      </c>
      <c r="I190" s="207"/>
      <c r="J190" s="208">
        <f t="shared" si="10"/>
        <v>0</v>
      </c>
      <c r="K190" s="209"/>
      <c r="L190" s="38"/>
      <c r="M190" s="210" t="s">
        <v>1</v>
      </c>
      <c r="N190" s="211" t="s">
        <v>41</v>
      </c>
      <c r="O190" s="70"/>
      <c r="P190" s="212">
        <f t="shared" si="11"/>
        <v>0</v>
      </c>
      <c r="Q190" s="212">
        <v>0</v>
      </c>
      <c r="R190" s="212">
        <f t="shared" si="12"/>
        <v>0</v>
      </c>
      <c r="S190" s="212">
        <v>0</v>
      </c>
      <c r="T190" s="212">
        <f t="shared" si="13"/>
        <v>0</v>
      </c>
      <c r="U190" s="213" t="s">
        <v>1</v>
      </c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214" t="s">
        <v>149</v>
      </c>
      <c r="AT190" s="214" t="s">
        <v>145</v>
      </c>
      <c r="AU190" s="214" t="s">
        <v>86</v>
      </c>
      <c r="AY190" s="16" t="s">
        <v>143</v>
      </c>
      <c r="BE190" s="215">
        <f t="shared" si="14"/>
        <v>0</v>
      </c>
      <c r="BF190" s="215">
        <f t="shared" si="15"/>
        <v>0</v>
      </c>
      <c r="BG190" s="215">
        <f t="shared" si="16"/>
        <v>0</v>
      </c>
      <c r="BH190" s="215">
        <f t="shared" si="17"/>
        <v>0</v>
      </c>
      <c r="BI190" s="215">
        <f t="shared" si="18"/>
        <v>0</v>
      </c>
      <c r="BJ190" s="16" t="s">
        <v>84</v>
      </c>
      <c r="BK190" s="215">
        <f t="shared" si="19"/>
        <v>0</v>
      </c>
      <c r="BL190" s="16" t="s">
        <v>149</v>
      </c>
      <c r="BM190" s="214" t="s">
        <v>532</v>
      </c>
    </row>
    <row r="191" spans="1:65" s="2" customFormat="1" ht="33" customHeight="1">
      <c r="A191" s="33"/>
      <c r="B191" s="34"/>
      <c r="C191" s="202" t="s">
        <v>437</v>
      </c>
      <c r="D191" s="202" t="s">
        <v>145</v>
      </c>
      <c r="E191" s="203" t="s">
        <v>295</v>
      </c>
      <c r="F191" s="204" t="s">
        <v>296</v>
      </c>
      <c r="G191" s="205" t="s">
        <v>177</v>
      </c>
      <c r="H191" s="206">
        <v>217.88</v>
      </c>
      <c r="I191" s="207"/>
      <c r="J191" s="208">
        <f t="shared" si="10"/>
        <v>0</v>
      </c>
      <c r="K191" s="209"/>
      <c r="L191" s="38"/>
      <c r="M191" s="210" t="s">
        <v>1</v>
      </c>
      <c r="N191" s="211" t="s">
        <v>41</v>
      </c>
      <c r="O191" s="70"/>
      <c r="P191" s="212">
        <f t="shared" si="11"/>
        <v>0</v>
      </c>
      <c r="Q191" s="212">
        <v>0</v>
      </c>
      <c r="R191" s="212">
        <f t="shared" si="12"/>
        <v>0</v>
      </c>
      <c r="S191" s="212">
        <v>0</v>
      </c>
      <c r="T191" s="212">
        <f t="shared" si="13"/>
        <v>0</v>
      </c>
      <c r="U191" s="213" t="s">
        <v>1</v>
      </c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214" t="s">
        <v>149</v>
      </c>
      <c r="AT191" s="214" t="s">
        <v>145</v>
      </c>
      <c r="AU191" s="214" t="s">
        <v>86</v>
      </c>
      <c r="AY191" s="16" t="s">
        <v>143</v>
      </c>
      <c r="BE191" s="215">
        <f t="shared" si="14"/>
        <v>0</v>
      </c>
      <c r="BF191" s="215">
        <f t="shared" si="15"/>
        <v>0</v>
      </c>
      <c r="BG191" s="215">
        <f t="shared" si="16"/>
        <v>0</v>
      </c>
      <c r="BH191" s="215">
        <f t="shared" si="17"/>
        <v>0</v>
      </c>
      <c r="BI191" s="215">
        <f t="shared" si="18"/>
        <v>0</v>
      </c>
      <c r="BJ191" s="16" t="s">
        <v>84</v>
      </c>
      <c r="BK191" s="215">
        <f t="shared" si="19"/>
        <v>0</v>
      </c>
      <c r="BL191" s="16" t="s">
        <v>149</v>
      </c>
      <c r="BM191" s="214" t="s">
        <v>533</v>
      </c>
    </row>
    <row r="192" spans="1:65" s="13" customFormat="1" ht="11.25">
      <c r="B192" s="216"/>
      <c r="C192" s="217"/>
      <c r="D192" s="218" t="s">
        <v>159</v>
      </c>
      <c r="E192" s="219" t="s">
        <v>1</v>
      </c>
      <c r="F192" s="220" t="s">
        <v>534</v>
      </c>
      <c r="G192" s="217"/>
      <c r="H192" s="221">
        <v>217.88</v>
      </c>
      <c r="I192" s="222"/>
      <c r="J192" s="217"/>
      <c r="K192" s="217"/>
      <c r="L192" s="223"/>
      <c r="M192" s="224"/>
      <c r="N192" s="225"/>
      <c r="O192" s="225"/>
      <c r="P192" s="225"/>
      <c r="Q192" s="225"/>
      <c r="R192" s="225"/>
      <c r="S192" s="225"/>
      <c r="T192" s="225"/>
      <c r="U192" s="226"/>
      <c r="AT192" s="227" t="s">
        <v>159</v>
      </c>
      <c r="AU192" s="227" t="s">
        <v>86</v>
      </c>
      <c r="AV192" s="13" t="s">
        <v>86</v>
      </c>
      <c r="AW192" s="13" t="s">
        <v>32</v>
      </c>
      <c r="AX192" s="13" t="s">
        <v>84</v>
      </c>
      <c r="AY192" s="227" t="s">
        <v>143</v>
      </c>
    </row>
    <row r="193" spans="1:65" s="2" customFormat="1" ht="33" customHeight="1">
      <c r="A193" s="33"/>
      <c r="B193" s="34"/>
      <c r="C193" s="202" t="s">
        <v>442</v>
      </c>
      <c r="D193" s="202" t="s">
        <v>145</v>
      </c>
      <c r="E193" s="203" t="s">
        <v>535</v>
      </c>
      <c r="F193" s="204" t="s">
        <v>536</v>
      </c>
      <c r="G193" s="205" t="s">
        <v>177</v>
      </c>
      <c r="H193" s="206">
        <v>85.838999999999999</v>
      </c>
      <c r="I193" s="207"/>
      <c r="J193" s="208">
        <f>ROUND(I193*H193,2)</f>
        <v>0</v>
      </c>
      <c r="K193" s="209"/>
      <c r="L193" s="38"/>
      <c r="M193" s="210" t="s">
        <v>1</v>
      </c>
      <c r="N193" s="211" t="s">
        <v>41</v>
      </c>
      <c r="O193" s="70"/>
      <c r="P193" s="212">
        <f>O193*H193</f>
        <v>0</v>
      </c>
      <c r="Q193" s="212">
        <v>0</v>
      </c>
      <c r="R193" s="212">
        <f>Q193*H193</f>
        <v>0</v>
      </c>
      <c r="S193" s="212">
        <v>0</v>
      </c>
      <c r="T193" s="212">
        <f>S193*H193</f>
        <v>0</v>
      </c>
      <c r="U193" s="213" t="s">
        <v>1</v>
      </c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214" t="s">
        <v>149</v>
      </c>
      <c r="AT193" s="214" t="s">
        <v>145</v>
      </c>
      <c r="AU193" s="214" t="s">
        <v>86</v>
      </c>
      <c r="AY193" s="16" t="s">
        <v>143</v>
      </c>
      <c r="BE193" s="215">
        <f>IF(N193="základní",J193,0)</f>
        <v>0</v>
      </c>
      <c r="BF193" s="215">
        <f>IF(N193="snížená",J193,0)</f>
        <v>0</v>
      </c>
      <c r="BG193" s="215">
        <f>IF(N193="zákl. přenesená",J193,0)</f>
        <v>0</v>
      </c>
      <c r="BH193" s="215">
        <f>IF(N193="sníž. přenesená",J193,0)</f>
        <v>0</v>
      </c>
      <c r="BI193" s="215">
        <f>IF(N193="nulová",J193,0)</f>
        <v>0</v>
      </c>
      <c r="BJ193" s="16" t="s">
        <v>84</v>
      </c>
      <c r="BK193" s="215">
        <f>ROUND(I193*H193,2)</f>
        <v>0</v>
      </c>
      <c r="BL193" s="16" t="s">
        <v>149</v>
      </c>
      <c r="BM193" s="214" t="s">
        <v>537</v>
      </c>
    </row>
    <row r="194" spans="1:65" s="13" customFormat="1" ht="11.25">
      <c r="B194" s="216"/>
      <c r="C194" s="217"/>
      <c r="D194" s="218" t="s">
        <v>159</v>
      </c>
      <c r="E194" s="219" t="s">
        <v>1</v>
      </c>
      <c r="F194" s="220" t="s">
        <v>538</v>
      </c>
      <c r="G194" s="217"/>
      <c r="H194" s="221">
        <v>85.838999999999999</v>
      </c>
      <c r="I194" s="222"/>
      <c r="J194" s="217"/>
      <c r="K194" s="217"/>
      <c r="L194" s="223"/>
      <c r="M194" s="224"/>
      <c r="N194" s="225"/>
      <c r="O194" s="225"/>
      <c r="P194" s="225"/>
      <c r="Q194" s="225"/>
      <c r="R194" s="225"/>
      <c r="S194" s="225"/>
      <c r="T194" s="225"/>
      <c r="U194" s="226"/>
      <c r="AT194" s="227" t="s">
        <v>159</v>
      </c>
      <c r="AU194" s="227" t="s">
        <v>86</v>
      </c>
      <c r="AV194" s="13" t="s">
        <v>86</v>
      </c>
      <c r="AW194" s="13" t="s">
        <v>32</v>
      </c>
      <c r="AX194" s="13" t="s">
        <v>84</v>
      </c>
      <c r="AY194" s="227" t="s">
        <v>143</v>
      </c>
    </row>
    <row r="195" spans="1:65" s="12" customFormat="1" ht="22.9" customHeight="1">
      <c r="B195" s="186"/>
      <c r="C195" s="187"/>
      <c r="D195" s="188" t="s">
        <v>75</v>
      </c>
      <c r="E195" s="200" t="s">
        <v>440</v>
      </c>
      <c r="F195" s="200" t="s">
        <v>441</v>
      </c>
      <c r="G195" s="187"/>
      <c r="H195" s="187"/>
      <c r="I195" s="190"/>
      <c r="J195" s="201">
        <f>BK195</f>
        <v>0</v>
      </c>
      <c r="K195" s="187"/>
      <c r="L195" s="192"/>
      <c r="M195" s="193"/>
      <c r="N195" s="194"/>
      <c r="O195" s="194"/>
      <c r="P195" s="195">
        <f>P196</f>
        <v>0</v>
      </c>
      <c r="Q195" s="194"/>
      <c r="R195" s="195">
        <f>R196</f>
        <v>0</v>
      </c>
      <c r="S195" s="194"/>
      <c r="T195" s="195">
        <f>T196</f>
        <v>0</v>
      </c>
      <c r="U195" s="196"/>
      <c r="AR195" s="197" t="s">
        <v>84</v>
      </c>
      <c r="AT195" s="198" t="s">
        <v>75</v>
      </c>
      <c r="AU195" s="198" t="s">
        <v>84</v>
      </c>
      <c r="AY195" s="197" t="s">
        <v>143</v>
      </c>
      <c r="BK195" s="199">
        <f>BK196</f>
        <v>0</v>
      </c>
    </row>
    <row r="196" spans="1:65" s="2" customFormat="1" ht="21.75" customHeight="1">
      <c r="A196" s="33"/>
      <c r="B196" s="34"/>
      <c r="C196" s="202" t="s">
        <v>539</v>
      </c>
      <c r="D196" s="202" t="s">
        <v>145</v>
      </c>
      <c r="E196" s="203" t="s">
        <v>540</v>
      </c>
      <c r="F196" s="204" t="s">
        <v>541</v>
      </c>
      <c r="G196" s="205" t="s">
        <v>177</v>
      </c>
      <c r="H196" s="206">
        <v>76.918999999999997</v>
      </c>
      <c r="I196" s="207"/>
      <c r="J196" s="208">
        <f>ROUND(I196*H196,2)</f>
        <v>0</v>
      </c>
      <c r="K196" s="209"/>
      <c r="L196" s="38"/>
      <c r="M196" s="256" t="s">
        <v>1</v>
      </c>
      <c r="N196" s="257" t="s">
        <v>41</v>
      </c>
      <c r="O196" s="258"/>
      <c r="P196" s="259">
        <f>O196*H196</f>
        <v>0</v>
      </c>
      <c r="Q196" s="259">
        <v>0</v>
      </c>
      <c r="R196" s="259">
        <f>Q196*H196</f>
        <v>0</v>
      </c>
      <c r="S196" s="259">
        <v>0</v>
      </c>
      <c r="T196" s="259">
        <f>S196*H196</f>
        <v>0</v>
      </c>
      <c r="U196" s="260" t="s">
        <v>1</v>
      </c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214" t="s">
        <v>149</v>
      </c>
      <c r="AT196" s="214" t="s">
        <v>145</v>
      </c>
      <c r="AU196" s="214" t="s">
        <v>86</v>
      </c>
      <c r="AY196" s="16" t="s">
        <v>143</v>
      </c>
      <c r="BE196" s="215">
        <f>IF(N196="základní",J196,0)</f>
        <v>0</v>
      </c>
      <c r="BF196" s="215">
        <f>IF(N196="snížená",J196,0)</f>
        <v>0</v>
      </c>
      <c r="BG196" s="215">
        <f>IF(N196="zákl. přenesená",J196,0)</f>
        <v>0</v>
      </c>
      <c r="BH196" s="215">
        <f>IF(N196="sníž. přenesená",J196,0)</f>
        <v>0</v>
      </c>
      <c r="BI196" s="215">
        <f>IF(N196="nulová",J196,0)</f>
        <v>0</v>
      </c>
      <c r="BJ196" s="16" t="s">
        <v>84</v>
      </c>
      <c r="BK196" s="215">
        <f>ROUND(I196*H196,2)</f>
        <v>0</v>
      </c>
      <c r="BL196" s="16" t="s">
        <v>149</v>
      </c>
      <c r="BM196" s="214" t="s">
        <v>542</v>
      </c>
    </row>
    <row r="197" spans="1:65" s="2" customFormat="1" ht="6.95" customHeight="1">
      <c r="A197" s="33"/>
      <c r="B197" s="53"/>
      <c r="C197" s="54"/>
      <c r="D197" s="54"/>
      <c r="E197" s="54"/>
      <c r="F197" s="54"/>
      <c r="G197" s="54"/>
      <c r="H197" s="54"/>
      <c r="I197" s="151"/>
      <c r="J197" s="54"/>
      <c r="K197" s="54"/>
      <c r="L197" s="38"/>
      <c r="M197" s="33"/>
      <c r="O197" s="33"/>
      <c r="P197" s="33"/>
      <c r="Q197" s="33"/>
      <c r="R197" s="33"/>
      <c r="S197" s="33"/>
      <c r="T197" s="3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</row>
  </sheetData>
  <sheetProtection algorithmName="SHA-512" hashValue="2BN1iFv0lQ1fbTjVQuJQPKWK8j5v5+GJwZo3OxYXXG9ngoq8TiSIU9HJGxnAmbjElf5zde7V9GiBmPFNVTPkWg==" saltValue="lFr/SecHmHf00MGn2ibv6GgWIZlexiqmlRqDhqiv25cbaNl6wrkye51buUvbzTAfLbyc5HHGIDQtueXDlO0gcw==" spinCount="100000" sheet="1" objects="1" scenarios="1" formatColumns="0" formatRows="0" autoFilter="0"/>
  <autoFilter ref="C120:K196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9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7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1" width="14.16406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7"/>
      <c r="L2" s="301"/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6" t="s">
        <v>98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86</v>
      </c>
    </row>
    <row r="4" spans="1:46" s="1" customFormat="1" ht="24.95" customHeight="1">
      <c r="B4" s="19"/>
      <c r="D4" s="111" t="s">
        <v>112</v>
      </c>
      <c r="I4" s="107"/>
      <c r="L4" s="19"/>
      <c r="M4" s="112" t="s">
        <v>10</v>
      </c>
      <c r="AT4" s="16" t="s">
        <v>4</v>
      </c>
    </row>
    <row r="5" spans="1:46" s="1" customFormat="1" ht="6.95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53.25" customHeight="1">
      <c r="B7" s="19"/>
      <c r="E7" s="302" t="str">
        <f>'Rekapitulace zakázky'!K6</f>
        <v>Odstraňování postradatelných objektů SŽ - demolice (obvod OŘ PHA) na trati č. 120 - Nové Strašecí, č .221 - Praha Vršovice, č. 170,171 - Karlštejn, č. 231 - Praha Kyje, č. 230 - Čáslav, č. 190 - Praha Bubny</v>
      </c>
      <c r="F7" s="303"/>
      <c r="G7" s="303"/>
      <c r="H7" s="303"/>
      <c r="I7" s="107"/>
      <c r="L7" s="19"/>
    </row>
    <row r="8" spans="1:46" s="2" customFormat="1" ht="12" customHeight="1">
      <c r="A8" s="33"/>
      <c r="B8" s="38"/>
      <c r="C8" s="33"/>
      <c r="D8" s="113" t="s">
        <v>113</v>
      </c>
      <c r="E8" s="33"/>
      <c r="F8" s="33"/>
      <c r="G8" s="33"/>
      <c r="H8" s="33"/>
      <c r="I8" s="114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24.75" customHeight="1">
      <c r="A9" s="33"/>
      <c r="B9" s="38"/>
      <c r="C9" s="33"/>
      <c r="D9" s="33"/>
      <c r="E9" s="304" t="s">
        <v>543</v>
      </c>
      <c r="F9" s="305"/>
      <c r="G9" s="305"/>
      <c r="H9" s="305"/>
      <c r="I9" s="114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3" t="s">
        <v>17</v>
      </c>
      <c r="E11" s="33"/>
      <c r="F11" s="115" t="s">
        <v>1</v>
      </c>
      <c r="G11" s="33"/>
      <c r="H11" s="33"/>
      <c r="I11" s="116" t="s">
        <v>18</v>
      </c>
      <c r="J11" s="115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3" t="s">
        <v>19</v>
      </c>
      <c r="E12" s="33"/>
      <c r="F12" s="115" t="s">
        <v>544</v>
      </c>
      <c r="G12" s="33"/>
      <c r="H12" s="33"/>
      <c r="I12" s="116" t="s">
        <v>21</v>
      </c>
      <c r="J12" s="117" t="str">
        <f>'Rekapitulace zakázky'!AN8</f>
        <v>17. 6. 2020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23</v>
      </c>
      <c r="E14" s="33"/>
      <c r="F14" s="33"/>
      <c r="G14" s="33"/>
      <c r="H14" s="33"/>
      <c r="I14" s="116" t="s">
        <v>24</v>
      </c>
      <c r="J14" s="115" t="s">
        <v>25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5" t="s">
        <v>26</v>
      </c>
      <c r="F15" s="33"/>
      <c r="G15" s="33"/>
      <c r="H15" s="33"/>
      <c r="I15" s="116" t="s">
        <v>27</v>
      </c>
      <c r="J15" s="115" t="s">
        <v>28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3" t="s">
        <v>29</v>
      </c>
      <c r="E17" s="33"/>
      <c r="F17" s="33"/>
      <c r="G17" s="33"/>
      <c r="H17" s="33"/>
      <c r="I17" s="116" t="s">
        <v>24</v>
      </c>
      <c r="J17" s="29" t="str">
        <f>'Rekapitulace zakázky'!AN13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06" t="str">
        <f>'Rekapitulace zakázky'!E14</f>
        <v>Vyplň údaj</v>
      </c>
      <c r="F18" s="307"/>
      <c r="G18" s="307"/>
      <c r="H18" s="307"/>
      <c r="I18" s="116" t="s">
        <v>27</v>
      </c>
      <c r="J18" s="29" t="str">
        <f>'Rekapitulace zakázky'!AN14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3" t="s">
        <v>31</v>
      </c>
      <c r="E20" s="33"/>
      <c r="F20" s="33"/>
      <c r="G20" s="33"/>
      <c r="H20" s="33"/>
      <c r="I20" s="116" t="s">
        <v>24</v>
      </c>
      <c r="J20" s="115" t="str">
        <f>IF('Rekapitulace zakázky'!AN16="","",'Rekapitulace zakázky'!AN16)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5" t="str">
        <f>IF('Rekapitulace zakázky'!E17="","",'Rekapitulace zakázky'!E17)</f>
        <v xml:space="preserve"> </v>
      </c>
      <c r="F21" s="33"/>
      <c r="G21" s="33"/>
      <c r="H21" s="33"/>
      <c r="I21" s="116" t="s">
        <v>27</v>
      </c>
      <c r="J21" s="115" t="str">
        <f>IF('Rekapitulace zakázky'!AN17="","",'Rekapitulace zakázky'!AN17)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3" t="s">
        <v>33</v>
      </c>
      <c r="E23" s="33"/>
      <c r="F23" s="33"/>
      <c r="G23" s="33"/>
      <c r="H23" s="33"/>
      <c r="I23" s="116" t="s">
        <v>24</v>
      </c>
      <c r="J23" s="115" t="s">
        <v>1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5" t="s">
        <v>34</v>
      </c>
      <c r="F24" s="33"/>
      <c r="G24" s="33"/>
      <c r="H24" s="33"/>
      <c r="I24" s="116" t="s">
        <v>27</v>
      </c>
      <c r="J24" s="115" t="s">
        <v>1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3" t="s">
        <v>35</v>
      </c>
      <c r="E26" s="33"/>
      <c r="F26" s="33"/>
      <c r="G26" s="33"/>
      <c r="H26" s="33"/>
      <c r="I26" s="114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8"/>
      <c r="B27" s="119"/>
      <c r="C27" s="118"/>
      <c r="D27" s="118"/>
      <c r="E27" s="308" t="s">
        <v>1</v>
      </c>
      <c r="F27" s="308"/>
      <c r="G27" s="308"/>
      <c r="H27" s="308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36</v>
      </c>
      <c r="E30" s="33"/>
      <c r="F30" s="33"/>
      <c r="G30" s="33"/>
      <c r="H30" s="33"/>
      <c r="I30" s="114"/>
      <c r="J30" s="125">
        <f>ROUND(J120,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6" t="s">
        <v>38</v>
      </c>
      <c r="G32" s="33"/>
      <c r="H32" s="33"/>
      <c r="I32" s="127" t="s">
        <v>37</v>
      </c>
      <c r="J32" s="126" t="s">
        <v>39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8" t="s">
        <v>40</v>
      </c>
      <c r="E33" s="113" t="s">
        <v>41</v>
      </c>
      <c r="F33" s="129">
        <f>ROUND((SUM(BE120:BE178)),  2)</f>
        <v>0</v>
      </c>
      <c r="G33" s="33"/>
      <c r="H33" s="33"/>
      <c r="I33" s="130">
        <v>0.21</v>
      </c>
      <c r="J33" s="129">
        <f>ROUND(((SUM(BE120:BE178))*I33),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3" t="s">
        <v>42</v>
      </c>
      <c r="F34" s="129">
        <f>ROUND((SUM(BF120:BF178)),  2)</f>
        <v>0</v>
      </c>
      <c r="G34" s="33"/>
      <c r="H34" s="33"/>
      <c r="I34" s="130">
        <v>0.15</v>
      </c>
      <c r="J34" s="129">
        <f>ROUND(((SUM(BF120:BF178))*I34),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3" t="s">
        <v>43</v>
      </c>
      <c r="F35" s="129">
        <f>ROUND((SUM(BG120:BG178)),  2)</f>
        <v>0</v>
      </c>
      <c r="G35" s="33"/>
      <c r="H35" s="33"/>
      <c r="I35" s="130">
        <v>0.21</v>
      </c>
      <c r="J35" s="129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3" t="s">
        <v>44</v>
      </c>
      <c r="F36" s="129">
        <f>ROUND((SUM(BH120:BH178)),  2)</f>
        <v>0</v>
      </c>
      <c r="G36" s="33"/>
      <c r="H36" s="33"/>
      <c r="I36" s="130">
        <v>0.15</v>
      </c>
      <c r="J36" s="129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45</v>
      </c>
      <c r="F37" s="129">
        <f>ROUND((SUM(BI120:BI178)),  2)</f>
        <v>0</v>
      </c>
      <c r="G37" s="33"/>
      <c r="H37" s="33"/>
      <c r="I37" s="130">
        <v>0</v>
      </c>
      <c r="J37" s="129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1"/>
      <c r="D39" s="132" t="s">
        <v>46</v>
      </c>
      <c r="E39" s="133"/>
      <c r="F39" s="133"/>
      <c r="G39" s="134" t="s">
        <v>47</v>
      </c>
      <c r="H39" s="135" t="s">
        <v>48</v>
      </c>
      <c r="I39" s="136"/>
      <c r="J39" s="137">
        <f>SUM(J30:J37)</f>
        <v>0</v>
      </c>
      <c r="K39" s="138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I41" s="107"/>
      <c r="L41" s="19"/>
    </row>
    <row r="42" spans="1:31" s="1" customFormat="1" ht="14.45" customHeight="1">
      <c r="B42" s="19"/>
      <c r="I42" s="107"/>
      <c r="L42" s="19"/>
    </row>
    <row r="43" spans="1:31" s="1" customFormat="1" ht="14.45" customHeight="1">
      <c r="B43" s="19"/>
      <c r="I43" s="107"/>
      <c r="L43" s="19"/>
    </row>
    <row r="44" spans="1:31" s="1" customFormat="1" ht="14.45" customHeight="1">
      <c r="B44" s="19"/>
      <c r="I44" s="107"/>
      <c r="L44" s="19"/>
    </row>
    <row r="45" spans="1:31" s="1" customFormat="1" ht="14.45" customHeight="1">
      <c r="B45" s="19"/>
      <c r="I45" s="107"/>
      <c r="L45" s="19"/>
    </row>
    <row r="46" spans="1:31" s="1" customFormat="1" ht="14.45" customHeight="1">
      <c r="B46" s="19"/>
      <c r="I46" s="107"/>
      <c r="L46" s="19"/>
    </row>
    <row r="47" spans="1:31" s="1" customFormat="1" ht="14.45" customHeight="1">
      <c r="B47" s="19"/>
      <c r="I47" s="107"/>
      <c r="L47" s="19"/>
    </row>
    <row r="48" spans="1:31" s="1" customFormat="1" ht="14.45" customHeight="1">
      <c r="B48" s="19"/>
      <c r="I48" s="107"/>
      <c r="L48" s="19"/>
    </row>
    <row r="49" spans="1:31" s="1" customFormat="1" ht="14.45" customHeight="1">
      <c r="B49" s="19"/>
      <c r="I49" s="107"/>
      <c r="L49" s="19"/>
    </row>
    <row r="50" spans="1:31" s="2" customFormat="1" ht="14.45" customHeight="1">
      <c r="B50" s="50"/>
      <c r="D50" s="139" t="s">
        <v>49</v>
      </c>
      <c r="E50" s="140"/>
      <c r="F50" s="140"/>
      <c r="G50" s="139" t="s">
        <v>50</v>
      </c>
      <c r="H50" s="140"/>
      <c r="I50" s="141"/>
      <c r="J50" s="140"/>
      <c r="K50" s="140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42" t="s">
        <v>51</v>
      </c>
      <c r="E61" s="143"/>
      <c r="F61" s="144" t="s">
        <v>52</v>
      </c>
      <c r="G61" s="142" t="s">
        <v>51</v>
      </c>
      <c r="H61" s="143"/>
      <c r="I61" s="145"/>
      <c r="J61" s="146" t="s">
        <v>52</v>
      </c>
      <c r="K61" s="143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9" t="s">
        <v>53</v>
      </c>
      <c r="E65" s="147"/>
      <c r="F65" s="147"/>
      <c r="G65" s="139" t="s">
        <v>54</v>
      </c>
      <c r="H65" s="147"/>
      <c r="I65" s="148"/>
      <c r="J65" s="147"/>
      <c r="K65" s="14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42" t="s">
        <v>51</v>
      </c>
      <c r="E76" s="143"/>
      <c r="F76" s="144" t="s">
        <v>52</v>
      </c>
      <c r="G76" s="142" t="s">
        <v>51</v>
      </c>
      <c r="H76" s="143"/>
      <c r="I76" s="145"/>
      <c r="J76" s="146" t="s">
        <v>52</v>
      </c>
      <c r="K76" s="143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9"/>
      <c r="C77" s="150"/>
      <c r="D77" s="150"/>
      <c r="E77" s="150"/>
      <c r="F77" s="150"/>
      <c r="G77" s="150"/>
      <c r="H77" s="150"/>
      <c r="I77" s="151"/>
      <c r="J77" s="150"/>
      <c r="K77" s="150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52"/>
      <c r="C81" s="153"/>
      <c r="D81" s="153"/>
      <c r="E81" s="153"/>
      <c r="F81" s="153"/>
      <c r="G81" s="153"/>
      <c r="H81" s="153"/>
      <c r="I81" s="154"/>
      <c r="J81" s="153"/>
      <c r="K81" s="153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116</v>
      </c>
      <c r="D82" s="35"/>
      <c r="E82" s="35"/>
      <c r="F82" s="35"/>
      <c r="G82" s="35"/>
      <c r="H82" s="35"/>
      <c r="I82" s="114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14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309" t="str">
        <f>E7</f>
        <v>Odstraňování postradatelných objektů SŽ - demolice (obvod OŘ PHA) na trati č. 120 - Nové Strašecí, č .221 - Praha Vršovice, č. 170,171 - Karlštejn, č. 231 - Praha Kyje, č. 230 - Čáslav, č. 190 - Praha Bubny</v>
      </c>
      <c r="F85" s="310"/>
      <c r="G85" s="310"/>
      <c r="H85" s="310"/>
      <c r="I85" s="114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113</v>
      </c>
      <c r="D86" s="35"/>
      <c r="E86" s="35"/>
      <c r="F86" s="35"/>
      <c r="G86" s="35"/>
      <c r="H86" s="35"/>
      <c r="I86" s="114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24.75" customHeight="1">
      <c r="A87" s="33"/>
      <c r="B87" s="34"/>
      <c r="C87" s="35"/>
      <c r="D87" s="35"/>
      <c r="E87" s="261" t="str">
        <f>E9</f>
        <v>SO 05 - Praha Kyje - demolice strážního domku č.8 a hradla Černý Most</v>
      </c>
      <c r="F87" s="311"/>
      <c r="G87" s="311"/>
      <c r="H87" s="311"/>
      <c r="I87" s="114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114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19</v>
      </c>
      <c r="D89" s="35"/>
      <c r="E89" s="35"/>
      <c r="F89" s="26" t="str">
        <f>F12</f>
        <v>Praha Kyje</v>
      </c>
      <c r="G89" s="35"/>
      <c r="H89" s="35"/>
      <c r="I89" s="116" t="s">
        <v>21</v>
      </c>
      <c r="J89" s="65" t="str">
        <f>IF(J12="","",J12)</f>
        <v>17. 6. 2020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14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23</v>
      </c>
      <c r="D91" s="35"/>
      <c r="E91" s="35"/>
      <c r="F91" s="26" t="str">
        <f>E15</f>
        <v>Správa železnic, státní organizace</v>
      </c>
      <c r="G91" s="35"/>
      <c r="H91" s="35"/>
      <c r="I91" s="116" t="s">
        <v>31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29</v>
      </c>
      <c r="D92" s="35"/>
      <c r="E92" s="35"/>
      <c r="F92" s="26" t="str">
        <f>IF(E18="","",E18)</f>
        <v>Vyplň údaj</v>
      </c>
      <c r="G92" s="35"/>
      <c r="H92" s="35"/>
      <c r="I92" s="116" t="s">
        <v>33</v>
      </c>
      <c r="J92" s="31" t="str">
        <f>E24</f>
        <v>L. Ulrich, DiS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14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55" t="s">
        <v>117</v>
      </c>
      <c r="D94" s="156"/>
      <c r="E94" s="156"/>
      <c r="F94" s="156"/>
      <c r="G94" s="156"/>
      <c r="H94" s="156"/>
      <c r="I94" s="157"/>
      <c r="J94" s="158" t="s">
        <v>118</v>
      </c>
      <c r="K94" s="156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14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9" t="s">
        <v>119</v>
      </c>
      <c r="D96" s="35"/>
      <c r="E96" s="35"/>
      <c r="F96" s="35"/>
      <c r="G96" s="35"/>
      <c r="H96" s="35"/>
      <c r="I96" s="114"/>
      <c r="J96" s="83">
        <f>J120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120</v>
      </c>
    </row>
    <row r="97" spans="1:31" s="9" customFormat="1" ht="24.95" customHeight="1">
      <c r="B97" s="160"/>
      <c r="C97" s="161"/>
      <c r="D97" s="162" t="s">
        <v>121</v>
      </c>
      <c r="E97" s="163"/>
      <c r="F97" s="163"/>
      <c r="G97" s="163"/>
      <c r="H97" s="163"/>
      <c r="I97" s="164"/>
      <c r="J97" s="165">
        <f>J121</f>
        <v>0</v>
      </c>
      <c r="K97" s="161"/>
      <c r="L97" s="166"/>
    </row>
    <row r="98" spans="1:31" s="10" customFormat="1" ht="19.899999999999999" customHeight="1">
      <c r="B98" s="167"/>
      <c r="C98" s="168"/>
      <c r="D98" s="169" t="s">
        <v>545</v>
      </c>
      <c r="E98" s="170"/>
      <c r="F98" s="170"/>
      <c r="G98" s="170"/>
      <c r="H98" s="170"/>
      <c r="I98" s="171"/>
      <c r="J98" s="172">
        <f>J122</f>
        <v>0</v>
      </c>
      <c r="K98" s="168"/>
      <c r="L98" s="173"/>
    </row>
    <row r="99" spans="1:31" s="10" customFormat="1" ht="19.899999999999999" customHeight="1">
      <c r="B99" s="167"/>
      <c r="C99" s="168"/>
      <c r="D99" s="169" t="s">
        <v>125</v>
      </c>
      <c r="E99" s="170"/>
      <c r="F99" s="170"/>
      <c r="G99" s="170"/>
      <c r="H99" s="170"/>
      <c r="I99" s="171"/>
      <c r="J99" s="172">
        <f>J144</f>
        <v>0</v>
      </c>
      <c r="K99" s="168"/>
      <c r="L99" s="173"/>
    </row>
    <row r="100" spans="1:31" s="10" customFormat="1" ht="19.899999999999999" customHeight="1">
      <c r="B100" s="167"/>
      <c r="C100" s="168"/>
      <c r="D100" s="169" t="s">
        <v>126</v>
      </c>
      <c r="E100" s="170"/>
      <c r="F100" s="170"/>
      <c r="G100" s="170"/>
      <c r="H100" s="170"/>
      <c r="I100" s="171"/>
      <c r="J100" s="172">
        <f>J162</f>
        <v>0</v>
      </c>
      <c r="K100" s="168"/>
      <c r="L100" s="173"/>
    </row>
    <row r="101" spans="1:31" s="2" customFormat="1" ht="21.75" customHeight="1">
      <c r="A101" s="33"/>
      <c r="B101" s="34"/>
      <c r="C101" s="35"/>
      <c r="D101" s="35"/>
      <c r="E101" s="35"/>
      <c r="F101" s="35"/>
      <c r="G101" s="35"/>
      <c r="H101" s="35"/>
      <c r="I101" s="114"/>
      <c r="J101" s="35"/>
      <c r="K101" s="35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2" spans="1:31" s="2" customFormat="1" ht="6.95" customHeight="1">
      <c r="A102" s="33"/>
      <c r="B102" s="53"/>
      <c r="C102" s="54"/>
      <c r="D102" s="54"/>
      <c r="E102" s="54"/>
      <c r="F102" s="54"/>
      <c r="G102" s="54"/>
      <c r="H102" s="54"/>
      <c r="I102" s="151"/>
      <c r="J102" s="54"/>
      <c r="K102" s="54"/>
      <c r="L102" s="50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</row>
    <row r="106" spans="1:31" s="2" customFormat="1" ht="6.95" customHeight="1">
      <c r="A106" s="33"/>
      <c r="B106" s="55"/>
      <c r="C106" s="56"/>
      <c r="D106" s="56"/>
      <c r="E106" s="56"/>
      <c r="F106" s="56"/>
      <c r="G106" s="56"/>
      <c r="H106" s="56"/>
      <c r="I106" s="154"/>
      <c r="J106" s="56"/>
      <c r="K106" s="56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24.95" customHeight="1">
      <c r="A107" s="33"/>
      <c r="B107" s="34"/>
      <c r="C107" s="22" t="s">
        <v>127</v>
      </c>
      <c r="D107" s="35"/>
      <c r="E107" s="35"/>
      <c r="F107" s="35"/>
      <c r="G107" s="35"/>
      <c r="H107" s="35"/>
      <c r="I107" s="114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6.95" customHeight="1">
      <c r="A108" s="33"/>
      <c r="B108" s="34"/>
      <c r="C108" s="35"/>
      <c r="D108" s="35"/>
      <c r="E108" s="35"/>
      <c r="F108" s="35"/>
      <c r="G108" s="35"/>
      <c r="H108" s="35"/>
      <c r="I108" s="114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2" customHeight="1">
      <c r="A109" s="33"/>
      <c r="B109" s="34"/>
      <c r="C109" s="28" t="s">
        <v>16</v>
      </c>
      <c r="D109" s="35"/>
      <c r="E109" s="35"/>
      <c r="F109" s="35"/>
      <c r="G109" s="35"/>
      <c r="H109" s="35"/>
      <c r="I109" s="114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6.5" customHeight="1">
      <c r="A110" s="33"/>
      <c r="B110" s="34"/>
      <c r="C110" s="35"/>
      <c r="D110" s="35"/>
      <c r="E110" s="309" t="str">
        <f>E7</f>
        <v>Odstraňování postradatelných objektů SŽ - demolice (obvod OŘ PHA) na trati č. 120 - Nové Strašecí, č .221 - Praha Vršovice, č. 170,171 - Karlštejn, č. 231 - Praha Kyje, č. 230 - Čáslav, č. 190 - Praha Bubny</v>
      </c>
      <c r="F110" s="310"/>
      <c r="G110" s="310"/>
      <c r="H110" s="310"/>
      <c r="I110" s="114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>
      <c r="A111" s="33"/>
      <c r="B111" s="34"/>
      <c r="C111" s="28" t="s">
        <v>113</v>
      </c>
      <c r="D111" s="35"/>
      <c r="E111" s="35"/>
      <c r="F111" s="35"/>
      <c r="G111" s="35"/>
      <c r="H111" s="35"/>
      <c r="I111" s="114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24.75" customHeight="1">
      <c r="A112" s="33"/>
      <c r="B112" s="34"/>
      <c r="C112" s="35"/>
      <c r="D112" s="35"/>
      <c r="E112" s="261" t="str">
        <f>E9</f>
        <v>SO 05 - Praha Kyje - demolice strážního domku č.8 a hradla Černý Most</v>
      </c>
      <c r="F112" s="311"/>
      <c r="G112" s="311"/>
      <c r="H112" s="311"/>
      <c r="I112" s="114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6.95" customHeight="1">
      <c r="A113" s="33"/>
      <c r="B113" s="34"/>
      <c r="C113" s="35"/>
      <c r="D113" s="35"/>
      <c r="E113" s="35"/>
      <c r="F113" s="35"/>
      <c r="G113" s="35"/>
      <c r="H113" s="35"/>
      <c r="I113" s="114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8" t="s">
        <v>19</v>
      </c>
      <c r="D114" s="35"/>
      <c r="E114" s="35"/>
      <c r="F114" s="26" t="str">
        <f>F12</f>
        <v>Praha Kyje</v>
      </c>
      <c r="G114" s="35"/>
      <c r="H114" s="35"/>
      <c r="I114" s="116" t="s">
        <v>21</v>
      </c>
      <c r="J114" s="65" t="str">
        <f>IF(J12="","",J12)</f>
        <v>17. 6. 2020</v>
      </c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6.95" customHeight="1">
      <c r="A115" s="33"/>
      <c r="B115" s="34"/>
      <c r="C115" s="35"/>
      <c r="D115" s="35"/>
      <c r="E115" s="35"/>
      <c r="F115" s="35"/>
      <c r="G115" s="35"/>
      <c r="H115" s="35"/>
      <c r="I115" s="114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2" customHeight="1">
      <c r="A116" s="33"/>
      <c r="B116" s="34"/>
      <c r="C116" s="28" t="s">
        <v>23</v>
      </c>
      <c r="D116" s="35"/>
      <c r="E116" s="35"/>
      <c r="F116" s="26" t="str">
        <f>E15</f>
        <v>Správa železnic, státní organizace</v>
      </c>
      <c r="G116" s="35"/>
      <c r="H116" s="35"/>
      <c r="I116" s="116" t="s">
        <v>31</v>
      </c>
      <c r="J116" s="31" t="str">
        <f>E21</f>
        <v xml:space="preserve"> 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5.2" customHeight="1">
      <c r="A117" s="33"/>
      <c r="B117" s="34"/>
      <c r="C117" s="28" t="s">
        <v>29</v>
      </c>
      <c r="D117" s="35"/>
      <c r="E117" s="35"/>
      <c r="F117" s="26" t="str">
        <f>IF(E18="","",E18)</f>
        <v>Vyplň údaj</v>
      </c>
      <c r="G117" s="35"/>
      <c r="H117" s="35"/>
      <c r="I117" s="116" t="s">
        <v>33</v>
      </c>
      <c r="J117" s="31" t="str">
        <f>E24</f>
        <v>L. Ulrich, DiS</v>
      </c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0.35" customHeight="1">
      <c r="A118" s="33"/>
      <c r="B118" s="34"/>
      <c r="C118" s="35"/>
      <c r="D118" s="35"/>
      <c r="E118" s="35"/>
      <c r="F118" s="35"/>
      <c r="G118" s="35"/>
      <c r="H118" s="35"/>
      <c r="I118" s="114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11" customFormat="1" ht="29.25" customHeight="1">
      <c r="A119" s="174"/>
      <c r="B119" s="175"/>
      <c r="C119" s="176" t="s">
        <v>128</v>
      </c>
      <c r="D119" s="177" t="s">
        <v>61</v>
      </c>
      <c r="E119" s="177" t="s">
        <v>57</v>
      </c>
      <c r="F119" s="177" t="s">
        <v>58</v>
      </c>
      <c r="G119" s="177" t="s">
        <v>129</v>
      </c>
      <c r="H119" s="177" t="s">
        <v>130</v>
      </c>
      <c r="I119" s="178" t="s">
        <v>131</v>
      </c>
      <c r="J119" s="179" t="s">
        <v>118</v>
      </c>
      <c r="K119" s="180" t="s">
        <v>132</v>
      </c>
      <c r="L119" s="181"/>
      <c r="M119" s="74" t="s">
        <v>1</v>
      </c>
      <c r="N119" s="75" t="s">
        <v>40</v>
      </c>
      <c r="O119" s="75" t="s">
        <v>133</v>
      </c>
      <c r="P119" s="75" t="s">
        <v>134</v>
      </c>
      <c r="Q119" s="75" t="s">
        <v>135</v>
      </c>
      <c r="R119" s="75" t="s">
        <v>136</v>
      </c>
      <c r="S119" s="75" t="s">
        <v>137</v>
      </c>
      <c r="T119" s="75" t="s">
        <v>138</v>
      </c>
      <c r="U119" s="76" t="s">
        <v>139</v>
      </c>
      <c r="V119" s="174"/>
      <c r="W119" s="174"/>
      <c r="X119" s="174"/>
      <c r="Y119" s="174"/>
      <c r="Z119" s="174"/>
      <c r="AA119" s="174"/>
      <c r="AB119" s="174"/>
      <c r="AC119" s="174"/>
      <c r="AD119" s="174"/>
      <c r="AE119" s="174"/>
    </row>
    <row r="120" spans="1:65" s="2" customFormat="1" ht="22.9" customHeight="1">
      <c r="A120" s="33"/>
      <c r="B120" s="34"/>
      <c r="C120" s="81" t="s">
        <v>140</v>
      </c>
      <c r="D120" s="35"/>
      <c r="E120" s="35"/>
      <c r="F120" s="35"/>
      <c r="G120" s="35"/>
      <c r="H120" s="35"/>
      <c r="I120" s="114"/>
      <c r="J120" s="182">
        <f>BK120</f>
        <v>0</v>
      </c>
      <c r="K120" s="35"/>
      <c r="L120" s="38"/>
      <c r="M120" s="77"/>
      <c r="N120" s="183"/>
      <c r="O120" s="78"/>
      <c r="P120" s="184">
        <f>P121</f>
        <v>0</v>
      </c>
      <c r="Q120" s="78"/>
      <c r="R120" s="184">
        <f>R121</f>
        <v>44.945999999999998</v>
      </c>
      <c r="S120" s="78"/>
      <c r="T120" s="184">
        <f>T121</f>
        <v>761.57657499999993</v>
      </c>
      <c r="U120" s="79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6" t="s">
        <v>75</v>
      </c>
      <c r="AU120" s="16" t="s">
        <v>120</v>
      </c>
      <c r="BK120" s="185">
        <f>BK121</f>
        <v>0</v>
      </c>
    </row>
    <row r="121" spans="1:65" s="12" customFormat="1" ht="25.9" customHeight="1">
      <c r="B121" s="186"/>
      <c r="C121" s="187"/>
      <c r="D121" s="188" t="s">
        <v>75</v>
      </c>
      <c r="E121" s="189" t="s">
        <v>141</v>
      </c>
      <c r="F121" s="189" t="s">
        <v>142</v>
      </c>
      <c r="G121" s="187"/>
      <c r="H121" s="187"/>
      <c r="I121" s="190"/>
      <c r="J121" s="191">
        <f>BK121</f>
        <v>0</v>
      </c>
      <c r="K121" s="187"/>
      <c r="L121" s="192"/>
      <c r="M121" s="193"/>
      <c r="N121" s="194"/>
      <c r="O121" s="194"/>
      <c r="P121" s="195">
        <f>P122+P144+P162</f>
        <v>0</v>
      </c>
      <c r="Q121" s="194"/>
      <c r="R121" s="195">
        <f>R122+R144+R162</f>
        <v>44.945999999999998</v>
      </c>
      <c r="S121" s="194"/>
      <c r="T121" s="195">
        <f>T122+T144+T162</f>
        <v>761.57657499999993</v>
      </c>
      <c r="U121" s="196"/>
      <c r="AR121" s="197" t="s">
        <v>84</v>
      </c>
      <c r="AT121" s="198" t="s">
        <v>75</v>
      </c>
      <c r="AU121" s="198" t="s">
        <v>76</v>
      </c>
      <c r="AY121" s="197" t="s">
        <v>143</v>
      </c>
      <c r="BK121" s="199">
        <f>BK122+BK144+BK162</f>
        <v>0</v>
      </c>
    </row>
    <row r="122" spans="1:65" s="12" customFormat="1" ht="22.9" customHeight="1">
      <c r="B122" s="186"/>
      <c r="C122" s="187"/>
      <c r="D122" s="188" t="s">
        <v>75</v>
      </c>
      <c r="E122" s="200" t="s">
        <v>84</v>
      </c>
      <c r="F122" s="200" t="s">
        <v>546</v>
      </c>
      <c r="G122" s="187"/>
      <c r="H122" s="187"/>
      <c r="I122" s="190"/>
      <c r="J122" s="201">
        <f>BK122</f>
        <v>0</v>
      </c>
      <c r="K122" s="187"/>
      <c r="L122" s="192"/>
      <c r="M122" s="193"/>
      <c r="N122" s="194"/>
      <c r="O122" s="194"/>
      <c r="P122" s="195">
        <f>SUM(P123:P143)</f>
        <v>0</v>
      </c>
      <c r="Q122" s="194"/>
      <c r="R122" s="195">
        <f>SUM(R123:R143)</f>
        <v>44.945999999999998</v>
      </c>
      <c r="S122" s="194"/>
      <c r="T122" s="195">
        <f>SUM(T123:T143)</f>
        <v>7.65</v>
      </c>
      <c r="U122" s="196"/>
      <c r="AR122" s="197" t="s">
        <v>84</v>
      </c>
      <c r="AT122" s="198" t="s">
        <v>75</v>
      </c>
      <c r="AU122" s="198" t="s">
        <v>84</v>
      </c>
      <c r="AY122" s="197" t="s">
        <v>143</v>
      </c>
      <c r="BK122" s="199">
        <f>SUM(BK123:BK143)</f>
        <v>0</v>
      </c>
    </row>
    <row r="123" spans="1:65" s="2" customFormat="1" ht="33" customHeight="1">
      <c r="A123" s="33"/>
      <c r="B123" s="34"/>
      <c r="C123" s="202" t="s">
        <v>84</v>
      </c>
      <c r="D123" s="202" t="s">
        <v>145</v>
      </c>
      <c r="E123" s="203" t="s">
        <v>300</v>
      </c>
      <c r="F123" s="204" t="s">
        <v>301</v>
      </c>
      <c r="G123" s="205" t="s">
        <v>148</v>
      </c>
      <c r="H123" s="206">
        <v>200</v>
      </c>
      <c r="I123" s="207"/>
      <c r="J123" s="208">
        <f>ROUND(I123*H123,2)</f>
        <v>0</v>
      </c>
      <c r="K123" s="209"/>
      <c r="L123" s="38"/>
      <c r="M123" s="210" t="s">
        <v>1</v>
      </c>
      <c r="N123" s="211" t="s">
        <v>41</v>
      </c>
      <c r="O123" s="70"/>
      <c r="P123" s="212">
        <f>O123*H123</f>
        <v>0</v>
      </c>
      <c r="Q123" s="212">
        <v>0</v>
      </c>
      <c r="R123" s="212">
        <f>Q123*H123</f>
        <v>0</v>
      </c>
      <c r="S123" s="212">
        <v>0</v>
      </c>
      <c r="T123" s="212">
        <f>S123*H123</f>
        <v>0</v>
      </c>
      <c r="U123" s="213" t="s">
        <v>1</v>
      </c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214" t="s">
        <v>149</v>
      </c>
      <c r="AT123" s="214" t="s">
        <v>145</v>
      </c>
      <c r="AU123" s="214" t="s">
        <v>86</v>
      </c>
      <c r="AY123" s="16" t="s">
        <v>143</v>
      </c>
      <c r="BE123" s="215">
        <f>IF(N123="základní",J123,0)</f>
        <v>0</v>
      </c>
      <c r="BF123" s="215">
        <f>IF(N123="snížená",J123,0)</f>
        <v>0</v>
      </c>
      <c r="BG123" s="215">
        <f>IF(N123="zákl. přenesená",J123,0)</f>
        <v>0</v>
      </c>
      <c r="BH123" s="215">
        <f>IF(N123="sníž. přenesená",J123,0)</f>
        <v>0</v>
      </c>
      <c r="BI123" s="215">
        <f>IF(N123="nulová",J123,0)</f>
        <v>0</v>
      </c>
      <c r="BJ123" s="16" t="s">
        <v>84</v>
      </c>
      <c r="BK123" s="215">
        <f>ROUND(I123*H123,2)</f>
        <v>0</v>
      </c>
      <c r="BL123" s="16" t="s">
        <v>149</v>
      </c>
      <c r="BM123" s="214" t="s">
        <v>346</v>
      </c>
    </row>
    <row r="124" spans="1:65" s="2" customFormat="1" ht="21.75" customHeight="1">
      <c r="A124" s="33"/>
      <c r="B124" s="34"/>
      <c r="C124" s="202" t="s">
        <v>86</v>
      </c>
      <c r="D124" s="202" t="s">
        <v>145</v>
      </c>
      <c r="E124" s="203" t="s">
        <v>303</v>
      </c>
      <c r="F124" s="204" t="s">
        <v>304</v>
      </c>
      <c r="G124" s="205" t="s">
        <v>148</v>
      </c>
      <c r="H124" s="206">
        <v>200</v>
      </c>
      <c r="I124" s="207"/>
      <c r="J124" s="208">
        <f>ROUND(I124*H124,2)</f>
        <v>0</v>
      </c>
      <c r="K124" s="209"/>
      <c r="L124" s="38"/>
      <c r="M124" s="210" t="s">
        <v>1</v>
      </c>
      <c r="N124" s="211" t="s">
        <v>41</v>
      </c>
      <c r="O124" s="70"/>
      <c r="P124" s="212">
        <f>O124*H124</f>
        <v>0</v>
      </c>
      <c r="Q124" s="212">
        <v>1.8000000000000001E-4</v>
      </c>
      <c r="R124" s="212">
        <f>Q124*H124</f>
        <v>3.6000000000000004E-2</v>
      </c>
      <c r="S124" s="212">
        <v>0</v>
      </c>
      <c r="T124" s="212">
        <f>S124*H124</f>
        <v>0</v>
      </c>
      <c r="U124" s="213" t="s">
        <v>1</v>
      </c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214" t="s">
        <v>149</v>
      </c>
      <c r="AT124" s="214" t="s">
        <v>145</v>
      </c>
      <c r="AU124" s="214" t="s">
        <v>86</v>
      </c>
      <c r="AY124" s="16" t="s">
        <v>143</v>
      </c>
      <c r="BE124" s="215">
        <f>IF(N124="základní",J124,0)</f>
        <v>0</v>
      </c>
      <c r="BF124" s="215">
        <f>IF(N124="snížená",J124,0)</f>
        <v>0</v>
      </c>
      <c r="BG124" s="215">
        <f>IF(N124="zákl. přenesená",J124,0)</f>
        <v>0</v>
      </c>
      <c r="BH124" s="215">
        <f>IF(N124="sníž. přenesená",J124,0)</f>
        <v>0</v>
      </c>
      <c r="BI124" s="215">
        <f>IF(N124="nulová",J124,0)</f>
        <v>0</v>
      </c>
      <c r="BJ124" s="16" t="s">
        <v>84</v>
      </c>
      <c r="BK124" s="215">
        <f>ROUND(I124*H124,2)</f>
        <v>0</v>
      </c>
      <c r="BL124" s="16" t="s">
        <v>149</v>
      </c>
      <c r="BM124" s="214" t="s">
        <v>347</v>
      </c>
    </row>
    <row r="125" spans="1:65" s="2" customFormat="1" ht="21.75" customHeight="1">
      <c r="A125" s="33"/>
      <c r="B125" s="34"/>
      <c r="C125" s="202" t="s">
        <v>154</v>
      </c>
      <c r="D125" s="202" t="s">
        <v>145</v>
      </c>
      <c r="E125" s="203" t="s">
        <v>146</v>
      </c>
      <c r="F125" s="204" t="s">
        <v>147</v>
      </c>
      <c r="G125" s="205" t="s">
        <v>148</v>
      </c>
      <c r="H125" s="206">
        <v>30</v>
      </c>
      <c r="I125" s="207"/>
      <c r="J125" s="208">
        <f>ROUND(I125*H125,2)</f>
        <v>0</v>
      </c>
      <c r="K125" s="209"/>
      <c r="L125" s="38"/>
      <c r="M125" s="210" t="s">
        <v>1</v>
      </c>
      <c r="N125" s="211" t="s">
        <v>41</v>
      </c>
      <c r="O125" s="70"/>
      <c r="P125" s="212">
        <f>O125*H125</f>
        <v>0</v>
      </c>
      <c r="Q125" s="212">
        <v>0</v>
      </c>
      <c r="R125" s="212">
        <f>Q125*H125</f>
        <v>0</v>
      </c>
      <c r="S125" s="212">
        <v>0.255</v>
      </c>
      <c r="T125" s="212">
        <f>S125*H125</f>
        <v>7.65</v>
      </c>
      <c r="U125" s="213" t="s">
        <v>1</v>
      </c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214" t="s">
        <v>149</v>
      </c>
      <c r="AT125" s="214" t="s">
        <v>145</v>
      </c>
      <c r="AU125" s="214" t="s">
        <v>86</v>
      </c>
      <c r="AY125" s="16" t="s">
        <v>143</v>
      </c>
      <c r="BE125" s="215">
        <f>IF(N125="základní",J125,0)</f>
        <v>0</v>
      </c>
      <c r="BF125" s="215">
        <f>IF(N125="snížená",J125,0)</f>
        <v>0</v>
      </c>
      <c r="BG125" s="215">
        <f>IF(N125="zákl. přenesená",J125,0)</f>
        <v>0</v>
      </c>
      <c r="BH125" s="215">
        <f>IF(N125="sníž. přenesená",J125,0)</f>
        <v>0</v>
      </c>
      <c r="BI125" s="215">
        <f>IF(N125="nulová",J125,0)</f>
        <v>0</v>
      </c>
      <c r="BJ125" s="16" t="s">
        <v>84</v>
      </c>
      <c r="BK125" s="215">
        <f>ROUND(I125*H125,2)</f>
        <v>0</v>
      </c>
      <c r="BL125" s="16" t="s">
        <v>149</v>
      </c>
      <c r="BM125" s="214" t="s">
        <v>348</v>
      </c>
    </row>
    <row r="126" spans="1:65" s="2" customFormat="1" ht="21.75" customHeight="1">
      <c r="A126" s="33"/>
      <c r="B126" s="34"/>
      <c r="C126" s="202" t="s">
        <v>149</v>
      </c>
      <c r="D126" s="202" t="s">
        <v>145</v>
      </c>
      <c r="E126" s="203" t="s">
        <v>349</v>
      </c>
      <c r="F126" s="204" t="s">
        <v>350</v>
      </c>
      <c r="G126" s="205" t="s">
        <v>157</v>
      </c>
      <c r="H126" s="206">
        <v>13.51</v>
      </c>
      <c r="I126" s="207"/>
      <c r="J126" s="208">
        <f>ROUND(I126*H126,2)</f>
        <v>0</v>
      </c>
      <c r="K126" s="209"/>
      <c r="L126" s="38"/>
      <c r="M126" s="210" t="s">
        <v>1</v>
      </c>
      <c r="N126" s="211" t="s">
        <v>41</v>
      </c>
      <c r="O126" s="70"/>
      <c r="P126" s="212">
        <f>O126*H126</f>
        <v>0</v>
      </c>
      <c r="Q126" s="212">
        <v>0</v>
      </c>
      <c r="R126" s="212">
        <f>Q126*H126</f>
        <v>0</v>
      </c>
      <c r="S126" s="212">
        <v>0</v>
      </c>
      <c r="T126" s="212">
        <f>S126*H126</f>
        <v>0</v>
      </c>
      <c r="U126" s="213" t="s">
        <v>1</v>
      </c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214" t="s">
        <v>149</v>
      </c>
      <c r="AT126" s="214" t="s">
        <v>145</v>
      </c>
      <c r="AU126" s="214" t="s">
        <v>86</v>
      </c>
      <c r="AY126" s="16" t="s">
        <v>143</v>
      </c>
      <c r="BE126" s="215">
        <f>IF(N126="základní",J126,0)</f>
        <v>0</v>
      </c>
      <c r="BF126" s="215">
        <f>IF(N126="snížená",J126,0)</f>
        <v>0</v>
      </c>
      <c r="BG126" s="215">
        <f>IF(N126="zákl. přenesená",J126,0)</f>
        <v>0</v>
      </c>
      <c r="BH126" s="215">
        <f>IF(N126="sníž. přenesená",J126,0)</f>
        <v>0</v>
      </c>
      <c r="BI126" s="215">
        <f>IF(N126="nulová",J126,0)</f>
        <v>0</v>
      </c>
      <c r="BJ126" s="16" t="s">
        <v>84</v>
      </c>
      <c r="BK126" s="215">
        <f>ROUND(I126*H126,2)</f>
        <v>0</v>
      </c>
      <c r="BL126" s="16" t="s">
        <v>149</v>
      </c>
      <c r="BM126" s="214" t="s">
        <v>351</v>
      </c>
    </row>
    <row r="127" spans="1:65" s="13" customFormat="1" ht="11.25">
      <c r="B127" s="216"/>
      <c r="C127" s="217"/>
      <c r="D127" s="218" t="s">
        <v>159</v>
      </c>
      <c r="E127" s="219" t="s">
        <v>1</v>
      </c>
      <c r="F127" s="220" t="s">
        <v>547</v>
      </c>
      <c r="G127" s="217"/>
      <c r="H127" s="221">
        <v>13.51</v>
      </c>
      <c r="I127" s="222"/>
      <c r="J127" s="217"/>
      <c r="K127" s="217"/>
      <c r="L127" s="223"/>
      <c r="M127" s="224"/>
      <c r="N127" s="225"/>
      <c r="O127" s="225"/>
      <c r="P127" s="225"/>
      <c r="Q127" s="225"/>
      <c r="R127" s="225"/>
      <c r="S127" s="225"/>
      <c r="T127" s="225"/>
      <c r="U127" s="226"/>
      <c r="AT127" s="227" t="s">
        <v>159</v>
      </c>
      <c r="AU127" s="227" t="s">
        <v>86</v>
      </c>
      <c r="AV127" s="13" t="s">
        <v>86</v>
      </c>
      <c r="AW127" s="13" t="s">
        <v>32</v>
      </c>
      <c r="AX127" s="13" t="s">
        <v>84</v>
      </c>
      <c r="AY127" s="227" t="s">
        <v>143</v>
      </c>
    </row>
    <row r="128" spans="1:65" s="2" customFormat="1" ht="21.75" customHeight="1">
      <c r="A128" s="33"/>
      <c r="B128" s="34"/>
      <c r="C128" s="202" t="s">
        <v>166</v>
      </c>
      <c r="D128" s="202" t="s">
        <v>145</v>
      </c>
      <c r="E128" s="203" t="s">
        <v>163</v>
      </c>
      <c r="F128" s="204" t="s">
        <v>164</v>
      </c>
      <c r="G128" s="205" t="s">
        <v>157</v>
      </c>
      <c r="H128" s="206">
        <v>13.51</v>
      </c>
      <c r="I128" s="207"/>
      <c r="J128" s="208">
        <f>ROUND(I128*H128,2)</f>
        <v>0</v>
      </c>
      <c r="K128" s="209"/>
      <c r="L128" s="38"/>
      <c r="M128" s="210" t="s">
        <v>1</v>
      </c>
      <c r="N128" s="211" t="s">
        <v>41</v>
      </c>
      <c r="O128" s="70"/>
      <c r="P128" s="212">
        <f>O128*H128</f>
        <v>0</v>
      </c>
      <c r="Q128" s="212">
        <v>0</v>
      </c>
      <c r="R128" s="212">
        <f>Q128*H128</f>
        <v>0</v>
      </c>
      <c r="S128" s="212">
        <v>0</v>
      </c>
      <c r="T128" s="212">
        <f>S128*H128</f>
        <v>0</v>
      </c>
      <c r="U128" s="213" t="s">
        <v>1</v>
      </c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14" t="s">
        <v>149</v>
      </c>
      <c r="AT128" s="214" t="s">
        <v>145</v>
      </c>
      <c r="AU128" s="214" t="s">
        <v>86</v>
      </c>
      <c r="AY128" s="16" t="s">
        <v>143</v>
      </c>
      <c r="BE128" s="215">
        <f>IF(N128="základní",J128,0)</f>
        <v>0</v>
      </c>
      <c r="BF128" s="215">
        <f>IF(N128="snížená",J128,0)</f>
        <v>0</v>
      </c>
      <c r="BG128" s="215">
        <f>IF(N128="zákl. přenesená",J128,0)</f>
        <v>0</v>
      </c>
      <c r="BH128" s="215">
        <f>IF(N128="sníž. přenesená",J128,0)</f>
        <v>0</v>
      </c>
      <c r="BI128" s="215">
        <f>IF(N128="nulová",J128,0)</f>
        <v>0</v>
      </c>
      <c r="BJ128" s="16" t="s">
        <v>84</v>
      </c>
      <c r="BK128" s="215">
        <f>ROUND(I128*H128,2)</f>
        <v>0</v>
      </c>
      <c r="BL128" s="16" t="s">
        <v>149</v>
      </c>
      <c r="BM128" s="214" t="s">
        <v>353</v>
      </c>
    </row>
    <row r="129" spans="1:65" s="2" customFormat="1" ht="33" customHeight="1">
      <c r="A129" s="33"/>
      <c r="B129" s="34"/>
      <c r="C129" s="202" t="s">
        <v>170</v>
      </c>
      <c r="D129" s="202" t="s">
        <v>145</v>
      </c>
      <c r="E129" s="203" t="s">
        <v>354</v>
      </c>
      <c r="F129" s="204" t="s">
        <v>355</v>
      </c>
      <c r="G129" s="205" t="s">
        <v>157</v>
      </c>
      <c r="H129" s="206">
        <v>135.1</v>
      </c>
      <c r="I129" s="207"/>
      <c r="J129" s="208">
        <f>ROUND(I129*H129,2)</f>
        <v>0</v>
      </c>
      <c r="K129" s="209"/>
      <c r="L129" s="38"/>
      <c r="M129" s="210" t="s">
        <v>1</v>
      </c>
      <c r="N129" s="211" t="s">
        <v>41</v>
      </c>
      <c r="O129" s="70"/>
      <c r="P129" s="212">
        <f>O129*H129</f>
        <v>0</v>
      </c>
      <c r="Q129" s="212">
        <v>0</v>
      </c>
      <c r="R129" s="212">
        <f>Q129*H129</f>
        <v>0</v>
      </c>
      <c r="S129" s="212">
        <v>0</v>
      </c>
      <c r="T129" s="212">
        <f>S129*H129</f>
        <v>0</v>
      </c>
      <c r="U129" s="213" t="s">
        <v>1</v>
      </c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14" t="s">
        <v>149</v>
      </c>
      <c r="AT129" s="214" t="s">
        <v>145</v>
      </c>
      <c r="AU129" s="214" t="s">
        <v>86</v>
      </c>
      <c r="AY129" s="16" t="s">
        <v>143</v>
      </c>
      <c r="BE129" s="215">
        <f>IF(N129="základní",J129,0)</f>
        <v>0</v>
      </c>
      <c r="BF129" s="215">
        <f>IF(N129="snížená",J129,0)</f>
        <v>0</v>
      </c>
      <c r="BG129" s="215">
        <f>IF(N129="zákl. přenesená",J129,0)</f>
        <v>0</v>
      </c>
      <c r="BH129" s="215">
        <f>IF(N129="sníž. přenesená",J129,0)</f>
        <v>0</v>
      </c>
      <c r="BI129" s="215">
        <f>IF(N129="nulová",J129,0)</f>
        <v>0</v>
      </c>
      <c r="BJ129" s="16" t="s">
        <v>84</v>
      </c>
      <c r="BK129" s="215">
        <f>ROUND(I129*H129,2)</f>
        <v>0</v>
      </c>
      <c r="BL129" s="16" t="s">
        <v>149</v>
      </c>
      <c r="BM129" s="214" t="s">
        <v>356</v>
      </c>
    </row>
    <row r="130" spans="1:65" s="13" customFormat="1" ht="11.25">
      <c r="B130" s="216"/>
      <c r="C130" s="217"/>
      <c r="D130" s="218" t="s">
        <v>159</v>
      </c>
      <c r="E130" s="217"/>
      <c r="F130" s="220" t="s">
        <v>548</v>
      </c>
      <c r="G130" s="217"/>
      <c r="H130" s="221">
        <v>135.1</v>
      </c>
      <c r="I130" s="222"/>
      <c r="J130" s="217"/>
      <c r="K130" s="217"/>
      <c r="L130" s="223"/>
      <c r="M130" s="224"/>
      <c r="N130" s="225"/>
      <c r="O130" s="225"/>
      <c r="P130" s="225"/>
      <c r="Q130" s="225"/>
      <c r="R130" s="225"/>
      <c r="S130" s="225"/>
      <c r="T130" s="225"/>
      <c r="U130" s="226"/>
      <c r="AT130" s="227" t="s">
        <v>159</v>
      </c>
      <c r="AU130" s="227" t="s">
        <v>86</v>
      </c>
      <c r="AV130" s="13" t="s">
        <v>86</v>
      </c>
      <c r="AW130" s="13" t="s">
        <v>4</v>
      </c>
      <c r="AX130" s="13" t="s">
        <v>84</v>
      </c>
      <c r="AY130" s="227" t="s">
        <v>143</v>
      </c>
    </row>
    <row r="131" spans="1:65" s="2" customFormat="1" ht="21.75" customHeight="1">
      <c r="A131" s="33"/>
      <c r="B131" s="34"/>
      <c r="C131" s="202" t="s">
        <v>174</v>
      </c>
      <c r="D131" s="202" t="s">
        <v>145</v>
      </c>
      <c r="E131" s="203" t="s">
        <v>358</v>
      </c>
      <c r="F131" s="204" t="s">
        <v>359</v>
      </c>
      <c r="G131" s="205" t="s">
        <v>157</v>
      </c>
      <c r="H131" s="206">
        <v>13.51</v>
      </c>
      <c r="I131" s="207"/>
      <c r="J131" s="208">
        <f>ROUND(I131*H131,2)</f>
        <v>0</v>
      </c>
      <c r="K131" s="209"/>
      <c r="L131" s="38"/>
      <c r="M131" s="210" t="s">
        <v>1</v>
      </c>
      <c r="N131" s="211" t="s">
        <v>41</v>
      </c>
      <c r="O131" s="70"/>
      <c r="P131" s="212">
        <f>O131*H131</f>
        <v>0</v>
      </c>
      <c r="Q131" s="212">
        <v>0</v>
      </c>
      <c r="R131" s="212">
        <f>Q131*H131</f>
        <v>0</v>
      </c>
      <c r="S131" s="212">
        <v>0</v>
      </c>
      <c r="T131" s="212">
        <f>S131*H131</f>
        <v>0</v>
      </c>
      <c r="U131" s="213" t="s">
        <v>1</v>
      </c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14" t="s">
        <v>149</v>
      </c>
      <c r="AT131" s="214" t="s">
        <v>145</v>
      </c>
      <c r="AU131" s="214" t="s">
        <v>86</v>
      </c>
      <c r="AY131" s="16" t="s">
        <v>143</v>
      </c>
      <c r="BE131" s="215">
        <f>IF(N131="základní",J131,0)</f>
        <v>0</v>
      </c>
      <c r="BF131" s="215">
        <f>IF(N131="snížená",J131,0)</f>
        <v>0</v>
      </c>
      <c r="BG131" s="215">
        <f>IF(N131="zákl. přenesená",J131,0)</f>
        <v>0</v>
      </c>
      <c r="BH131" s="215">
        <f>IF(N131="sníž. přenesená",J131,0)</f>
        <v>0</v>
      </c>
      <c r="BI131" s="215">
        <f>IF(N131="nulová",J131,0)</f>
        <v>0</v>
      </c>
      <c r="BJ131" s="16" t="s">
        <v>84</v>
      </c>
      <c r="BK131" s="215">
        <f>ROUND(I131*H131,2)</f>
        <v>0</v>
      </c>
      <c r="BL131" s="16" t="s">
        <v>149</v>
      </c>
      <c r="BM131" s="214" t="s">
        <v>360</v>
      </c>
    </row>
    <row r="132" spans="1:65" s="2" customFormat="1" ht="16.5" customHeight="1">
      <c r="A132" s="33"/>
      <c r="B132" s="34"/>
      <c r="C132" s="202" t="s">
        <v>180</v>
      </c>
      <c r="D132" s="202" t="s">
        <v>145</v>
      </c>
      <c r="E132" s="203" t="s">
        <v>171</v>
      </c>
      <c r="F132" s="204" t="s">
        <v>172</v>
      </c>
      <c r="G132" s="205" t="s">
        <v>157</v>
      </c>
      <c r="H132" s="206">
        <v>13.51</v>
      </c>
      <c r="I132" s="207"/>
      <c r="J132" s="208">
        <f>ROUND(I132*H132,2)</f>
        <v>0</v>
      </c>
      <c r="K132" s="209"/>
      <c r="L132" s="38"/>
      <c r="M132" s="210" t="s">
        <v>1</v>
      </c>
      <c r="N132" s="211" t="s">
        <v>41</v>
      </c>
      <c r="O132" s="70"/>
      <c r="P132" s="212">
        <f>O132*H132</f>
        <v>0</v>
      </c>
      <c r="Q132" s="212">
        <v>0</v>
      </c>
      <c r="R132" s="212">
        <f>Q132*H132</f>
        <v>0</v>
      </c>
      <c r="S132" s="212">
        <v>0</v>
      </c>
      <c r="T132" s="212">
        <f>S132*H132</f>
        <v>0</v>
      </c>
      <c r="U132" s="213" t="s">
        <v>1</v>
      </c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214" t="s">
        <v>149</v>
      </c>
      <c r="AT132" s="214" t="s">
        <v>145</v>
      </c>
      <c r="AU132" s="214" t="s">
        <v>86</v>
      </c>
      <c r="AY132" s="16" t="s">
        <v>143</v>
      </c>
      <c r="BE132" s="215">
        <f>IF(N132="základní",J132,0)</f>
        <v>0</v>
      </c>
      <c r="BF132" s="215">
        <f>IF(N132="snížená",J132,0)</f>
        <v>0</v>
      </c>
      <c r="BG132" s="215">
        <f>IF(N132="zákl. přenesená",J132,0)</f>
        <v>0</v>
      </c>
      <c r="BH132" s="215">
        <f>IF(N132="sníž. přenesená",J132,0)</f>
        <v>0</v>
      </c>
      <c r="BI132" s="215">
        <f>IF(N132="nulová",J132,0)</f>
        <v>0</v>
      </c>
      <c r="BJ132" s="16" t="s">
        <v>84</v>
      </c>
      <c r="BK132" s="215">
        <f>ROUND(I132*H132,2)</f>
        <v>0</v>
      </c>
      <c r="BL132" s="16" t="s">
        <v>149</v>
      </c>
      <c r="BM132" s="214" t="s">
        <v>361</v>
      </c>
    </row>
    <row r="133" spans="1:65" s="2" customFormat="1" ht="21.75" customHeight="1">
      <c r="A133" s="33"/>
      <c r="B133" s="34"/>
      <c r="C133" s="202" t="s">
        <v>184</v>
      </c>
      <c r="D133" s="202" t="s">
        <v>145</v>
      </c>
      <c r="E133" s="203" t="s">
        <v>175</v>
      </c>
      <c r="F133" s="204" t="s">
        <v>176</v>
      </c>
      <c r="G133" s="205" t="s">
        <v>177</v>
      </c>
      <c r="H133" s="206">
        <v>24.318000000000001</v>
      </c>
      <c r="I133" s="207"/>
      <c r="J133" s="208">
        <f>ROUND(I133*H133,2)</f>
        <v>0</v>
      </c>
      <c r="K133" s="209"/>
      <c r="L133" s="38"/>
      <c r="M133" s="210" t="s">
        <v>1</v>
      </c>
      <c r="N133" s="211" t="s">
        <v>41</v>
      </c>
      <c r="O133" s="70"/>
      <c r="P133" s="212">
        <f>O133*H133</f>
        <v>0</v>
      </c>
      <c r="Q133" s="212">
        <v>0</v>
      </c>
      <c r="R133" s="212">
        <f>Q133*H133</f>
        <v>0</v>
      </c>
      <c r="S133" s="212">
        <v>0</v>
      </c>
      <c r="T133" s="212">
        <f>S133*H133</f>
        <v>0</v>
      </c>
      <c r="U133" s="213" t="s">
        <v>1</v>
      </c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14" t="s">
        <v>149</v>
      </c>
      <c r="AT133" s="214" t="s">
        <v>145</v>
      </c>
      <c r="AU133" s="214" t="s">
        <v>86</v>
      </c>
      <c r="AY133" s="16" t="s">
        <v>143</v>
      </c>
      <c r="BE133" s="215">
        <f>IF(N133="základní",J133,0)</f>
        <v>0</v>
      </c>
      <c r="BF133" s="215">
        <f>IF(N133="snížená",J133,0)</f>
        <v>0</v>
      </c>
      <c r="BG133" s="215">
        <f>IF(N133="zákl. přenesená",J133,0)</f>
        <v>0</v>
      </c>
      <c r="BH133" s="215">
        <f>IF(N133="sníž. přenesená",J133,0)</f>
        <v>0</v>
      </c>
      <c r="BI133" s="215">
        <f>IF(N133="nulová",J133,0)</f>
        <v>0</v>
      </c>
      <c r="BJ133" s="16" t="s">
        <v>84</v>
      </c>
      <c r="BK133" s="215">
        <f>ROUND(I133*H133,2)</f>
        <v>0</v>
      </c>
      <c r="BL133" s="16" t="s">
        <v>149</v>
      </c>
      <c r="BM133" s="214" t="s">
        <v>362</v>
      </c>
    </row>
    <row r="134" spans="1:65" s="13" customFormat="1" ht="11.25">
      <c r="B134" s="216"/>
      <c r="C134" s="217"/>
      <c r="D134" s="218" t="s">
        <v>159</v>
      </c>
      <c r="E134" s="217"/>
      <c r="F134" s="220" t="s">
        <v>549</v>
      </c>
      <c r="G134" s="217"/>
      <c r="H134" s="221">
        <v>24.318000000000001</v>
      </c>
      <c r="I134" s="222"/>
      <c r="J134" s="217"/>
      <c r="K134" s="217"/>
      <c r="L134" s="223"/>
      <c r="M134" s="224"/>
      <c r="N134" s="225"/>
      <c r="O134" s="225"/>
      <c r="P134" s="225"/>
      <c r="Q134" s="225"/>
      <c r="R134" s="225"/>
      <c r="S134" s="225"/>
      <c r="T134" s="225"/>
      <c r="U134" s="226"/>
      <c r="AT134" s="227" t="s">
        <v>159</v>
      </c>
      <c r="AU134" s="227" t="s">
        <v>86</v>
      </c>
      <c r="AV134" s="13" t="s">
        <v>86</v>
      </c>
      <c r="AW134" s="13" t="s">
        <v>4</v>
      </c>
      <c r="AX134" s="13" t="s">
        <v>84</v>
      </c>
      <c r="AY134" s="227" t="s">
        <v>143</v>
      </c>
    </row>
    <row r="135" spans="1:65" s="2" customFormat="1" ht="21.75" customHeight="1">
      <c r="A135" s="33"/>
      <c r="B135" s="34"/>
      <c r="C135" s="202" t="s">
        <v>189</v>
      </c>
      <c r="D135" s="202" t="s">
        <v>145</v>
      </c>
      <c r="E135" s="203" t="s">
        <v>366</v>
      </c>
      <c r="F135" s="204" t="s">
        <v>550</v>
      </c>
      <c r="G135" s="205" t="s">
        <v>157</v>
      </c>
      <c r="H135" s="206">
        <v>85.8</v>
      </c>
      <c r="I135" s="207"/>
      <c r="J135" s="208">
        <f>ROUND(I135*H135,2)</f>
        <v>0</v>
      </c>
      <c r="K135" s="209"/>
      <c r="L135" s="38"/>
      <c r="M135" s="210" t="s">
        <v>1</v>
      </c>
      <c r="N135" s="211" t="s">
        <v>41</v>
      </c>
      <c r="O135" s="70"/>
      <c r="P135" s="212">
        <f>O135*H135</f>
        <v>0</v>
      </c>
      <c r="Q135" s="212">
        <v>0</v>
      </c>
      <c r="R135" s="212">
        <f>Q135*H135</f>
        <v>0</v>
      </c>
      <c r="S135" s="212">
        <v>0</v>
      </c>
      <c r="T135" s="212">
        <f>S135*H135</f>
        <v>0</v>
      </c>
      <c r="U135" s="213" t="s">
        <v>1</v>
      </c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14" t="s">
        <v>149</v>
      </c>
      <c r="AT135" s="214" t="s">
        <v>145</v>
      </c>
      <c r="AU135" s="214" t="s">
        <v>86</v>
      </c>
      <c r="AY135" s="16" t="s">
        <v>143</v>
      </c>
      <c r="BE135" s="215">
        <f>IF(N135="základní",J135,0)</f>
        <v>0</v>
      </c>
      <c r="BF135" s="215">
        <f>IF(N135="snížená",J135,0)</f>
        <v>0</v>
      </c>
      <c r="BG135" s="215">
        <f>IF(N135="zákl. přenesená",J135,0)</f>
        <v>0</v>
      </c>
      <c r="BH135" s="215">
        <f>IF(N135="sníž. přenesená",J135,0)</f>
        <v>0</v>
      </c>
      <c r="BI135" s="215">
        <f>IF(N135="nulová",J135,0)</f>
        <v>0</v>
      </c>
      <c r="BJ135" s="16" t="s">
        <v>84</v>
      </c>
      <c r="BK135" s="215">
        <f>ROUND(I135*H135,2)</f>
        <v>0</v>
      </c>
      <c r="BL135" s="16" t="s">
        <v>149</v>
      </c>
      <c r="BM135" s="214" t="s">
        <v>551</v>
      </c>
    </row>
    <row r="136" spans="1:65" s="13" customFormat="1" ht="11.25">
      <c r="B136" s="216"/>
      <c r="C136" s="217"/>
      <c r="D136" s="218" t="s">
        <v>159</v>
      </c>
      <c r="E136" s="219" t="s">
        <v>1</v>
      </c>
      <c r="F136" s="220" t="s">
        <v>552</v>
      </c>
      <c r="G136" s="217"/>
      <c r="H136" s="221">
        <v>85.8</v>
      </c>
      <c r="I136" s="222"/>
      <c r="J136" s="217"/>
      <c r="K136" s="217"/>
      <c r="L136" s="223"/>
      <c r="M136" s="224"/>
      <c r="N136" s="225"/>
      <c r="O136" s="225"/>
      <c r="P136" s="225"/>
      <c r="Q136" s="225"/>
      <c r="R136" s="225"/>
      <c r="S136" s="225"/>
      <c r="T136" s="225"/>
      <c r="U136" s="226"/>
      <c r="AT136" s="227" t="s">
        <v>159</v>
      </c>
      <c r="AU136" s="227" t="s">
        <v>86</v>
      </c>
      <c r="AV136" s="13" t="s">
        <v>86</v>
      </c>
      <c r="AW136" s="13" t="s">
        <v>32</v>
      </c>
      <c r="AX136" s="13" t="s">
        <v>84</v>
      </c>
      <c r="AY136" s="227" t="s">
        <v>143</v>
      </c>
    </row>
    <row r="137" spans="1:65" s="2" customFormat="1" ht="21.75" customHeight="1">
      <c r="A137" s="33"/>
      <c r="B137" s="34"/>
      <c r="C137" s="202" t="s">
        <v>194</v>
      </c>
      <c r="D137" s="202" t="s">
        <v>145</v>
      </c>
      <c r="E137" s="203" t="s">
        <v>553</v>
      </c>
      <c r="F137" s="204" t="s">
        <v>554</v>
      </c>
      <c r="G137" s="205" t="s">
        <v>148</v>
      </c>
      <c r="H137" s="206">
        <v>124.75</v>
      </c>
      <c r="I137" s="207"/>
      <c r="J137" s="208">
        <f>ROUND(I137*H137,2)</f>
        <v>0</v>
      </c>
      <c r="K137" s="209"/>
      <c r="L137" s="38"/>
      <c r="M137" s="210" t="s">
        <v>1</v>
      </c>
      <c r="N137" s="211" t="s">
        <v>41</v>
      </c>
      <c r="O137" s="70"/>
      <c r="P137" s="212">
        <f>O137*H137</f>
        <v>0</v>
      </c>
      <c r="Q137" s="212">
        <v>0</v>
      </c>
      <c r="R137" s="212">
        <f>Q137*H137</f>
        <v>0</v>
      </c>
      <c r="S137" s="212">
        <v>0</v>
      </c>
      <c r="T137" s="212">
        <f>S137*H137</f>
        <v>0</v>
      </c>
      <c r="U137" s="213" t="s">
        <v>1</v>
      </c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14" t="s">
        <v>149</v>
      </c>
      <c r="AT137" s="214" t="s">
        <v>145</v>
      </c>
      <c r="AU137" s="214" t="s">
        <v>86</v>
      </c>
      <c r="AY137" s="16" t="s">
        <v>143</v>
      </c>
      <c r="BE137" s="215">
        <f>IF(N137="základní",J137,0)</f>
        <v>0</v>
      </c>
      <c r="BF137" s="215">
        <f>IF(N137="snížená",J137,0)</f>
        <v>0</v>
      </c>
      <c r="BG137" s="215">
        <f>IF(N137="zákl. přenesená",J137,0)</f>
        <v>0</v>
      </c>
      <c r="BH137" s="215">
        <f>IF(N137="sníž. přenesená",J137,0)</f>
        <v>0</v>
      </c>
      <c r="BI137" s="215">
        <f>IF(N137="nulová",J137,0)</f>
        <v>0</v>
      </c>
      <c r="BJ137" s="16" t="s">
        <v>84</v>
      </c>
      <c r="BK137" s="215">
        <f>ROUND(I137*H137,2)</f>
        <v>0</v>
      </c>
      <c r="BL137" s="16" t="s">
        <v>149</v>
      </c>
      <c r="BM137" s="214" t="s">
        <v>555</v>
      </c>
    </row>
    <row r="138" spans="1:65" s="13" customFormat="1" ht="11.25">
      <c r="B138" s="216"/>
      <c r="C138" s="217"/>
      <c r="D138" s="218" t="s">
        <v>159</v>
      </c>
      <c r="E138" s="219" t="s">
        <v>1</v>
      </c>
      <c r="F138" s="220" t="s">
        <v>556</v>
      </c>
      <c r="G138" s="217"/>
      <c r="H138" s="221">
        <v>107.25</v>
      </c>
      <c r="I138" s="222"/>
      <c r="J138" s="217"/>
      <c r="K138" s="217"/>
      <c r="L138" s="223"/>
      <c r="M138" s="224"/>
      <c r="N138" s="225"/>
      <c r="O138" s="225"/>
      <c r="P138" s="225"/>
      <c r="Q138" s="225"/>
      <c r="R138" s="225"/>
      <c r="S138" s="225"/>
      <c r="T138" s="225"/>
      <c r="U138" s="226"/>
      <c r="AT138" s="227" t="s">
        <v>159</v>
      </c>
      <c r="AU138" s="227" t="s">
        <v>86</v>
      </c>
      <c r="AV138" s="13" t="s">
        <v>86</v>
      </c>
      <c r="AW138" s="13" t="s">
        <v>32</v>
      </c>
      <c r="AX138" s="13" t="s">
        <v>76</v>
      </c>
      <c r="AY138" s="227" t="s">
        <v>143</v>
      </c>
    </row>
    <row r="139" spans="1:65" s="13" customFormat="1" ht="11.25">
      <c r="B139" s="216"/>
      <c r="C139" s="217"/>
      <c r="D139" s="218" t="s">
        <v>159</v>
      </c>
      <c r="E139" s="219" t="s">
        <v>1</v>
      </c>
      <c r="F139" s="220" t="s">
        <v>557</v>
      </c>
      <c r="G139" s="217"/>
      <c r="H139" s="221">
        <v>17.5</v>
      </c>
      <c r="I139" s="222"/>
      <c r="J139" s="217"/>
      <c r="K139" s="217"/>
      <c r="L139" s="223"/>
      <c r="M139" s="224"/>
      <c r="N139" s="225"/>
      <c r="O139" s="225"/>
      <c r="P139" s="225"/>
      <c r="Q139" s="225"/>
      <c r="R139" s="225"/>
      <c r="S139" s="225"/>
      <c r="T139" s="225"/>
      <c r="U139" s="226"/>
      <c r="AT139" s="227" t="s">
        <v>159</v>
      </c>
      <c r="AU139" s="227" t="s">
        <v>86</v>
      </c>
      <c r="AV139" s="13" t="s">
        <v>86</v>
      </c>
      <c r="AW139" s="13" t="s">
        <v>32</v>
      </c>
      <c r="AX139" s="13" t="s">
        <v>76</v>
      </c>
      <c r="AY139" s="227" t="s">
        <v>143</v>
      </c>
    </row>
    <row r="140" spans="1:65" s="14" customFormat="1" ht="11.25">
      <c r="B140" s="228"/>
      <c r="C140" s="229"/>
      <c r="D140" s="218" t="s">
        <v>159</v>
      </c>
      <c r="E140" s="230" t="s">
        <v>1</v>
      </c>
      <c r="F140" s="231" t="s">
        <v>162</v>
      </c>
      <c r="G140" s="229"/>
      <c r="H140" s="232">
        <v>124.75</v>
      </c>
      <c r="I140" s="233"/>
      <c r="J140" s="229"/>
      <c r="K140" s="229"/>
      <c r="L140" s="234"/>
      <c r="M140" s="235"/>
      <c r="N140" s="236"/>
      <c r="O140" s="236"/>
      <c r="P140" s="236"/>
      <c r="Q140" s="236"/>
      <c r="R140" s="236"/>
      <c r="S140" s="236"/>
      <c r="T140" s="236"/>
      <c r="U140" s="237"/>
      <c r="AT140" s="238" t="s">
        <v>159</v>
      </c>
      <c r="AU140" s="238" t="s">
        <v>86</v>
      </c>
      <c r="AV140" s="14" t="s">
        <v>149</v>
      </c>
      <c r="AW140" s="14" t="s">
        <v>32</v>
      </c>
      <c r="AX140" s="14" t="s">
        <v>84</v>
      </c>
      <c r="AY140" s="238" t="s">
        <v>143</v>
      </c>
    </row>
    <row r="141" spans="1:65" s="2" customFormat="1" ht="16.5" customHeight="1">
      <c r="A141" s="33"/>
      <c r="B141" s="34"/>
      <c r="C141" s="239" t="s">
        <v>199</v>
      </c>
      <c r="D141" s="239" t="s">
        <v>185</v>
      </c>
      <c r="E141" s="240" t="s">
        <v>186</v>
      </c>
      <c r="F141" s="241" t="s">
        <v>187</v>
      </c>
      <c r="G141" s="242" t="s">
        <v>177</v>
      </c>
      <c r="H141" s="243">
        <v>44.91</v>
      </c>
      <c r="I141" s="244"/>
      <c r="J141" s="245">
        <f>ROUND(I141*H141,2)</f>
        <v>0</v>
      </c>
      <c r="K141" s="246"/>
      <c r="L141" s="247"/>
      <c r="M141" s="248" t="s">
        <v>1</v>
      </c>
      <c r="N141" s="249" t="s">
        <v>41</v>
      </c>
      <c r="O141" s="70"/>
      <c r="P141" s="212">
        <f>O141*H141</f>
        <v>0</v>
      </c>
      <c r="Q141" s="212">
        <v>1</v>
      </c>
      <c r="R141" s="212">
        <f>Q141*H141</f>
        <v>44.91</v>
      </c>
      <c r="S141" s="212">
        <v>0</v>
      </c>
      <c r="T141" s="212">
        <f>S141*H141</f>
        <v>0</v>
      </c>
      <c r="U141" s="213" t="s">
        <v>1</v>
      </c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14" t="s">
        <v>180</v>
      </c>
      <c r="AT141" s="214" t="s">
        <v>185</v>
      </c>
      <c r="AU141" s="214" t="s">
        <v>86</v>
      </c>
      <c r="AY141" s="16" t="s">
        <v>143</v>
      </c>
      <c r="BE141" s="215">
        <f>IF(N141="základní",J141,0)</f>
        <v>0</v>
      </c>
      <c r="BF141" s="215">
        <f>IF(N141="snížená",J141,0)</f>
        <v>0</v>
      </c>
      <c r="BG141" s="215">
        <f>IF(N141="zákl. přenesená",J141,0)</f>
        <v>0</v>
      </c>
      <c r="BH141" s="215">
        <f>IF(N141="sníž. přenesená",J141,0)</f>
        <v>0</v>
      </c>
      <c r="BI141" s="215">
        <f>IF(N141="nulová",J141,0)</f>
        <v>0</v>
      </c>
      <c r="BJ141" s="16" t="s">
        <v>84</v>
      </c>
      <c r="BK141" s="215">
        <f>ROUND(I141*H141,2)</f>
        <v>0</v>
      </c>
      <c r="BL141" s="16" t="s">
        <v>149</v>
      </c>
      <c r="BM141" s="214" t="s">
        <v>369</v>
      </c>
    </row>
    <row r="142" spans="1:65" s="13" customFormat="1" ht="11.25">
      <c r="B142" s="216"/>
      <c r="C142" s="217"/>
      <c r="D142" s="218" t="s">
        <v>159</v>
      </c>
      <c r="E142" s="219" t="s">
        <v>1</v>
      </c>
      <c r="F142" s="220" t="s">
        <v>558</v>
      </c>
      <c r="G142" s="217"/>
      <c r="H142" s="221">
        <v>44.91</v>
      </c>
      <c r="I142" s="222"/>
      <c r="J142" s="217"/>
      <c r="K142" s="217"/>
      <c r="L142" s="223"/>
      <c r="M142" s="224"/>
      <c r="N142" s="225"/>
      <c r="O142" s="225"/>
      <c r="P142" s="225"/>
      <c r="Q142" s="225"/>
      <c r="R142" s="225"/>
      <c r="S142" s="225"/>
      <c r="T142" s="225"/>
      <c r="U142" s="226"/>
      <c r="AT142" s="227" t="s">
        <v>159</v>
      </c>
      <c r="AU142" s="227" t="s">
        <v>86</v>
      </c>
      <c r="AV142" s="13" t="s">
        <v>86</v>
      </c>
      <c r="AW142" s="13" t="s">
        <v>32</v>
      </c>
      <c r="AX142" s="13" t="s">
        <v>84</v>
      </c>
      <c r="AY142" s="227" t="s">
        <v>143</v>
      </c>
    </row>
    <row r="143" spans="1:65" s="2" customFormat="1" ht="21.75" customHeight="1">
      <c r="A143" s="33"/>
      <c r="B143" s="34"/>
      <c r="C143" s="202" t="s">
        <v>204</v>
      </c>
      <c r="D143" s="202" t="s">
        <v>145</v>
      </c>
      <c r="E143" s="203" t="s">
        <v>190</v>
      </c>
      <c r="F143" s="204" t="s">
        <v>191</v>
      </c>
      <c r="G143" s="205" t="s">
        <v>148</v>
      </c>
      <c r="H143" s="206">
        <v>124.75</v>
      </c>
      <c r="I143" s="207"/>
      <c r="J143" s="208">
        <f>ROUND(I143*H143,2)</f>
        <v>0</v>
      </c>
      <c r="K143" s="209"/>
      <c r="L143" s="38"/>
      <c r="M143" s="210" t="s">
        <v>1</v>
      </c>
      <c r="N143" s="211" t="s">
        <v>41</v>
      </c>
      <c r="O143" s="70"/>
      <c r="P143" s="212">
        <f>O143*H143</f>
        <v>0</v>
      </c>
      <c r="Q143" s="212">
        <v>0</v>
      </c>
      <c r="R143" s="212">
        <f>Q143*H143</f>
        <v>0</v>
      </c>
      <c r="S143" s="212">
        <v>0</v>
      </c>
      <c r="T143" s="212">
        <f>S143*H143</f>
        <v>0</v>
      </c>
      <c r="U143" s="213" t="s">
        <v>1</v>
      </c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14" t="s">
        <v>149</v>
      </c>
      <c r="AT143" s="214" t="s">
        <v>145</v>
      </c>
      <c r="AU143" s="214" t="s">
        <v>86</v>
      </c>
      <c r="AY143" s="16" t="s">
        <v>143</v>
      </c>
      <c r="BE143" s="215">
        <f>IF(N143="základní",J143,0)</f>
        <v>0</v>
      </c>
      <c r="BF143" s="215">
        <f>IF(N143="snížená",J143,0)</f>
        <v>0</v>
      </c>
      <c r="BG143" s="215">
        <f>IF(N143="zákl. přenesená",J143,0)</f>
        <v>0</v>
      </c>
      <c r="BH143" s="215">
        <f>IF(N143="sníž. přenesená",J143,0)</f>
        <v>0</v>
      </c>
      <c r="BI143" s="215">
        <f>IF(N143="nulová",J143,0)</f>
        <v>0</v>
      </c>
      <c r="BJ143" s="16" t="s">
        <v>84</v>
      </c>
      <c r="BK143" s="215">
        <f>ROUND(I143*H143,2)</f>
        <v>0</v>
      </c>
      <c r="BL143" s="16" t="s">
        <v>149</v>
      </c>
      <c r="BM143" s="214" t="s">
        <v>371</v>
      </c>
    </row>
    <row r="144" spans="1:65" s="12" customFormat="1" ht="22.9" customHeight="1">
      <c r="B144" s="186"/>
      <c r="C144" s="187"/>
      <c r="D144" s="188" t="s">
        <v>75</v>
      </c>
      <c r="E144" s="200" t="s">
        <v>184</v>
      </c>
      <c r="F144" s="200" t="s">
        <v>241</v>
      </c>
      <c r="G144" s="187"/>
      <c r="H144" s="187"/>
      <c r="I144" s="190"/>
      <c r="J144" s="201">
        <f>BK144</f>
        <v>0</v>
      </c>
      <c r="K144" s="187"/>
      <c r="L144" s="192"/>
      <c r="M144" s="193"/>
      <c r="N144" s="194"/>
      <c r="O144" s="194"/>
      <c r="P144" s="195">
        <f>SUM(P145:P161)</f>
        <v>0</v>
      </c>
      <c r="Q144" s="194"/>
      <c r="R144" s="195">
        <f>SUM(R145:R161)</f>
        <v>0</v>
      </c>
      <c r="S144" s="194"/>
      <c r="T144" s="195">
        <f>SUM(T145:T161)</f>
        <v>753.92657499999996</v>
      </c>
      <c r="U144" s="196"/>
      <c r="AR144" s="197" t="s">
        <v>84</v>
      </c>
      <c r="AT144" s="198" t="s">
        <v>75</v>
      </c>
      <c r="AU144" s="198" t="s">
        <v>84</v>
      </c>
      <c r="AY144" s="197" t="s">
        <v>143</v>
      </c>
      <c r="BK144" s="199">
        <f>SUM(BK145:BK161)</f>
        <v>0</v>
      </c>
    </row>
    <row r="145" spans="1:65" s="2" customFormat="1" ht="21.75" customHeight="1">
      <c r="A145" s="33"/>
      <c r="B145" s="34"/>
      <c r="C145" s="202" t="s">
        <v>210</v>
      </c>
      <c r="D145" s="202" t="s">
        <v>145</v>
      </c>
      <c r="E145" s="203" t="s">
        <v>243</v>
      </c>
      <c r="F145" s="204" t="s">
        <v>244</v>
      </c>
      <c r="G145" s="205" t="s">
        <v>245</v>
      </c>
      <c r="H145" s="206">
        <v>1</v>
      </c>
      <c r="I145" s="207"/>
      <c r="J145" s="208">
        <f>ROUND(I145*H145,2)</f>
        <v>0</v>
      </c>
      <c r="K145" s="209"/>
      <c r="L145" s="38"/>
      <c r="M145" s="210" t="s">
        <v>1</v>
      </c>
      <c r="N145" s="211" t="s">
        <v>41</v>
      </c>
      <c r="O145" s="70"/>
      <c r="P145" s="212">
        <f>O145*H145</f>
        <v>0</v>
      </c>
      <c r="Q145" s="212">
        <v>0</v>
      </c>
      <c r="R145" s="212">
        <f>Q145*H145</f>
        <v>0</v>
      </c>
      <c r="S145" s="212">
        <v>0</v>
      </c>
      <c r="T145" s="212">
        <f>S145*H145</f>
        <v>0</v>
      </c>
      <c r="U145" s="213" t="s">
        <v>1</v>
      </c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14" t="s">
        <v>149</v>
      </c>
      <c r="AT145" s="214" t="s">
        <v>145</v>
      </c>
      <c r="AU145" s="214" t="s">
        <v>86</v>
      </c>
      <c r="AY145" s="16" t="s">
        <v>143</v>
      </c>
      <c r="BE145" s="215">
        <f>IF(N145="základní",J145,0)</f>
        <v>0</v>
      </c>
      <c r="BF145" s="215">
        <f>IF(N145="snížená",J145,0)</f>
        <v>0</v>
      </c>
      <c r="BG145" s="215">
        <f>IF(N145="zákl. přenesená",J145,0)</f>
        <v>0</v>
      </c>
      <c r="BH145" s="215">
        <f>IF(N145="sníž. přenesená",J145,0)</f>
        <v>0</v>
      </c>
      <c r="BI145" s="215">
        <f>IF(N145="nulová",J145,0)</f>
        <v>0</v>
      </c>
      <c r="BJ145" s="16" t="s">
        <v>84</v>
      </c>
      <c r="BK145" s="215">
        <f>ROUND(I145*H145,2)</f>
        <v>0</v>
      </c>
      <c r="BL145" s="16" t="s">
        <v>149</v>
      </c>
      <c r="BM145" s="214" t="s">
        <v>375</v>
      </c>
    </row>
    <row r="146" spans="1:65" s="2" customFormat="1" ht="16.5" customHeight="1">
      <c r="A146" s="33"/>
      <c r="B146" s="34"/>
      <c r="C146" s="202" t="s">
        <v>8</v>
      </c>
      <c r="D146" s="202" t="s">
        <v>145</v>
      </c>
      <c r="E146" s="203" t="s">
        <v>247</v>
      </c>
      <c r="F146" s="204" t="s">
        <v>376</v>
      </c>
      <c r="G146" s="205" t="s">
        <v>245</v>
      </c>
      <c r="H146" s="206">
        <v>1</v>
      </c>
      <c r="I146" s="207"/>
      <c r="J146" s="208">
        <f>ROUND(I146*H146,2)</f>
        <v>0</v>
      </c>
      <c r="K146" s="209"/>
      <c r="L146" s="38"/>
      <c r="M146" s="210" t="s">
        <v>1</v>
      </c>
      <c r="N146" s="211" t="s">
        <v>41</v>
      </c>
      <c r="O146" s="70"/>
      <c r="P146" s="212">
        <f>O146*H146</f>
        <v>0</v>
      </c>
      <c r="Q146" s="212">
        <v>0</v>
      </c>
      <c r="R146" s="212">
        <f>Q146*H146</f>
        <v>0</v>
      </c>
      <c r="S146" s="212">
        <v>0</v>
      </c>
      <c r="T146" s="212">
        <f>S146*H146</f>
        <v>0</v>
      </c>
      <c r="U146" s="213" t="s">
        <v>1</v>
      </c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14" t="s">
        <v>149</v>
      </c>
      <c r="AT146" s="214" t="s">
        <v>145</v>
      </c>
      <c r="AU146" s="214" t="s">
        <v>86</v>
      </c>
      <c r="AY146" s="16" t="s">
        <v>143</v>
      </c>
      <c r="BE146" s="215">
        <f>IF(N146="základní",J146,0)</f>
        <v>0</v>
      </c>
      <c r="BF146" s="215">
        <f>IF(N146="snížená",J146,0)</f>
        <v>0</v>
      </c>
      <c r="BG146" s="215">
        <f>IF(N146="zákl. přenesená",J146,0)</f>
        <v>0</v>
      </c>
      <c r="BH146" s="215">
        <f>IF(N146="sníž. přenesená",J146,0)</f>
        <v>0</v>
      </c>
      <c r="BI146" s="215">
        <f>IF(N146="nulová",J146,0)</f>
        <v>0</v>
      </c>
      <c r="BJ146" s="16" t="s">
        <v>84</v>
      </c>
      <c r="BK146" s="215">
        <f>ROUND(I146*H146,2)</f>
        <v>0</v>
      </c>
      <c r="BL146" s="16" t="s">
        <v>149</v>
      </c>
      <c r="BM146" s="214" t="s">
        <v>377</v>
      </c>
    </row>
    <row r="147" spans="1:65" s="2" customFormat="1" ht="33" customHeight="1">
      <c r="A147" s="33"/>
      <c r="B147" s="34"/>
      <c r="C147" s="202" t="s">
        <v>217</v>
      </c>
      <c r="D147" s="202" t="s">
        <v>145</v>
      </c>
      <c r="E147" s="203" t="s">
        <v>251</v>
      </c>
      <c r="F147" s="204" t="s">
        <v>252</v>
      </c>
      <c r="G147" s="205" t="s">
        <v>245</v>
      </c>
      <c r="H147" s="206">
        <v>1</v>
      </c>
      <c r="I147" s="207"/>
      <c r="J147" s="208">
        <f>ROUND(I147*H147,2)</f>
        <v>0</v>
      </c>
      <c r="K147" s="209"/>
      <c r="L147" s="38"/>
      <c r="M147" s="210" t="s">
        <v>1</v>
      </c>
      <c r="N147" s="211" t="s">
        <v>41</v>
      </c>
      <c r="O147" s="70"/>
      <c r="P147" s="212">
        <f>O147*H147</f>
        <v>0</v>
      </c>
      <c r="Q147" s="212">
        <v>0</v>
      </c>
      <c r="R147" s="212">
        <f>Q147*H147</f>
        <v>0</v>
      </c>
      <c r="S147" s="212">
        <v>0</v>
      </c>
      <c r="T147" s="212">
        <f>S147*H147</f>
        <v>0</v>
      </c>
      <c r="U147" s="213" t="s">
        <v>1</v>
      </c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14" t="s">
        <v>149</v>
      </c>
      <c r="AT147" s="214" t="s">
        <v>145</v>
      </c>
      <c r="AU147" s="214" t="s">
        <v>86</v>
      </c>
      <c r="AY147" s="16" t="s">
        <v>143</v>
      </c>
      <c r="BE147" s="215">
        <f>IF(N147="základní",J147,0)</f>
        <v>0</v>
      </c>
      <c r="BF147" s="215">
        <f>IF(N147="snížená",J147,0)</f>
        <v>0</v>
      </c>
      <c r="BG147" s="215">
        <f>IF(N147="zákl. přenesená",J147,0)</f>
        <v>0</v>
      </c>
      <c r="BH147" s="215">
        <f>IF(N147="sníž. přenesená",J147,0)</f>
        <v>0</v>
      </c>
      <c r="BI147" s="215">
        <f>IF(N147="nulová",J147,0)</f>
        <v>0</v>
      </c>
      <c r="BJ147" s="16" t="s">
        <v>84</v>
      </c>
      <c r="BK147" s="215">
        <f>ROUND(I147*H147,2)</f>
        <v>0</v>
      </c>
      <c r="BL147" s="16" t="s">
        <v>149</v>
      </c>
      <c r="BM147" s="214" t="s">
        <v>378</v>
      </c>
    </row>
    <row r="148" spans="1:65" s="2" customFormat="1" ht="44.25" customHeight="1">
      <c r="A148" s="33"/>
      <c r="B148" s="34"/>
      <c r="C148" s="202" t="s">
        <v>222</v>
      </c>
      <c r="D148" s="202" t="s">
        <v>145</v>
      </c>
      <c r="E148" s="203" t="s">
        <v>387</v>
      </c>
      <c r="F148" s="204" t="s">
        <v>388</v>
      </c>
      <c r="G148" s="205" t="s">
        <v>232</v>
      </c>
      <c r="H148" s="206">
        <v>90</v>
      </c>
      <c r="I148" s="207"/>
      <c r="J148" s="208">
        <f>ROUND(I148*H148,2)</f>
        <v>0</v>
      </c>
      <c r="K148" s="209"/>
      <c r="L148" s="38"/>
      <c r="M148" s="210" t="s">
        <v>1</v>
      </c>
      <c r="N148" s="211" t="s">
        <v>41</v>
      </c>
      <c r="O148" s="70"/>
      <c r="P148" s="212">
        <f>O148*H148</f>
        <v>0</v>
      </c>
      <c r="Q148" s="212">
        <v>0</v>
      </c>
      <c r="R148" s="212">
        <f>Q148*H148</f>
        <v>0</v>
      </c>
      <c r="S148" s="212">
        <v>5.5E-2</v>
      </c>
      <c r="T148" s="212">
        <f>S148*H148</f>
        <v>4.95</v>
      </c>
      <c r="U148" s="213" t="s">
        <v>1</v>
      </c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214" t="s">
        <v>149</v>
      </c>
      <c r="AT148" s="214" t="s">
        <v>145</v>
      </c>
      <c r="AU148" s="214" t="s">
        <v>86</v>
      </c>
      <c r="AY148" s="16" t="s">
        <v>143</v>
      </c>
      <c r="BE148" s="215">
        <f>IF(N148="základní",J148,0)</f>
        <v>0</v>
      </c>
      <c r="BF148" s="215">
        <f>IF(N148="snížená",J148,0)</f>
        <v>0</v>
      </c>
      <c r="BG148" s="215">
        <f>IF(N148="zákl. přenesená",J148,0)</f>
        <v>0</v>
      </c>
      <c r="BH148" s="215">
        <f>IF(N148="sníž. přenesená",J148,0)</f>
        <v>0</v>
      </c>
      <c r="BI148" s="215">
        <f>IF(N148="nulová",J148,0)</f>
        <v>0</v>
      </c>
      <c r="BJ148" s="16" t="s">
        <v>84</v>
      </c>
      <c r="BK148" s="215">
        <f>ROUND(I148*H148,2)</f>
        <v>0</v>
      </c>
      <c r="BL148" s="16" t="s">
        <v>149</v>
      </c>
      <c r="BM148" s="214" t="s">
        <v>389</v>
      </c>
    </row>
    <row r="149" spans="1:65" s="2" customFormat="1" ht="21.75" customHeight="1">
      <c r="A149" s="33"/>
      <c r="B149" s="34"/>
      <c r="C149" s="202" t="s">
        <v>229</v>
      </c>
      <c r="D149" s="202" t="s">
        <v>145</v>
      </c>
      <c r="E149" s="203" t="s">
        <v>255</v>
      </c>
      <c r="F149" s="204" t="s">
        <v>256</v>
      </c>
      <c r="G149" s="205" t="s">
        <v>157</v>
      </c>
      <c r="H149" s="206">
        <v>648</v>
      </c>
      <c r="I149" s="207"/>
      <c r="J149" s="208">
        <f>ROUND(I149*H149,2)</f>
        <v>0</v>
      </c>
      <c r="K149" s="209"/>
      <c r="L149" s="38"/>
      <c r="M149" s="210" t="s">
        <v>1</v>
      </c>
      <c r="N149" s="211" t="s">
        <v>41</v>
      </c>
      <c r="O149" s="70"/>
      <c r="P149" s="212">
        <f>O149*H149</f>
        <v>0</v>
      </c>
      <c r="Q149" s="212">
        <v>0</v>
      </c>
      <c r="R149" s="212">
        <f>Q149*H149</f>
        <v>0</v>
      </c>
      <c r="S149" s="212">
        <v>0.65</v>
      </c>
      <c r="T149" s="212">
        <f>S149*H149</f>
        <v>421.2</v>
      </c>
      <c r="U149" s="213" t="s">
        <v>1</v>
      </c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14" t="s">
        <v>149</v>
      </c>
      <c r="AT149" s="214" t="s">
        <v>145</v>
      </c>
      <c r="AU149" s="214" t="s">
        <v>86</v>
      </c>
      <c r="AY149" s="16" t="s">
        <v>143</v>
      </c>
      <c r="BE149" s="215">
        <f>IF(N149="základní",J149,0)</f>
        <v>0</v>
      </c>
      <c r="BF149" s="215">
        <f>IF(N149="snížená",J149,0)</f>
        <v>0</v>
      </c>
      <c r="BG149" s="215">
        <f>IF(N149="zákl. přenesená",J149,0)</f>
        <v>0</v>
      </c>
      <c r="BH149" s="215">
        <f>IF(N149="sníž. přenesená",J149,0)</f>
        <v>0</v>
      </c>
      <c r="BI149" s="215">
        <f>IF(N149="nulová",J149,0)</f>
        <v>0</v>
      </c>
      <c r="BJ149" s="16" t="s">
        <v>84</v>
      </c>
      <c r="BK149" s="215">
        <f>ROUND(I149*H149,2)</f>
        <v>0</v>
      </c>
      <c r="BL149" s="16" t="s">
        <v>149</v>
      </c>
      <c r="BM149" s="214" t="s">
        <v>559</v>
      </c>
    </row>
    <row r="150" spans="1:65" s="13" customFormat="1" ht="11.25">
      <c r="B150" s="216"/>
      <c r="C150" s="217"/>
      <c r="D150" s="218" t="s">
        <v>159</v>
      </c>
      <c r="E150" s="219" t="s">
        <v>1</v>
      </c>
      <c r="F150" s="220" t="s">
        <v>560</v>
      </c>
      <c r="G150" s="217"/>
      <c r="H150" s="221">
        <v>565</v>
      </c>
      <c r="I150" s="222"/>
      <c r="J150" s="217"/>
      <c r="K150" s="217"/>
      <c r="L150" s="223"/>
      <c r="M150" s="224"/>
      <c r="N150" s="225"/>
      <c r="O150" s="225"/>
      <c r="P150" s="225"/>
      <c r="Q150" s="225"/>
      <c r="R150" s="225"/>
      <c r="S150" s="225"/>
      <c r="T150" s="225"/>
      <c r="U150" s="226"/>
      <c r="AT150" s="227" t="s">
        <v>159</v>
      </c>
      <c r="AU150" s="227" t="s">
        <v>86</v>
      </c>
      <c r="AV150" s="13" t="s">
        <v>86</v>
      </c>
      <c r="AW150" s="13" t="s">
        <v>32</v>
      </c>
      <c r="AX150" s="13" t="s">
        <v>76</v>
      </c>
      <c r="AY150" s="227" t="s">
        <v>143</v>
      </c>
    </row>
    <row r="151" spans="1:65" s="13" customFormat="1" ht="11.25">
      <c r="B151" s="216"/>
      <c r="C151" s="217"/>
      <c r="D151" s="218" t="s">
        <v>159</v>
      </c>
      <c r="E151" s="219" t="s">
        <v>1</v>
      </c>
      <c r="F151" s="220" t="s">
        <v>561</v>
      </c>
      <c r="G151" s="217"/>
      <c r="H151" s="221">
        <v>83</v>
      </c>
      <c r="I151" s="222"/>
      <c r="J151" s="217"/>
      <c r="K151" s="217"/>
      <c r="L151" s="223"/>
      <c r="M151" s="224"/>
      <c r="N151" s="225"/>
      <c r="O151" s="225"/>
      <c r="P151" s="225"/>
      <c r="Q151" s="225"/>
      <c r="R151" s="225"/>
      <c r="S151" s="225"/>
      <c r="T151" s="225"/>
      <c r="U151" s="226"/>
      <c r="AT151" s="227" t="s">
        <v>159</v>
      </c>
      <c r="AU151" s="227" t="s">
        <v>86</v>
      </c>
      <c r="AV151" s="13" t="s">
        <v>86</v>
      </c>
      <c r="AW151" s="13" t="s">
        <v>32</v>
      </c>
      <c r="AX151" s="13" t="s">
        <v>76</v>
      </c>
      <c r="AY151" s="227" t="s">
        <v>143</v>
      </c>
    </row>
    <row r="152" spans="1:65" s="14" customFormat="1" ht="11.25">
      <c r="B152" s="228"/>
      <c r="C152" s="229"/>
      <c r="D152" s="218" t="s">
        <v>159</v>
      </c>
      <c r="E152" s="230" t="s">
        <v>1</v>
      </c>
      <c r="F152" s="231" t="s">
        <v>162</v>
      </c>
      <c r="G152" s="229"/>
      <c r="H152" s="232">
        <v>648</v>
      </c>
      <c r="I152" s="233"/>
      <c r="J152" s="229"/>
      <c r="K152" s="229"/>
      <c r="L152" s="234"/>
      <c r="M152" s="235"/>
      <c r="N152" s="236"/>
      <c r="O152" s="236"/>
      <c r="P152" s="236"/>
      <c r="Q152" s="236"/>
      <c r="R152" s="236"/>
      <c r="S152" s="236"/>
      <c r="T152" s="236"/>
      <c r="U152" s="237"/>
      <c r="AT152" s="238" t="s">
        <v>159</v>
      </c>
      <c r="AU152" s="238" t="s">
        <v>86</v>
      </c>
      <c r="AV152" s="14" t="s">
        <v>149</v>
      </c>
      <c r="AW152" s="14" t="s">
        <v>32</v>
      </c>
      <c r="AX152" s="14" t="s">
        <v>84</v>
      </c>
      <c r="AY152" s="238" t="s">
        <v>143</v>
      </c>
    </row>
    <row r="153" spans="1:65" s="2" customFormat="1" ht="16.5" customHeight="1">
      <c r="A153" s="33"/>
      <c r="B153" s="34"/>
      <c r="C153" s="202" t="s">
        <v>236</v>
      </c>
      <c r="D153" s="202" t="s">
        <v>145</v>
      </c>
      <c r="E153" s="203" t="s">
        <v>400</v>
      </c>
      <c r="F153" s="204" t="s">
        <v>562</v>
      </c>
      <c r="G153" s="205" t="s">
        <v>157</v>
      </c>
      <c r="H153" s="206">
        <v>107.91500000000001</v>
      </c>
      <c r="I153" s="207"/>
      <c r="J153" s="208">
        <f>ROUND(I153*H153,2)</f>
        <v>0</v>
      </c>
      <c r="K153" s="209"/>
      <c r="L153" s="38"/>
      <c r="M153" s="210" t="s">
        <v>1</v>
      </c>
      <c r="N153" s="211" t="s">
        <v>41</v>
      </c>
      <c r="O153" s="70"/>
      <c r="P153" s="212">
        <f>O153*H153</f>
        <v>0</v>
      </c>
      <c r="Q153" s="212">
        <v>0</v>
      </c>
      <c r="R153" s="212">
        <f>Q153*H153</f>
        <v>0</v>
      </c>
      <c r="S153" s="212">
        <v>1.8049999999999999</v>
      </c>
      <c r="T153" s="212">
        <f>S153*H153</f>
        <v>194.786575</v>
      </c>
      <c r="U153" s="213" t="s">
        <v>1</v>
      </c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214" t="s">
        <v>149</v>
      </c>
      <c r="AT153" s="214" t="s">
        <v>145</v>
      </c>
      <c r="AU153" s="214" t="s">
        <v>86</v>
      </c>
      <c r="AY153" s="16" t="s">
        <v>143</v>
      </c>
      <c r="BE153" s="215">
        <f>IF(N153="základní",J153,0)</f>
        <v>0</v>
      </c>
      <c r="BF153" s="215">
        <f>IF(N153="snížená",J153,0)</f>
        <v>0</v>
      </c>
      <c r="BG153" s="215">
        <f>IF(N153="zákl. přenesená",J153,0)</f>
        <v>0</v>
      </c>
      <c r="BH153" s="215">
        <f>IF(N153="sníž. přenesená",J153,0)</f>
        <v>0</v>
      </c>
      <c r="BI153" s="215">
        <f>IF(N153="nulová",J153,0)</f>
        <v>0</v>
      </c>
      <c r="BJ153" s="16" t="s">
        <v>84</v>
      </c>
      <c r="BK153" s="215">
        <f>ROUND(I153*H153,2)</f>
        <v>0</v>
      </c>
      <c r="BL153" s="16" t="s">
        <v>149</v>
      </c>
      <c r="BM153" s="214" t="s">
        <v>402</v>
      </c>
    </row>
    <row r="154" spans="1:65" s="13" customFormat="1" ht="11.25">
      <c r="B154" s="216"/>
      <c r="C154" s="217"/>
      <c r="D154" s="218" t="s">
        <v>159</v>
      </c>
      <c r="E154" s="219" t="s">
        <v>1</v>
      </c>
      <c r="F154" s="220" t="s">
        <v>563</v>
      </c>
      <c r="G154" s="217"/>
      <c r="H154" s="221">
        <v>57.914999999999999</v>
      </c>
      <c r="I154" s="222"/>
      <c r="J154" s="217"/>
      <c r="K154" s="217"/>
      <c r="L154" s="223"/>
      <c r="M154" s="224"/>
      <c r="N154" s="225"/>
      <c r="O154" s="225"/>
      <c r="P154" s="225"/>
      <c r="Q154" s="225"/>
      <c r="R154" s="225"/>
      <c r="S154" s="225"/>
      <c r="T154" s="225"/>
      <c r="U154" s="226"/>
      <c r="AT154" s="227" t="s">
        <v>159</v>
      </c>
      <c r="AU154" s="227" t="s">
        <v>86</v>
      </c>
      <c r="AV154" s="13" t="s">
        <v>86</v>
      </c>
      <c r="AW154" s="13" t="s">
        <v>32</v>
      </c>
      <c r="AX154" s="13" t="s">
        <v>76</v>
      </c>
      <c r="AY154" s="227" t="s">
        <v>143</v>
      </c>
    </row>
    <row r="155" spans="1:65" s="13" customFormat="1" ht="11.25">
      <c r="B155" s="216"/>
      <c r="C155" s="217"/>
      <c r="D155" s="218" t="s">
        <v>159</v>
      </c>
      <c r="E155" s="219" t="s">
        <v>1</v>
      </c>
      <c r="F155" s="220" t="s">
        <v>564</v>
      </c>
      <c r="G155" s="217"/>
      <c r="H155" s="221">
        <v>50</v>
      </c>
      <c r="I155" s="222"/>
      <c r="J155" s="217"/>
      <c r="K155" s="217"/>
      <c r="L155" s="223"/>
      <c r="M155" s="224"/>
      <c r="N155" s="225"/>
      <c r="O155" s="225"/>
      <c r="P155" s="225"/>
      <c r="Q155" s="225"/>
      <c r="R155" s="225"/>
      <c r="S155" s="225"/>
      <c r="T155" s="225"/>
      <c r="U155" s="226"/>
      <c r="AT155" s="227" t="s">
        <v>159</v>
      </c>
      <c r="AU155" s="227" t="s">
        <v>86</v>
      </c>
      <c r="AV155" s="13" t="s">
        <v>86</v>
      </c>
      <c r="AW155" s="13" t="s">
        <v>32</v>
      </c>
      <c r="AX155" s="13" t="s">
        <v>76</v>
      </c>
      <c r="AY155" s="227" t="s">
        <v>143</v>
      </c>
    </row>
    <row r="156" spans="1:65" s="14" customFormat="1" ht="11.25">
      <c r="B156" s="228"/>
      <c r="C156" s="229"/>
      <c r="D156" s="218" t="s">
        <v>159</v>
      </c>
      <c r="E156" s="230" t="s">
        <v>1</v>
      </c>
      <c r="F156" s="231" t="s">
        <v>162</v>
      </c>
      <c r="G156" s="229"/>
      <c r="H156" s="232">
        <v>107.91499999999999</v>
      </c>
      <c r="I156" s="233"/>
      <c r="J156" s="229"/>
      <c r="K156" s="229"/>
      <c r="L156" s="234"/>
      <c r="M156" s="235"/>
      <c r="N156" s="236"/>
      <c r="O156" s="236"/>
      <c r="P156" s="236"/>
      <c r="Q156" s="236"/>
      <c r="R156" s="236"/>
      <c r="S156" s="236"/>
      <c r="T156" s="236"/>
      <c r="U156" s="237"/>
      <c r="AT156" s="238" t="s">
        <v>159</v>
      </c>
      <c r="AU156" s="238" t="s">
        <v>86</v>
      </c>
      <c r="AV156" s="14" t="s">
        <v>149</v>
      </c>
      <c r="AW156" s="14" t="s">
        <v>32</v>
      </c>
      <c r="AX156" s="14" t="s">
        <v>84</v>
      </c>
      <c r="AY156" s="238" t="s">
        <v>143</v>
      </c>
    </row>
    <row r="157" spans="1:65" s="2" customFormat="1" ht="16.5" customHeight="1">
      <c r="A157" s="33"/>
      <c r="B157" s="34"/>
      <c r="C157" s="202" t="s">
        <v>242</v>
      </c>
      <c r="D157" s="202" t="s">
        <v>145</v>
      </c>
      <c r="E157" s="203" t="s">
        <v>260</v>
      </c>
      <c r="F157" s="204" t="s">
        <v>261</v>
      </c>
      <c r="G157" s="205" t="s">
        <v>157</v>
      </c>
      <c r="H157" s="206">
        <v>60.45</v>
      </c>
      <c r="I157" s="207"/>
      <c r="J157" s="208">
        <f>ROUND(I157*H157,2)</f>
        <v>0</v>
      </c>
      <c r="K157" s="209"/>
      <c r="L157" s="38"/>
      <c r="M157" s="210" t="s">
        <v>1</v>
      </c>
      <c r="N157" s="211" t="s">
        <v>41</v>
      </c>
      <c r="O157" s="70"/>
      <c r="P157" s="212">
        <f>O157*H157</f>
        <v>0</v>
      </c>
      <c r="Q157" s="212">
        <v>0</v>
      </c>
      <c r="R157" s="212">
        <f>Q157*H157</f>
        <v>0</v>
      </c>
      <c r="S157" s="212">
        <v>2.2000000000000002</v>
      </c>
      <c r="T157" s="212">
        <f>S157*H157</f>
        <v>132.99</v>
      </c>
      <c r="U157" s="213" t="s">
        <v>1</v>
      </c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214" t="s">
        <v>149</v>
      </c>
      <c r="AT157" s="214" t="s">
        <v>145</v>
      </c>
      <c r="AU157" s="214" t="s">
        <v>86</v>
      </c>
      <c r="AY157" s="16" t="s">
        <v>143</v>
      </c>
      <c r="BE157" s="215">
        <f>IF(N157="základní",J157,0)</f>
        <v>0</v>
      </c>
      <c r="BF157" s="215">
        <f>IF(N157="snížená",J157,0)</f>
        <v>0</v>
      </c>
      <c r="BG157" s="215">
        <f>IF(N157="zákl. přenesená",J157,0)</f>
        <v>0</v>
      </c>
      <c r="BH157" s="215">
        <f>IF(N157="sníž. přenesená",J157,0)</f>
        <v>0</v>
      </c>
      <c r="BI157" s="215">
        <f>IF(N157="nulová",J157,0)</f>
        <v>0</v>
      </c>
      <c r="BJ157" s="16" t="s">
        <v>84</v>
      </c>
      <c r="BK157" s="215">
        <f>ROUND(I157*H157,2)</f>
        <v>0</v>
      </c>
      <c r="BL157" s="16" t="s">
        <v>149</v>
      </c>
      <c r="BM157" s="214" t="s">
        <v>405</v>
      </c>
    </row>
    <row r="158" spans="1:65" s="13" customFormat="1" ht="11.25">
      <c r="B158" s="216"/>
      <c r="C158" s="217"/>
      <c r="D158" s="218" t="s">
        <v>159</v>
      </c>
      <c r="E158" s="219" t="s">
        <v>1</v>
      </c>
      <c r="F158" s="220" t="s">
        <v>565</v>
      </c>
      <c r="G158" s="217"/>
      <c r="H158" s="221">
        <v>24.95</v>
      </c>
      <c r="I158" s="222"/>
      <c r="J158" s="217"/>
      <c r="K158" s="217"/>
      <c r="L158" s="223"/>
      <c r="M158" s="224"/>
      <c r="N158" s="225"/>
      <c r="O158" s="225"/>
      <c r="P158" s="225"/>
      <c r="Q158" s="225"/>
      <c r="R158" s="225"/>
      <c r="S158" s="225"/>
      <c r="T158" s="225"/>
      <c r="U158" s="226"/>
      <c r="AT158" s="227" t="s">
        <v>159</v>
      </c>
      <c r="AU158" s="227" t="s">
        <v>86</v>
      </c>
      <c r="AV158" s="13" t="s">
        <v>86</v>
      </c>
      <c r="AW158" s="13" t="s">
        <v>32</v>
      </c>
      <c r="AX158" s="13" t="s">
        <v>76</v>
      </c>
      <c r="AY158" s="227" t="s">
        <v>143</v>
      </c>
    </row>
    <row r="159" spans="1:65" s="13" customFormat="1" ht="11.25">
      <c r="B159" s="216"/>
      <c r="C159" s="217"/>
      <c r="D159" s="218" t="s">
        <v>159</v>
      </c>
      <c r="E159" s="219" t="s">
        <v>1</v>
      </c>
      <c r="F159" s="220" t="s">
        <v>566</v>
      </c>
      <c r="G159" s="217"/>
      <c r="H159" s="221">
        <v>31</v>
      </c>
      <c r="I159" s="222"/>
      <c r="J159" s="217"/>
      <c r="K159" s="217"/>
      <c r="L159" s="223"/>
      <c r="M159" s="224"/>
      <c r="N159" s="225"/>
      <c r="O159" s="225"/>
      <c r="P159" s="225"/>
      <c r="Q159" s="225"/>
      <c r="R159" s="225"/>
      <c r="S159" s="225"/>
      <c r="T159" s="225"/>
      <c r="U159" s="226"/>
      <c r="AT159" s="227" t="s">
        <v>159</v>
      </c>
      <c r="AU159" s="227" t="s">
        <v>86</v>
      </c>
      <c r="AV159" s="13" t="s">
        <v>86</v>
      </c>
      <c r="AW159" s="13" t="s">
        <v>32</v>
      </c>
      <c r="AX159" s="13" t="s">
        <v>76</v>
      </c>
      <c r="AY159" s="227" t="s">
        <v>143</v>
      </c>
    </row>
    <row r="160" spans="1:65" s="13" customFormat="1" ht="11.25">
      <c r="B160" s="216"/>
      <c r="C160" s="217"/>
      <c r="D160" s="218" t="s">
        <v>159</v>
      </c>
      <c r="E160" s="219" t="s">
        <v>1</v>
      </c>
      <c r="F160" s="220" t="s">
        <v>567</v>
      </c>
      <c r="G160" s="217"/>
      <c r="H160" s="221">
        <v>4.5</v>
      </c>
      <c r="I160" s="222"/>
      <c r="J160" s="217"/>
      <c r="K160" s="217"/>
      <c r="L160" s="223"/>
      <c r="M160" s="224"/>
      <c r="N160" s="225"/>
      <c r="O160" s="225"/>
      <c r="P160" s="225"/>
      <c r="Q160" s="225"/>
      <c r="R160" s="225"/>
      <c r="S160" s="225"/>
      <c r="T160" s="225"/>
      <c r="U160" s="226"/>
      <c r="AT160" s="227" t="s">
        <v>159</v>
      </c>
      <c r="AU160" s="227" t="s">
        <v>86</v>
      </c>
      <c r="AV160" s="13" t="s">
        <v>86</v>
      </c>
      <c r="AW160" s="13" t="s">
        <v>32</v>
      </c>
      <c r="AX160" s="13" t="s">
        <v>76</v>
      </c>
      <c r="AY160" s="227" t="s">
        <v>143</v>
      </c>
    </row>
    <row r="161" spans="1:65" s="14" customFormat="1" ht="11.25">
      <c r="B161" s="228"/>
      <c r="C161" s="229"/>
      <c r="D161" s="218" t="s">
        <v>159</v>
      </c>
      <c r="E161" s="230" t="s">
        <v>1</v>
      </c>
      <c r="F161" s="231" t="s">
        <v>162</v>
      </c>
      <c r="G161" s="229"/>
      <c r="H161" s="232">
        <v>60.45</v>
      </c>
      <c r="I161" s="233"/>
      <c r="J161" s="229"/>
      <c r="K161" s="229"/>
      <c r="L161" s="234"/>
      <c r="M161" s="235"/>
      <c r="N161" s="236"/>
      <c r="O161" s="236"/>
      <c r="P161" s="236"/>
      <c r="Q161" s="236"/>
      <c r="R161" s="236"/>
      <c r="S161" s="236"/>
      <c r="T161" s="236"/>
      <c r="U161" s="237"/>
      <c r="AT161" s="238" t="s">
        <v>159</v>
      </c>
      <c r="AU161" s="238" t="s">
        <v>86</v>
      </c>
      <c r="AV161" s="14" t="s">
        <v>149</v>
      </c>
      <c r="AW161" s="14" t="s">
        <v>32</v>
      </c>
      <c r="AX161" s="14" t="s">
        <v>84</v>
      </c>
      <c r="AY161" s="238" t="s">
        <v>143</v>
      </c>
    </row>
    <row r="162" spans="1:65" s="12" customFormat="1" ht="22.9" customHeight="1">
      <c r="B162" s="186"/>
      <c r="C162" s="187"/>
      <c r="D162" s="188" t="s">
        <v>75</v>
      </c>
      <c r="E162" s="200" t="s">
        <v>265</v>
      </c>
      <c r="F162" s="200" t="s">
        <v>266</v>
      </c>
      <c r="G162" s="187"/>
      <c r="H162" s="187"/>
      <c r="I162" s="190"/>
      <c r="J162" s="201">
        <f>BK162</f>
        <v>0</v>
      </c>
      <c r="K162" s="187"/>
      <c r="L162" s="192"/>
      <c r="M162" s="193"/>
      <c r="N162" s="194"/>
      <c r="O162" s="194"/>
      <c r="P162" s="195">
        <f>SUM(P163:P178)</f>
        <v>0</v>
      </c>
      <c r="Q162" s="194"/>
      <c r="R162" s="195">
        <f>SUM(R163:R178)</f>
        <v>0</v>
      </c>
      <c r="S162" s="194"/>
      <c r="T162" s="195">
        <f>SUM(T163:T178)</f>
        <v>0</v>
      </c>
      <c r="U162" s="196"/>
      <c r="AR162" s="197" t="s">
        <v>84</v>
      </c>
      <c r="AT162" s="198" t="s">
        <v>75</v>
      </c>
      <c r="AU162" s="198" t="s">
        <v>84</v>
      </c>
      <c r="AY162" s="197" t="s">
        <v>143</v>
      </c>
      <c r="BK162" s="199">
        <f>SUM(BK163:BK178)</f>
        <v>0</v>
      </c>
    </row>
    <row r="163" spans="1:65" s="2" customFormat="1" ht="21.75" customHeight="1">
      <c r="A163" s="33"/>
      <c r="B163" s="34"/>
      <c r="C163" s="202" t="s">
        <v>7</v>
      </c>
      <c r="D163" s="202" t="s">
        <v>145</v>
      </c>
      <c r="E163" s="203" t="s">
        <v>568</v>
      </c>
      <c r="F163" s="204" t="s">
        <v>569</v>
      </c>
      <c r="G163" s="205" t="s">
        <v>177</v>
      </c>
      <c r="H163" s="206">
        <v>132.99</v>
      </c>
      <c r="I163" s="207"/>
      <c r="J163" s="208">
        <f>ROUND(I163*H163,2)</f>
        <v>0</v>
      </c>
      <c r="K163" s="209"/>
      <c r="L163" s="38"/>
      <c r="M163" s="210" t="s">
        <v>1</v>
      </c>
      <c r="N163" s="211" t="s">
        <v>41</v>
      </c>
      <c r="O163" s="70"/>
      <c r="P163" s="212">
        <f>O163*H163</f>
        <v>0</v>
      </c>
      <c r="Q163" s="212">
        <v>0</v>
      </c>
      <c r="R163" s="212">
        <f>Q163*H163</f>
        <v>0</v>
      </c>
      <c r="S163" s="212">
        <v>0</v>
      </c>
      <c r="T163" s="212">
        <f>S163*H163</f>
        <v>0</v>
      </c>
      <c r="U163" s="213" t="s">
        <v>1</v>
      </c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214" t="s">
        <v>149</v>
      </c>
      <c r="AT163" s="214" t="s">
        <v>145</v>
      </c>
      <c r="AU163" s="214" t="s">
        <v>86</v>
      </c>
      <c r="AY163" s="16" t="s">
        <v>143</v>
      </c>
      <c r="BE163" s="215">
        <f>IF(N163="základní",J163,0)</f>
        <v>0</v>
      </c>
      <c r="BF163" s="215">
        <f>IF(N163="snížená",J163,0)</f>
        <v>0</v>
      </c>
      <c r="BG163" s="215">
        <f>IF(N163="zákl. přenesená",J163,0)</f>
        <v>0</v>
      </c>
      <c r="BH163" s="215">
        <f>IF(N163="sníž. přenesená",J163,0)</f>
        <v>0</v>
      </c>
      <c r="BI163" s="215">
        <f>IF(N163="nulová",J163,0)</f>
        <v>0</v>
      </c>
      <c r="BJ163" s="16" t="s">
        <v>84</v>
      </c>
      <c r="BK163" s="215">
        <f>ROUND(I163*H163,2)</f>
        <v>0</v>
      </c>
      <c r="BL163" s="16" t="s">
        <v>149</v>
      </c>
      <c r="BM163" s="214" t="s">
        <v>570</v>
      </c>
    </row>
    <row r="164" spans="1:65" s="2" customFormat="1" ht="21.75" customHeight="1">
      <c r="A164" s="33"/>
      <c r="B164" s="34"/>
      <c r="C164" s="202" t="s">
        <v>250</v>
      </c>
      <c r="D164" s="202" t="s">
        <v>145</v>
      </c>
      <c r="E164" s="203" t="s">
        <v>268</v>
      </c>
      <c r="F164" s="204" t="s">
        <v>571</v>
      </c>
      <c r="G164" s="205" t="s">
        <v>177</v>
      </c>
      <c r="H164" s="206">
        <v>628.58699999999999</v>
      </c>
      <c r="I164" s="207"/>
      <c r="J164" s="208">
        <f>ROUND(I164*H164,2)</f>
        <v>0</v>
      </c>
      <c r="K164" s="209"/>
      <c r="L164" s="38"/>
      <c r="M164" s="210" t="s">
        <v>1</v>
      </c>
      <c r="N164" s="211" t="s">
        <v>41</v>
      </c>
      <c r="O164" s="70"/>
      <c r="P164" s="212">
        <f>O164*H164</f>
        <v>0</v>
      </c>
      <c r="Q164" s="212">
        <v>0</v>
      </c>
      <c r="R164" s="212">
        <f>Q164*H164</f>
        <v>0</v>
      </c>
      <c r="S164" s="212">
        <v>0</v>
      </c>
      <c r="T164" s="212">
        <f>S164*H164</f>
        <v>0</v>
      </c>
      <c r="U164" s="213" t="s">
        <v>1</v>
      </c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214" t="s">
        <v>149</v>
      </c>
      <c r="AT164" s="214" t="s">
        <v>145</v>
      </c>
      <c r="AU164" s="214" t="s">
        <v>86</v>
      </c>
      <c r="AY164" s="16" t="s">
        <v>143</v>
      </c>
      <c r="BE164" s="215">
        <f>IF(N164="základní",J164,0)</f>
        <v>0</v>
      </c>
      <c r="BF164" s="215">
        <f>IF(N164="snížená",J164,0)</f>
        <v>0</v>
      </c>
      <c r="BG164" s="215">
        <f>IF(N164="zákl. přenesená",J164,0)</f>
        <v>0</v>
      </c>
      <c r="BH164" s="215">
        <f>IF(N164="sníž. přenesená",J164,0)</f>
        <v>0</v>
      </c>
      <c r="BI164" s="215">
        <f>IF(N164="nulová",J164,0)</f>
        <v>0</v>
      </c>
      <c r="BJ164" s="16" t="s">
        <v>84</v>
      </c>
      <c r="BK164" s="215">
        <f>ROUND(I164*H164,2)</f>
        <v>0</v>
      </c>
      <c r="BL164" s="16" t="s">
        <v>149</v>
      </c>
      <c r="BM164" s="214" t="s">
        <v>410</v>
      </c>
    </row>
    <row r="165" spans="1:65" s="13" customFormat="1" ht="11.25">
      <c r="B165" s="216"/>
      <c r="C165" s="217"/>
      <c r="D165" s="218" t="s">
        <v>159</v>
      </c>
      <c r="E165" s="219" t="s">
        <v>1</v>
      </c>
      <c r="F165" s="220" t="s">
        <v>572</v>
      </c>
      <c r="G165" s="217"/>
      <c r="H165" s="221">
        <v>628.58699999999999</v>
      </c>
      <c r="I165" s="222"/>
      <c r="J165" s="217"/>
      <c r="K165" s="217"/>
      <c r="L165" s="223"/>
      <c r="M165" s="224"/>
      <c r="N165" s="225"/>
      <c r="O165" s="225"/>
      <c r="P165" s="225"/>
      <c r="Q165" s="225"/>
      <c r="R165" s="225"/>
      <c r="S165" s="225"/>
      <c r="T165" s="225"/>
      <c r="U165" s="226"/>
      <c r="AT165" s="227" t="s">
        <v>159</v>
      </c>
      <c r="AU165" s="227" t="s">
        <v>86</v>
      </c>
      <c r="AV165" s="13" t="s">
        <v>86</v>
      </c>
      <c r="AW165" s="13" t="s">
        <v>32</v>
      </c>
      <c r="AX165" s="13" t="s">
        <v>84</v>
      </c>
      <c r="AY165" s="227" t="s">
        <v>143</v>
      </c>
    </row>
    <row r="166" spans="1:65" s="2" customFormat="1" ht="21.75" customHeight="1">
      <c r="A166" s="33"/>
      <c r="B166" s="34"/>
      <c r="C166" s="202" t="s">
        <v>254</v>
      </c>
      <c r="D166" s="202" t="s">
        <v>145</v>
      </c>
      <c r="E166" s="203" t="s">
        <v>272</v>
      </c>
      <c r="F166" s="204" t="s">
        <v>273</v>
      </c>
      <c r="G166" s="205" t="s">
        <v>177</v>
      </c>
      <c r="H166" s="206">
        <v>11943.153</v>
      </c>
      <c r="I166" s="207"/>
      <c r="J166" s="208">
        <f>ROUND(I166*H166,2)</f>
        <v>0</v>
      </c>
      <c r="K166" s="209"/>
      <c r="L166" s="38"/>
      <c r="M166" s="210" t="s">
        <v>1</v>
      </c>
      <c r="N166" s="211" t="s">
        <v>41</v>
      </c>
      <c r="O166" s="70"/>
      <c r="P166" s="212">
        <f>O166*H166</f>
        <v>0</v>
      </c>
      <c r="Q166" s="212">
        <v>0</v>
      </c>
      <c r="R166" s="212">
        <f>Q166*H166</f>
        <v>0</v>
      </c>
      <c r="S166" s="212">
        <v>0</v>
      </c>
      <c r="T166" s="212">
        <f>S166*H166</f>
        <v>0</v>
      </c>
      <c r="U166" s="213" t="s">
        <v>1</v>
      </c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214" t="s">
        <v>149</v>
      </c>
      <c r="AT166" s="214" t="s">
        <v>145</v>
      </c>
      <c r="AU166" s="214" t="s">
        <v>86</v>
      </c>
      <c r="AY166" s="16" t="s">
        <v>143</v>
      </c>
      <c r="BE166" s="215">
        <f>IF(N166="základní",J166,0)</f>
        <v>0</v>
      </c>
      <c r="BF166" s="215">
        <f>IF(N166="snížená",J166,0)</f>
        <v>0</v>
      </c>
      <c r="BG166" s="215">
        <f>IF(N166="zákl. přenesená",J166,0)</f>
        <v>0</v>
      </c>
      <c r="BH166" s="215">
        <f>IF(N166="sníž. přenesená",J166,0)</f>
        <v>0</v>
      </c>
      <c r="BI166" s="215">
        <f>IF(N166="nulová",J166,0)</f>
        <v>0</v>
      </c>
      <c r="BJ166" s="16" t="s">
        <v>84</v>
      </c>
      <c r="BK166" s="215">
        <f>ROUND(I166*H166,2)</f>
        <v>0</v>
      </c>
      <c r="BL166" s="16" t="s">
        <v>149</v>
      </c>
      <c r="BM166" s="214" t="s">
        <v>411</v>
      </c>
    </row>
    <row r="167" spans="1:65" s="13" customFormat="1" ht="11.25">
      <c r="B167" s="216"/>
      <c r="C167" s="217"/>
      <c r="D167" s="218" t="s">
        <v>159</v>
      </c>
      <c r="E167" s="217"/>
      <c r="F167" s="220" t="s">
        <v>573</v>
      </c>
      <c r="G167" s="217"/>
      <c r="H167" s="221">
        <v>11943.153</v>
      </c>
      <c r="I167" s="222"/>
      <c r="J167" s="217"/>
      <c r="K167" s="217"/>
      <c r="L167" s="223"/>
      <c r="M167" s="224"/>
      <c r="N167" s="225"/>
      <c r="O167" s="225"/>
      <c r="P167" s="225"/>
      <c r="Q167" s="225"/>
      <c r="R167" s="225"/>
      <c r="S167" s="225"/>
      <c r="T167" s="225"/>
      <c r="U167" s="226"/>
      <c r="AT167" s="227" t="s">
        <v>159</v>
      </c>
      <c r="AU167" s="227" t="s">
        <v>86</v>
      </c>
      <c r="AV167" s="13" t="s">
        <v>86</v>
      </c>
      <c r="AW167" s="13" t="s">
        <v>4</v>
      </c>
      <c r="AX167" s="13" t="s">
        <v>84</v>
      </c>
      <c r="AY167" s="227" t="s">
        <v>143</v>
      </c>
    </row>
    <row r="168" spans="1:65" s="2" customFormat="1" ht="16.5" customHeight="1">
      <c r="A168" s="33"/>
      <c r="B168" s="34"/>
      <c r="C168" s="202" t="s">
        <v>259</v>
      </c>
      <c r="D168" s="202" t="s">
        <v>145</v>
      </c>
      <c r="E168" s="203" t="s">
        <v>277</v>
      </c>
      <c r="F168" s="204" t="s">
        <v>278</v>
      </c>
      <c r="G168" s="205" t="s">
        <v>177</v>
      </c>
      <c r="H168" s="206">
        <v>628.58699999999999</v>
      </c>
      <c r="I168" s="207"/>
      <c r="J168" s="208">
        <f>ROUND(I168*H168,2)</f>
        <v>0</v>
      </c>
      <c r="K168" s="209"/>
      <c r="L168" s="38"/>
      <c r="M168" s="210" t="s">
        <v>1</v>
      </c>
      <c r="N168" s="211" t="s">
        <v>41</v>
      </c>
      <c r="O168" s="70"/>
      <c r="P168" s="212">
        <f>O168*H168</f>
        <v>0</v>
      </c>
      <c r="Q168" s="212">
        <v>0</v>
      </c>
      <c r="R168" s="212">
        <f>Q168*H168</f>
        <v>0</v>
      </c>
      <c r="S168" s="212">
        <v>0</v>
      </c>
      <c r="T168" s="212">
        <f>S168*H168</f>
        <v>0</v>
      </c>
      <c r="U168" s="213" t="s">
        <v>1</v>
      </c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214" t="s">
        <v>149</v>
      </c>
      <c r="AT168" s="214" t="s">
        <v>145</v>
      </c>
      <c r="AU168" s="214" t="s">
        <v>86</v>
      </c>
      <c r="AY168" s="16" t="s">
        <v>143</v>
      </c>
      <c r="BE168" s="215">
        <f>IF(N168="základní",J168,0)</f>
        <v>0</v>
      </c>
      <c r="BF168" s="215">
        <f>IF(N168="snížená",J168,0)</f>
        <v>0</v>
      </c>
      <c r="BG168" s="215">
        <f>IF(N168="zákl. přenesená",J168,0)</f>
        <v>0</v>
      </c>
      <c r="BH168" s="215">
        <f>IF(N168="sníž. přenesená",J168,0)</f>
        <v>0</v>
      </c>
      <c r="BI168" s="215">
        <f>IF(N168="nulová",J168,0)</f>
        <v>0</v>
      </c>
      <c r="BJ168" s="16" t="s">
        <v>84</v>
      </c>
      <c r="BK168" s="215">
        <f>ROUND(I168*H168,2)</f>
        <v>0</v>
      </c>
      <c r="BL168" s="16" t="s">
        <v>149</v>
      </c>
      <c r="BM168" s="214" t="s">
        <v>413</v>
      </c>
    </row>
    <row r="169" spans="1:65" s="2" customFormat="1" ht="21.75" customHeight="1">
      <c r="A169" s="33"/>
      <c r="B169" s="34"/>
      <c r="C169" s="202" t="s">
        <v>267</v>
      </c>
      <c r="D169" s="202" t="s">
        <v>145</v>
      </c>
      <c r="E169" s="203" t="s">
        <v>414</v>
      </c>
      <c r="F169" s="204" t="s">
        <v>415</v>
      </c>
      <c r="G169" s="205" t="s">
        <v>177</v>
      </c>
      <c r="H169" s="206">
        <v>4.95</v>
      </c>
      <c r="I169" s="207"/>
      <c r="J169" s="208">
        <f>ROUND(I169*H169,2)</f>
        <v>0</v>
      </c>
      <c r="K169" s="209"/>
      <c r="L169" s="38"/>
      <c r="M169" s="210" t="s">
        <v>1</v>
      </c>
      <c r="N169" s="211" t="s">
        <v>41</v>
      </c>
      <c r="O169" s="70"/>
      <c r="P169" s="212">
        <f>O169*H169</f>
        <v>0</v>
      </c>
      <c r="Q169" s="212">
        <v>0</v>
      </c>
      <c r="R169" s="212">
        <f>Q169*H169</f>
        <v>0</v>
      </c>
      <c r="S169" s="212">
        <v>0</v>
      </c>
      <c r="T169" s="212">
        <f>S169*H169</f>
        <v>0</v>
      </c>
      <c r="U169" s="213" t="s">
        <v>1</v>
      </c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214" t="s">
        <v>149</v>
      </c>
      <c r="AT169" s="214" t="s">
        <v>145</v>
      </c>
      <c r="AU169" s="214" t="s">
        <v>86</v>
      </c>
      <c r="AY169" s="16" t="s">
        <v>143</v>
      </c>
      <c r="BE169" s="215">
        <f>IF(N169="základní",J169,0)</f>
        <v>0</v>
      </c>
      <c r="BF169" s="215">
        <f>IF(N169="snížená",J169,0)</f>
        <v>0</v>
      </c>
      <c r="BG169" s="215">
        <f>IF(N169="zákl. přenesená",J169,0)</f>
        <v>0</v>
      </c>
      <c r="BH169" s="215">
        <f>IF(N169="sníž. přenesená",J169,0)</f>
        <v>0</v>
      </c>
      <c r="BI169" s="215">
        <f>IF(N169="nulová",J169,0)</f>
        <v>0</v>
      </c>
      <c r="BJ169" s="16" t="s">
        <v>84</v>
      </c>
      <c r="BK169" s="215">
        <f>ROUND(I169*H169,2)</f>
        <v>0</v>
      </c>
      <c r="BL169" s="16" t="s">
        <v>149</v>
      </c>
      <c r="BM169" s="214" t="s">
        <v>416</v>
      </c>
    </row>
    <row r="170" spans="1:65" s="2" customFormat="1" ht="78">
      <c r="A170" s="33"/>
      <c r="B170" s="34"/>
      <c r="C170" s="35"/>
      <c r="D170" s="218" t="s">
        <v>226</v>
      </c>
      <c r="E170" s="35"/>
      <c r="F170" s="250" t="s">
        <v>417</v>
      </c>
      <c r="G170" s="35"/>
      <c r="H170" s="35"/>
      <c r="I170" s="114"/>
      <c r="J170" s="35"/>
      <c r="K170" s="35"/>
      <c r="L170" s="38"/>
      <c r="M170" s="251"/>
      <c r="N170" s="252"/>
      <c r="O170" s="70"/>
      <c r="P170" s="70"/>
      <c r="Q170" s="70"/>
      <c r="R170" s="70"/>
      <c r="S170" s="70"/>
      <c r="T170" s="70"/>
      <c r="U170" s="71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6" t="s">
        <v>226</v>
      </c>
      <c r="AU170" s="16" t="s">
        <v>86</v>
      </c>
    </row>
    <row r="171" spans="1:65" s="2" customFormat="1" ht="21.75" customHeight="1">
      <c r="A171" s="33"/>
      <c r="B171" s="34"/>
      <c r="C171" s="202" t="s">
        <v>271</v>
      </c>
      <c r="D171" s="202" t="s">
        <v>145</v>
      </c>
      <c r="E171" s="203" t="s">
        <v>286</v>
      </c>
      <c r="F171" s="204" t="s">
        <v>287</v>
      </c>
      <c r="G171" s="205" t="s">
        <v>177</v>
      </c>
      <c r="H171" s="206">
        <v>49.66</v>
      </c>
      <c r="I171" s="207"/>
      <c r="J171" s="208">
        <f>ROUND(I171*H171,2)</f>
        <v>0</v>
      </c>
      <c r="K171" s="209"/>
      <c r="L171" s="38"/>
      <c r="M171" s="210" t="s">
        <v>1</v>
      </c>
      <c r="N171" s="211" t="s">
        <v>41</v>
      </c>
      <c r="O171" s="70"/>
      <c r="P171" s="212">
        <f>O171*H171</f>
        <v>0</v>
      </c>
      <c r="Q171" s="212">
        <v>0</v>
      </c>
      <c r="R171" s="212">
        <f>Q171*H171</f>
        <v>0</v>
      </c>
      <c r="S171" s="212">
        <v>0</v>
      </c>
      <c r="T171" s="212">
        <f>S171*H171</f>
        <v>0</v>
      </c>
      <c r="U171" s="213" t="s">
        <v>1</v>
      </c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214" t="s">
        <v>149</v>
      </c>
      <c r="AT171" s="214" t="s">
        <v>145</v>
      </c>
      <c r="AU171" s="214" t="s">
        <v>86</v>
      </c>
      <c r="AY171" s="16" t="s">
        <v>143</v>
      </c>
      <c r="BE171" s="215">
        <f>IF(N171="základní",J171,0)</f>
        <v>0</v>
      </c>
      <c r="BF171" s="215">
        <f>IF(N171="snížená",J171,0)</f>
        <v>0</v>
      </c>
      <c r="BG171" s="215">
        <f>IF(N171="zákl. přenesená",J171,0)</f>
        <v>0</v>
      </c>
      <c r="BH171" s="215">
        <f>IF(N171="sníž. přenesená",J171,0)</f>
        <v>0</v>
      </c>
      <c r="BI171" s="215">
        <f>IF(N171="nulová",J171,0)</f>
        <v>0</v>
      </c>
      <c r="BJ171" s="16" t="s">
        <v>84</v>
      </c>
      <c r="BK171" s="215">
        <f>ROUND(I171*H171,2)</f>
        <v>0</v>
      </c>
      <c r="BL171" s="16" t="s">
        <v>149</v>
      </c>
      <c r="BM171" s="214" t="s">
        <v>422</v>
      </c>
    </row>
    <row r="172" spans="1:65" s="13" customFormat="1" ht="11.25">
      <c r="B172" s="216"/>
      <c r="C172" s="217"/>
      <c r="D172" s="218" t="s">
        <v>159</v>
      </c>
      <c r="E172" s="219" t="s">
        <v>1</v>
      </c>
      <c r="F172" s="220" t="s">
        <v>574</v>
      </c>
      <c r="G172" s="217"/>
      <c r="H172" s="221">
        <v>49.66</v>
      </c>
      <c r="I172" s="222"/>
      <c r="J172" s="217"/>
      <c r="K172" s="217"/>
      <c r="L172" s="223"/>
      <c r="M172" s="224"/>
      <c r="N172" s="225"/>
      <c r="O172" s="225"/>
      <c r="P172" s="225"/>
      <c r="Q172" s="225"/>
      <c r="R172" s="225"/>
      <c r="S172" s="225"/>
      <c r="T172" s="225"/>
      <c r="U172" s="226"/>
      <c r="AT172" s="227" t="s">
        <v>159</v>
      </c>
      <c r="AU172" s="227" t="s">
        <v>86</v>
      </c>
      <c r="AV172" s="13" t="s">
        <v>86</v>
      </c>
      <c r="AW172" s="13" t="s">
        <v>32</v>
      </c>
      <c r="AX172" s="13" t="s">
        <v>84</v>
      </c>
      <c r="AY172" s="227" t="s">
        <v>143</v>
      </c>
    </row>
    <row r="173" spans="1:65" s="2" customFormat="1" ht="21.75" customHeight="1">
      <c r="A173" s="33"/>
      <c r="B173" s="34"/>
      <c r="C173" s="202" t="s">
        <v>276</v>
      </c>
      <c r="D173" s="202" t="s">
        <v>145</v>
      </c>
      <c r="E173" s="203" t="s">
        <v>281</v>
      </c>
      <c r="F173" s="204" t="s">
        <v>282</v>
      </c>
      <c r="G173" s="205" t="s">
        <v>177</v>
      </c>
      <c r="H173" s="206">
        <v>84.24</v>
      </c>
      <c r="I173" s="207"/>
      <c r="J173" s="208">
        <f>ROUND(I173*H173,2)</f>
        <v>0</v>
      </c>
      <c r="K173" s="209"/>
      <c r="L173" s="38"/>
      <c r="M173" s="210" t="s">
        <v>1</v>
      </c>
      <c r="N173" s="211" t="s">
        <v>41</v>
      </c>
      <c r="O173" s="70"/>
      <c r="P173" s="212">
        <f>O173*H173</f>
        <v>0</v>
      </c>
      <c r="Q173" s="212">
        <v>0</v>
      </c>
      <c r="R173" s="212">
        <f>Q173*H173</f>
        <v>0</v>
      </c>
      <c r="S173" s="212">
        <v>0</v>
      </c>
      <c r="T173" s="212">
        <f>S173*H173</f>
        <v>0</v>
      </c>
      <c r="U173" s="213" t="s">
        <v>1</v>
      </c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214" t="s">
        <v>149</v>
      </c>
      <c r="AT173" s="214" t="s">
        <v>145</v>
      </c>
      <c r="AU173" s="214" t="s">
        <v>86</v>
      </c>
      <c r="AY173" s="16" t="s">
        <v>143</v>
      </c>
      <c r="BE173" s="215">
        <f>IF(N173="základní",J173,0)</f>
        <v>0</v>
      </c>
      <c r="BF173" s="215">
        <f>IF(N173="snížená",J173,0)</f>
        <v>0</v>
      </c>
      <c r="BG173" s="215">
        <f>IF(N173="zákl. přenesená",J173,0)</f>
        <v>0</v>
      </c>
      <c r="BH173" s="215">
        <f>IF(N173="sníž. přenesená",J173,0)</f>
        <v>0</v>
      </c>
      <c r="BI173" s="215">
        <f>IF(N173="nulová",J173,0)</f>
        <v>0</v>
      </c>
      <c r="BJ173" s="16" t="s">
        <v>84</v>
      </c>
      <c r="BK173" s="215">
        <f>ROUND(I173*H173,2)</f>
        <v>0</v>
      </c>
      <c r="BL173" s="16" t="s">
        <v>149</v>
      </c>
      <c r="BM173" s="214" t="s">
        <v>424</v>
      </c>
    </row>
    <row r="174" spans="1:65" s="2" customFormat="1" ht="21.75" customHeight="1">
      <c r="A174" s="33"/>
      <c r="B174" s="34"/>
      <c r="C174" s="202" t="s">
        <v>280</v>
      </c>
      <c r="D174" s="202" t="s">
        <v>145</v>
      </c>
      <c r="E174" s="203" t="s">
        <v>426</v>
      </c>
      <c r="F174" s="204" t="s">
        <v>427</v>
      </c>
      <c r="G174" s="205" t="s">
        <v>177</v>
      </c>
      <c r="H174" s="206">
        <v>2.1</v>
      </c>
      <c r="I174" s="207"/>
      <c r="J174" s="208">
        <f>ROUND(I174*H174,2)</f>
        <v>0</v>
      </c>
      <c r="K174" s="209"/>
      <c r="L174" s="38"/>
      <c r="M174" s="210" t="s">
        <v>1</v>
      </c>
      <c r="N174" s="211" t="s">
        <v>41</v>
      </c>
      <c r="O174" s="70"/>
      <c r="P174" s="212">
        <f>O174*H174</f>
        <v>0</v>
      </c>
      <c r="Q174" s="212">
        <v>0</v>
      </c>
      <c r="R174" s="212">
        <f>Q174*H174</f>
        <v>0</v>
      </c>
      <c r="S174" s="212">
        <v>0</v>
      </c>
      <c r="T174" s="212">
        <f>S174*H174</f>
        <v>0</v>
      </c>
      <c r="U174" s="213" t="s">
        <v>1</v>
      </c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214" t="s">
        <v>149</v>
      </c>
      <c r="AT174" s="214" t="s">
        <v>145</v>
      </c>
      <c r="AU174" s="214" t="s">
        <v>86</v>
      </c>
      <c r="AY174" s="16" t="s">
        <v>143</v>
      </c>
      <c r="BE174" s="215">
        <f>IF(N174="základní",J174,0)</f>
        <v>0</v>
      </c>
      <c r="BF174" s="215">
        <f>IF(N174="snížená",J174,0)</f>
        <v>0</v>
      </c>
      <c r="BG174" s="215">
        <f>IF(N174="zákl. přenesená",J174,0)</f>
        <v>0</v>
      </c>
      <c r="BH174" s="215">
        <f>IF(N174="sníž. přenesená",J174,0)</f>
        <v>0</v>
      </c>
      <c r="BI174" s="215">
        <f>IF(N174="nulová",J174,0)</f>
        <v>0</v>
      </c>
      <c r="BJ174" s="16" t="s">
        <v>84</v>
      </c>
      <c r="BK174" s="215">
        <f>ROUND(I174*H174,2)</f>
        <v>0</v>
      </c>
      <c r="BL174" s="16" t="s">
        <v>149</v>
      </c>
      <c r="BM174" s="214" t="s">
        <v>428</v>
      </c>
    </row>
    <row r="175" spans="1:65" s="2" customFormat="1" ht="33" customHeight="1">
      <c r="A175" s="33"/>
      <c r="B175" s="34"/>
      <c r="C175" s="202" t="s">
        <v>285</v>
      </c>
      <c r="D175" s="202" t="s">
        <v>145</v>
      </c>
      <c r="E175" s="203" t="s">
        <v>333</v>
      </c>
      <c r="F175" s="204" t="s">
        <v>334</v>
      </c>
      <c r="G175" s="205" t="s">
        <v>177</v>
      </c>
      <c r="H175" s="206">
        <v>2.6</v>
      </c>
      <c r="I175" s="207"/>
      <c r="J175" s="208">
        <f>ROUND(I175*H175,2)</f>
        <v>0</v>
      </c>
      <c r="K175" s="209"/>
      <c r="L175" s="38"/>
      <c r="M175" s="210" t="s">
        <v>1</v>
      </c>
      <c r="N175" s="211" t="s">
        <v>41</v>
      </c>
      <c r="O175" s="70"/>
      <c r="P175" s="212">
        <f>O175*H175</f>
        <v>0</v>
      </c>
      <c r="Q175" s="212">
        <v>0</v>
      </c>
      <c r="R175" s="212">
        <f>Q175*H175</f>
        <v>0</v>
      </c>
      <c r="S175" s="212">
        <v>0</v>
      </c>
      <c r="T175" s="212">
        <f>S175*H175</f>
        <v>0</v>
      </c>
      <c r="U175" s="213" t="s">
        <v>1</v>
      </c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214" t="s">
        <v>149</v>
      </c>
      <c r="AT175" s="214" t="s">
        <v>145</v>
      </c>
      <c r="AU175" s="214" t="s">
        <v>86</v>
      </c>
      <c r="AY175" s="16" t="s">
        <v>143</v>
      </c>
      <c r="BE175" s="215">
        <f>IF(N175="základní",J175,0)</f>
        <v>0</v>
      </c>
      <c r="BF175" s="215">
        <f>IF(N175="snížená",J175,0)</f>
        <v>0</v>
      </c>
      <c r="BG175" s="215">
        <f>IF(N175="zákl. přenesená",J175,0)</f>
        <v>0</v>
      </c>
      <c r="BH175" s="215">
        <f>IF(N175="sníž. přenesená",J175,0)</f>
        <v>0</v>
      </c>
      <c r="BI175" s="215">
        <f>IF(N175="nulová",J175,0)</f>
        <v>0</v>
      </c>
      <c r="BJ175" s="16" t="s">
        <v>84</v>
      </c>
      <c r="BK175" s="215">
        <f>ROUND(I175*H175,2)</f>
        <v>0</v>
      </c>
      <c r="BL175" s="16" t="s">
        <v>149</v>
      </c>
      <c r="BM175" s="214" t="s">
        <v>430</v>
      </c>
    </row>
    <row r="176" spans="1:65" s="2" customFormat="1" ht="21.75" customHeight="1">
      <c r="A176" s="33"/>
      <c r="B176" s="34"/>
      <c r="C176" s="202" t="s">
        <v>290</v>
      </c>
      <c r="D176" s="202" t="s">
        <v>145</v>
      </c>
      <c r="E176" s="203" t="s">
        <v>339</v>
      </c>
      <c r="F176" s="204" t="s">
        <v>340</v>
      </c>
      <c r="G176" s="205" t="s">
        <v>177</v>
      </c>
      <c r="H176" s="206">
        <v>0.5</v>
      </c>
      <c r="I176" s="207"/>
      <c r="J176" s="208">
        <f>ROUND(I176*H176,2)</f>
        <v>0</v>
      </c>
      <c r="K176" s="209"/>
      <c r="L176" s="38"/>
      <c r="M176" s="210" t="s">
        <v>1</v>
      </c>
      <c r="N176" s="211" t="s">
        <v>41</v>
      </c>
      <c r="O176" s="70"/>
      <c r="P176" s="212">
        <f>O176*H176</f>
        <v>0</v>
      </c>
      <c r="Q176" s="212">
        <v>0</v>
      </c>
      <c r="R176" s="212">
        <f>Q176*H176</f>
        <v>0</v>
      </c>
      <c r="S176" s="212">
        <v>0</v>
      </c>
      <c r="T176" s="212">
        <f>S176*H176</f>
        <v>0</v>
      </c>
      <c r="U176" s="213" t="s">
        <v>1</v>
      </c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214" t="s">
        <v>149</v>
      </c>
      <c r="AT176" s="214" t="s">
        <v>145</v>
      </c>
      <c r="AU176" s="214" t="s">
        <v>86</v>
      </c>
      <c r="AY176" s="16" t="s">
        <v>143</v>
      </c>
      <c r="BE176" s="215">
        <f>IF(N176="základní",J176,0)</f>
        <v>0</v>
      </c>
      <c r="BF176" s="215">
        <f>IF(N176="snížená",J176,0)</f>
        <v>0</v>
      </c>
      <c r="BG176" s="215">
        <f>IF(N176="zákl. přenesená",J176,0)</f>
        <v>0</v>
      </c>
      <c r="BH176" s="215">
        <f>IF(N176="sníž. přenesená",J176,0)</f>
        <v>0</v>
      </c>
      <c r="BI176" s="215">
        <f>IF(N176="nulová",J176,0)</f>
        <v>0</v>
      </c>
      <c r="BJ176" s="16" t="s">
        <v>84</v>
      </c>
      <c r="BK176" s="215">
        <f>ROUND(I176*H176,2)</f>
        <v>0</v>
      </c>
      <c r="BL176" s="16" t="s">
        <v>149</v>
      </c>
      <c r="BM176" s="214" t="s">
        <v>432</v>
      </c>
    </row>
    <row r="177" spans="1:65" s="2" customFormat="1" ht="33" customHeight="1">
      <c r="A177" s="33"/>
      <c r="B177" s="34"/>
      <c r="C177" s="202" t="s">
        <v>294</v>
      </c>
      <c r="D177" s="202" t="s">
        <v>145</v>
      </c>
      <c r="E177" s="203" t="s">
        <v>295</v>
      </c>
      <c r="F177" s="204" t="s">
        <v>296</v>
      </c>
      <c r="G177" s="205" t="s">
        <v>177</v>
      </c>
      <c r="H177" s="206">
        <v>489.48700000000002</v>
      </c>
      <c r="I177" s="207"/>
      <c r="J177" s="208">
        <f>ROUND(I177*H177,2)</f>
        <v>0</v>
      </c>
      <c r="K177" s="209"/>
      <c r="L177" s="38"/>
      <c r="M177" s="210" t="s">
        <v>1</v>
      </c>
      <c r="N177" s="211" t="s">
        <v>41</v>
      </c>
      <c r="O177" s="70"/>
      <c r="P177" s="212">
        <f>O177*H177</f>
        <v>0</v>
      </c>
      <c r="Q177" s="212">
        <v>0</v>
      </c>
      <c r="R177" s="212">
        <f>Q177*H177</f>
        <v>0</v>
      </c>
      <c r="S177" s="212">
        <v>0</v>
      </c>
      <c r="T177" s="212">
        <f>S177*H177</f>
        <v>0</v>
      </c>
      <c r="U177" s="213" t="s">
        <v>1</v>
      </c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R177" s="214" t="s">
        <v>149</v>
      </c>
      <c r="AT177" s="214" t="s">
        <v>145</v>
      </c>
      <c r="AU177" s="214" t="s">
        <v>86</v>
      </c>
      <c r="AY177" s="16" t="s">
        <v>143</v>
      </c>
      <c r="BE177" s="215">
        <f>IF(N177="základní",J177,0)</f>
        <v>0</v>
      </c>
      <c r="BF177" s="215">
        <f>IF(N177="snížená",J177,0)</f>
        <v>0</v>
      </c>
      <c r="BG177" s="215">
        <f>IF(N177="zákl. přenesená",J177,0)</f>
        <v>0</v>
      </c>
      <c r="BH177" s="215">
        <f>IF(N177="sníž. přenesená",J177,0)</f>
        <v>0</v>
      </c>
      <c r="BI177" s="215">
        <f>IF(N177="nulová",J177,0)</f>
        <v>0</v>
      </c>
      <c r="BJ177" s="16" t="s">
        <v>84</v>
      </c>
      <c r="BK177" s="215">
        <f>ROUND(I177*H177,2)</f>
        <v>0</v>
      </c>
      <c r="BL177" s="16" t="s">
        <v>149</v>
      </c>
      <c r="BM177" s="214" t="s">
        <v>438</v>
      </c>
    </row>
    <row r="178" spans="1:65" s="13" customFormat="1" ht="11.25">
      <c r="B178" s="216"/>
      <c r="C178" s="217"/>
      <c r="D178" s="218" t="s">
        <v>159</v>
      </c>
      <c r="E178" s="219" t="s">
        <v>1</v>
      </c>
      <c r="F178" s="220" t="s">
        <v>575</v>
      </c>
      <c r="G178" s="217"/>
      <c r="H178" s="221">
        <v>489.48700000000002</v>
      </c>
      <c r="I178" s="222"/>
      <c r="J178" s="217"/>
      <c r="K178" s="217"/>
      <c r="L178" s="223"/>
      <c r="M178" s="253"/>
      <c r="N178" s="254"/>
      <c r="O178" s="254"/>
      <c r="P178" s="254"/>
      <c r="Q178" s="254"/>
      <c r="R178" s="254"/>
      <c r="S178" s="254"/>
      <c r="T178" s="254"/>
      <c r="U178" s="255"/>
      <c r="AT178" s="227" t="s">
        <v>159</v>
      </c>
      <c r="AU178" s="227" t="s">
        <v>86</v>
      </c>
      <c r="AV178" s="13" t="s">
        <v>86</v>
      </c>
      <c r="AW178" s="13" t="s">
        <v>32</v>
      </c>
      <c r="AX178" s="13" t="s">
        <v>84</v>
      </c>
      <c r="AY178" s="227" t="s">
        <v>143</v>
      </c>
    </row>
    <row r="179" spans="1:65" s="2" customFormat="1" ht="6.95" customHeight="1">
      <c r="A179" s="33"/>
      <c r="B179" s="53"/>
      <c r="C179" s="54"/>
      <c r="D179" s="54"/>
      <c r="E179" s="54"/>
      <c r="F179" s="54"/>
      <c r="G179" s="54"/>
      <c r="H179" s="54"/>
      <c r="I179" s="151"/>
      <c r="J179" s="54"/>
      <c r="K179" s="54"/>
      <c r="L179" s="38"/>
      <c r="M179" s="33"/>
      <c r="O179" s="33"/>
      <c r="P179" s="33"/>
      <c r="Q179" s="33"/>
      <c r="R179" s="33"/>
      <c r="S179" s="33"/>
      <c r="T179" s="33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</row>
  </sheetData>
  <sheetProtection algorithmName="SHA-512" hashValue="UsaeZ5IgUWunfl/AnlCu5ifzBT8OiP6b8mygJF8bhoBHbTHNHhQFmXTkcva4jvNvQHVHlHLAhu81G17QBuFy1A==" saltValue="iva9hyeSv5DXEzJAjQHNB/qso6DtlbvMs9pMy60kBSqMqmLsH/p9RfTDsvKWOlj57Xzok1jAIlGDFr4YoJbDMg==" spinCount="100000" sheet="1" objects="1" scenarios="1" formatColumns="0" formatRows="0" autoFilter="0"/>
  <autoFilter ref="C119:K178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9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7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1" width="14.16406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7"/>
      <c r="L2" s="301"/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6" t="s">
        <v>101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86</v>
      </c>
    </row>
    <row r="4" spans="1:46" s="1" customFormat="1" ht="24.95" customHeight="1">
      <c r="B4" s="19"/>
      <c r="D4" s="111" t="s">
        <v>112</v>
      </c>
      <c r="I4" s="107"/>
      <c r="L4" s="19"/>
      <c r="M4" s="112" t="s">
        <v>10</v>
      </c>
      <c r="AT4" s="16" t="s">
        <v>4</v>
      </c>
    </row>
    <row r="5" spans="1:46" s="1" customFormat="1" ht="6.95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52.5" customHeight="1">
      <c r="B7" s="19"/>
      <c r="E7" s="302" t="str">
        <f>'Rekapitulace zakázky'!K6</f>
        <v>Odstraňování postradatelných objektů SŽ - demolice (obvod OŘ PHA) na trati č. 120 - Nové Strašecí, č .221 - Praha Vršovice, č. 170,171 - Karlštejn, č. 231 - Praha Kyje, č. 230 - Čáslav, č. 190 - Praha Bubny</v>
      </c>
      <c r="F7" s="303"/>
      <c r="G7" s="303"/>
      <c r="H7" s="303"/>
      <c r="I7" s="107"/>
      <c r="L7" s="19"/>
    </row>
    <row r="8" spans="1:46" s="2" customFormat="1" ht="12" customHeight="1">
      <c r="A8" s="33"/>
      <c r="B8" s="38"/>
      <c r="C8" s="33"/>
      <c r="D8" s="113" t="s">
        <v>113</v>
      </c>
      <c r="E8" s="33"/>
      <c r="F8" s="33"/>
      <c r="G8" s="33"/>
      <c r="H8" s="33"/>
      <c r="I8" s="114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04" t="s">
        <v>576</v>
      </c>
      <c r="F9" s="305"/>
      <c r="G9" s="305"/>
      <c r="H9" s="305"/>
      <c r="I9" s="114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3" t="s">
        <v>17</v>
      </c>
      <c r="E11" s="33"/>
      <c r="F11" s="115" t="s">
        <v>1</v>
      </c>
      <c r="G11" s="33"/>
      <c r="H11" s="33"/>
      <c r="I11" s="116" t="s">
        <v>18</v>
      </c>
      <c r="J11" s="115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3" t="s">
        <v>19</v>
      </c>
      <c r="E12" s="33"/>
      <c r="F12" s="115" t="s">
        <v>577</v>
      </c>
      <c r="G12" s="33"/>
      <c r="H12" s="33"/>
      <c r="I12" s="116" t="s">
        <v>21</v>
      </c>
      <c r="J12" s="117" t="str">
        <f>'Rekapitulace zakázky'!AN8</f>
        <v>17. 6. 2020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23</v>
      </c>
      <c r="E14" s="33"/>
      <c r="F14" s="33"/>
      <c r="G14" s="33"/>
      <c r="H14" s="33"/>
      <c r="I14" s="116" t="s">
        <v>24</v>
      </c>
      <c r="J14" s="115" t="s">
        <v>25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5" t="s">
        <v>26</v>
      </c>
      <c r="F15" s="33"/>
      <c r="G15" s="33"/>
      <c r="H15" s="33"/>
      <c r="I15" s="116" t="s">
        <v>27</v>
      </c>
      <c r="J15" s="115" t="s">
        <v>28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3" t="s">
        <v>29</v>
      </c>
      <c r="E17" s="33"/>
      <c r="F17" s="33"/>
      <c r="G17" s="33"/>
      <c r="H17" s="33"/>
      <c r="I17" s="116" t="s">
        <v>24</v>
      </c>
      <c r="J17" s="29" t="str">
        <f>'Rekapitulace zakázky'!AN13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06" t="str">
        <f>'Rekapitulace zakázky'!E14</f>
        <v>Vyplň údaj</v>
      </c>
      <c r="F18" s="307"/>
      <c r="G18" s="307"/>
      <c r="H18" s="307"/>
      <c r="I18" s="116" t="s">
        <v>27</v>
      </c>
      <c r="J18" s="29" t="str">
        <f>'Rekapitulace zakázky'!AN14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3" t="s">
        <v>31</v>
      </c>
      <c r="E20" s="33"/>
      <c r="F20" s="33"/>
      <c r="G20" s="33"/>
      <c r="H20" s="33"/>
      <c r="I20" s="116" t="s">
        <v>24</v>
      </c>
      <c r="J20" s="115" t="str">
        <f>IF('Rekapitulace zakázky'!AN16="","",'Rekapitulace zakázky'!AN16)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5" t="str">
        <f>IF('Rekapitulace zakázky'!E17="","",'Rekapitulace zakázky'!E17)</f>
        <v xml:space="preserve"> </v>
      </c>
      <c r="F21" s="33"/>
      <c r="G21" s="33"/>
      <c r="H21" s="33"/>
      <c r="I21" s="116" t="s">
        <v>27</v>
      </c>
      <c r="J21" s="115" t="str">
        <f>IF('Rekapitulace zakázky'!AN17="","",'Rekapitulace zakázky'!AN17)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3" t="s">
        <v>33</v>
      </c>
      <c r="E23" s="33"/>
      <c r="F23" s="33"/>
      <c r="G23" s="33"/>
      <c r="H23" s="33"/>
      <c r="I23" s="116" t="s">
        <v>24</v>
      </c>
      <c r="J23" s="115" t="s">
        <v>1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5" t="s">
        <v>34</v>
      </c>
      <c r="F24" s="33"/>
      <c r="G24" s="33"/>
      <c r="H24" s="33"/>
      <c r="I24" s="116" t="s">
        <v>27</v>
      </c>
      <c r="J24" s="115" t="s">
        <v>1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3" t="s">
        <v>35</v>
      </c>
      <c r="E26" s="33"/>
      <c r="F26" s="33"/>
      <c r="G26" s="33"/>
      <c r="H26" s="33"/>
      <c r="I26" s="114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8"/>
      <c r="B27" s="119"/>
      <c r="C27" s="118"/>
      <c r="D27" s="118"/>
      <c r="E27" s="308" t="s">
        <v>1</v>
      </c>
      <c r="F27" s="308"/>
      <c r="G27" s="308"/>
      <c r="H27" s="308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36</v>
      </c>
      <c r="E30" s="33"/>
      <c r="F30" s="33"/>
      <c r="G30" s="33"/>
      <c r="H30" s="33"/>
      <c r="I30" s="114"/>
      <c r="J30" s="125">
        <f>ROUND(J122,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6" t="s">
        <v>38</v>
      </c>
      <c r="G32" s="33"/>
      <c r="H32" s="33"/>
      <c r="I32" s="127" t="s">
        <v>37</v>
      </c>
      <c r="J32" s="126" t="s">
        <v>39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8" t="s">
        <v>40</v>
      </c>
      <c r="E33" s="113" t="s">
        <v>41</v>
      </c>
      <c r="F33" s="129">
        <f>ROUND((SUM(BE122:BE168)),  2)</f>
        <v>0</v>
      </c>
      <c r="G33" s="33"/>
      <c r="H33" s="33"/>
      <c r="I33" s="130">
        <v>0.21</v>
      </c>
      <c r="J33" s="129">
        <f>ROUND(((SUM(BE122:BE168))*I33),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3" t="s">
        <v>42</v>
      </c>
      <c r="F34" s="129">
        <f>ROUND((SUM(BF122:BF168)),  2)</f>
        <v>0</v>
      </c>
      <c r="G34" s="33"/>
      <c r="H34" s="33"/>
      <c r="I34" s="130">
        <v>0.15</v>
      </c>
      <c r="J34" s="129">
        <f>ROUND(((SUM(BF122:BF168))*I34),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3" t="s">
        <v>43</v>
      </c>
      <c r="F35" s="129">
        <f>ROUND((SUM(BG122:BG168)),  2)</f>
        <v>0</v>
      </c>
      <c r="G35" s="33"/>
      <c r="H35" s="33"/>
      <c r="I35" s="130">
        <v>0.21</v>
      </c>
      <c r="J35" s="129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3" t="s">
        <v>44</v>
      </c>
      <c r="F36" s="129">
        <f>ROUND((SUM(BH122:BH168)),  2)</f>
        <v>0</v>
      </c>
      <c r="G36" s="33"/>
      <c r="H36" s="33"/>
      <c r="I36" s="130">
        <v>0.15</v>
      </c>
      <c r="J36" s="129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45</v>
      </c>
      <c r="F37" s="129">
        <f>ROUND((SUM(BI122:BI168)),  2)</f>
        <v>0</v>
      </c>
      <c r="G37" s="33"/>
      <c r="H37" s="33"/>
      <c r="I37" s="130">
        <v>0</v>
      </c>
      <c r="J37" s="129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1"/>
      <c r="D39" s="132" t="s">
        <v>46</v>
      </c>
      <c r="E39" s="133"/>
      <c r="F39" s="133"/>
      <c r="G39" s="134" t="s">
        <v>47</v>
      </c>
      <c r="H39" s="135" t="s">
        <v>48</v>
      </c>
      <c r="I39" s="136"/>
      <c r="J39" s="137">
        <f>SUM(J30:J37)</f>
        <v>0</v>
      </c>
      <c r="K39" s="138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I41" s="107"/>
      <c r="L41" s="19"/>
    </row>
    <row r="42" spans="1:31" s="1" customFormat="1" ht="14.45" customHeight="1">
      <c r="B42" s="19"/>
      <c r="I42" s="107"/>
      <c r="L42" s="19"/>
    </row>
    <row r="43" spans="1:31" s="1" customFormat="1" ht="14.45" customHeight="1">
      <c r="B43" s="19"/>
      <c r="I43" s="107"/>
      <c r="L43" s="19"/>
    </row>
    <row r="44" spans="1:31" s="1" customFormat="1" ht="14.45" customHeight="1">
      <c r="B44" s="19"/>
      <c r="I44" s="107"/>
      <c r="L44" s="19"/>
    </row>
    <row r="45" spans="1:31" s="1" customFormat="1" ht="14.45" customHeight="1">
      <c r="B45" s="19"/>
      <c r="I45" s="107"/>
      <c r="L45" s="19"/>
    </row>
    <row r="46" spans="1:31" s="1" customFormat="1" ht="14.45" customHeight="1">
      <c r="B46" s="19"/>
      <c r="I46" s="107"/>
      <c r="L46" s="19"/>
    </row>
    <row r="47" spans="1:31" s="1" customFormat="1" ht="14.45" customHeight="1">
      <c r="B47" s="19"/>
      <c r="I47" s="107"/>
      <c r="L47" s="19"/>
    </row>
    <row r="48" spans="1:31" s="1" customFormat="1" ht="14.45" customHeight="1">
      <c r="B48" s="19"/>
      <c r="I48" s="107"/>
      <c r="L48" s="19"/>
    </row>
    <row r="49" spans="1:31" s="1" customFormat="1" ht="14.45" customHeight="1">
      <c r="B49" s="19"/>
      <c r="I49" s="107"/>
      <c r="L49" s="19"/>
    </row>
    <row r="50" spans="1:31" s="2" customFormat="1" ht="14.45" customHeight="1">
      <c r="B50" s="50"/>
      <c r="D50" s="139" t="s">
        <v>49</v>
      </c>
      <c r="E50" s="140"/>
      <c r="F50" s="140"/>
      <c r="G50" s="139" t="s">
        <v>50</v>
      </c>
      <c r="H50" s="140"/>
      <c r="I50" s="141"/>
      <c r="J50" s="140"/>
      <c r="K50" s="140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42" t="s">
        <v>51</v>
      </c>
      <c r="E61" s="143"/>
      <c r="F61" s="144" t="s">
        <v>52</v>
      </c>
      <c r="G61" s="142" t="s">
        <v>51</v>
      </c>
      <c r="H61" s="143"/>
      <c r="I61" s="145"/>
      <c r="J61" s="146" t="s">
        <v>52</v>
      </c>
      <c r="K61" s="143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9" t="s">
        <v>53</v>
      </c>
      <c r="E65" s="147"/>
      <c r="F65" s="147"/>
      <c r="G65" s="139" t="s">
        <v>54</v>
      </c>
      <c r="H65" s="147"/>
      <c r="I65" s="148"/>
      <c r="J65" s="147"/>
      <c r="K65" s="14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42" t="s">
        <v>51</v>
      </c>
      <c r="E76" s="143"/>
      <c r="F76" s="144" t="s">
        <v>52</v>
      </c>
      <c r="G76" s="142" t="s">
        <v>51</v>
      </c>
      <c r="H76" s="143"/>
      <c r="I76" s="145"/>
      <c r="J76" s="146" t="s">
        <v>52</v>
      </c>
      <c r="K76" s="143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9"/>
      <c r="C77" s="150"/>
      <c r="D77" s="150"/>
      <c r="E77" s="150"/>
      <c r="F77" s="150"/>
      <c r="G77" s="150"/>
      <c r="H77" s="150"/>
      <c r="I77" s="151"/>
      <c r="J77" s="150"/>
      <c r="K77" s="150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52"/>
      <c r="C81" s="153"/>
      <c r="D81" s="153"/>
      <c r="E81" s="153"/>
      <c r="F81" s="153"/>
      <c r="G81" s="153"/>
      <c r="H81" s="153"/>
      <c r="I81" s="154"/>
      <c r="J81" s="153"/>
      <c r="K81" s="153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116</v>
      </c>
      <c r="D82" s="35"/>
      <c r="E82" s="35"/>
      <c r="F82" s="35"/>
      <c r="G82" s="35"/>
      <c r="H82" s="35"/>
      <c r="I82" s="114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14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309" t="str">
        <f>E7</f>
        <v>Odstraňování postradatelných objektů SŽ - demolice (obvod OŘ PHA) na trati č. 120 - Nové Strašecí, č .221 - Praha Vršovice, č. 170,171 - Karlštejn, č. 231 - Praha Kyje, č. 230 - Čáslav, č. 190 - Praha Bubny</v>
      </c>
      <c r="F85" s="310"/>
      <c r="G85" s="310"/>
      <c r="H85" s="310"/>
      <c r="I85" s="114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113</v>
      </c>
      <c r="D86" s="35"/>
      <c r="E86" s="35"/>
      <c r="F86" s="35"/>
      <c r="G86" s="35"/>
      <c r="H86" s="35"/>
      <c r="I86" s="114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61" t="str">
        <f>E9</f>
        <v>SO 06 - Čáslav - demolice stavědla II. (útulek TO)</v>
      </c>
      <c r="F87" s="311"/>
      <c r="G87" s="311"/>
      <c r="H87" s="311"/>
      <c r="I87" s="114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114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19</v>
      </c>
      <c r="D89" s="35"/>
      <c r="E89" s="35"/>
      <c r="F89" s="26" t="str">
        <f>F12</f>
        <v>Čáslav</v>
      </c>
      <c r="G89" s="35"/>
      <c r="H89" s="35"/>
      <c r="I89" s="116" t="s">
        <v>21</v>
      </c>
      <c r="J89" s="65" t="str">
        <f>IF(J12="","",J12)</f>
        <v>17. 6. 2020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14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23</v>
      </c>
      <c r="D91" s="35"/>
      <c r="E91" s="35"/>
      <c r="F91" s="26" t="str">
        <f>E15</f>
        <v>Správa železnic, státní organizace</v>
      </c>
      <c r="G91" s="35"/>
      <c r="H91" s="35"/>
      <c r="I91" s="116" t="s">
        <v>31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29</v>
      </c>
      <c r="D92" s="35"/>
      <c r="E92" s="35"/>
      <c r="F92" s="26" t="str">
        <f>IF(E18="","",E18)</f>
        <v>Vyplň údaj</v>
      </c>
      <c r="G92" s="35"/>
      <c r="H92" s="35"/>
      <c r="I92" s="116" t="s">
        <v>33</v>
      </c>
      <c r="J92" s="31" t="str">
        <f>E24</f>
        <v>L. Ulrich, DiS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14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55" t="s">
        <v>117</v>
      </c>
      <c r="D94" s="156"/>
      <c r="E94" s="156"/>
      <c r="F94" s="156"/>
      <c r="G94" s="156"/>
      <c r="H94" s="156"/>
      <c r="I94" s="157"/>
      <c r="J94" s="158" t="s">
        <v>118</v>
      </c>
      <c r="K94" s="156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14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9" t="s">
        <v>119</v>
      </c>
      <c r="D96" s="35"/>
      <c r="E96" s="35"/>
      <c r="F96" s="35"/>
      <c r="G96" s="35"/>
      <c r="H96" s="35"/>
      <c r="I96" s="114"/>
      <c r="J96" s="83">
        <f>J122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120</v>
      </c>
    </row>
    <row r="97" spans="1:31" s="9" customFormat="1" ht="24.95" customHeight="1">
      <c r="B97" s="160"/>
      <c r="C97" s="161"/>
      <c r="D97" s="162" t="s">
        <v>121</v>
      </c>
      <c r="E97" s="163"/>
      <c r="F97" s="163"/>
      <c r="G97" s="163"/>
      <c r="H97" s="163"/>
      <c r="I97" s="164"/>
      <c r="J97" s="165">
        <f>J123</f>
        <v>0</v>
      </c>
      <c r="K97" s="161"/>
      <c r="L97" s="166"/>
    </row>
    <row r="98" spans="1:31" s="10" customFormat="1" ht="19.899999999999999" customHeight="1">
      <c r="B98" s="167"/>
      <c r="C98" s="168"/>
      <c r="D98" s="169" t="s">
        <v>122</v>
      </c>
      <c r="E98" s="170"/>
      <c r="F98" s="170"/>
      <c r="G98" s="170"/>
      <c r="H98" s="170"/>
      <c r="I98" s="171"/>
      <c r="J98" s="172">
        <f>J124</f>
        <v>0</v>
      </c>
      <c r="K98" s="168"/>
      <c r="L98" s="173"/>
    </row>
    <row r="99" spans="1:31" s="10" customFormat="1" ht="19.899999999999999" customHeight="1">
      <c r="B99" s="167"/>
      <c r="C99" s="168"/>
      <c r="D99" s="169" t="s">
        <v>124</v>
      </c>
      <c r="E99" s="170"/>
      <c r="F99" s="170"/>
      <c r="G99" s="170"/>
      <c r="H99" s="170"/>
      <c r="I99" s="171"/>
      <c r="J99" s="172">
        <f>J132</f>
        <v>0</v>
      </c>
      <c r="K99" s="168"/>
      <c r="L99" s="173"/>
    </row>
    <row r="100" spans="1:31" s="10" customFormat="1" ht="19.899999999999999" customHeight="1">
      <c r="B100" s="167"/>
      <c r="C100" s="168"/>
      <c r="D100" s="169" t="s">
        <v>125</v>
      </c>
      <c r="E100" s="170"/>
      <c r="F100" s="170"/>
      <c r="G100" s="170"/>
      <c r="H100" s="170"/>
      <c r="I100" s="171"/>
      <c r="J100" s="172">
        <f>J134</f>
        <v>0</v>
      </c>
      <c r="K100" s="168"/>
      <c r="L100" s="173"/>
    </row>
    <row r="101" spans="1:31" s="10" customFormat="1" ht="19.899999999999999" customHeight="1">
      <c r="B101" s="167"/>
      <c r="C101" s="168"/>
      <c r="D101" s="169" t="s">
        <v>126</v>
      </c>
      <c r="E101" s="170"/>
      <c r="F101" s="170"/>
      <c r="G101" s="170"/>
      <c r="H101" s="170"/>
      <c r="I101" s="171"/>
      <c r="J101" s="172">
        <f>J148</f>
        <v>0</v>
      </c>
      <c r="K101" s="168"/>
      <c r="L101" s="173"/>
    </row>
    <row r="102" spans="1:31" s="10" customFormat="1" ht="19.899999999999999" customHeight="1">
      <c r="B102" s="167"/>
      <c r="C102" s="168"/>
      <c r="D102" s="169" t="s">
        <v>345</v>
      </c>
      <c r="E102" s="170"/>
      <c r="F102" s="170"/>
      <c r="G102" s="170"/>
      <c r="H102" s="170"/>
      <c r="I102" s="171"/>
      <c r="J102" s="172">
        <f>J167</f>
        <v>0</v>
      </c>
      <c r="K102" s="168"/>
      <c r="L102" s="173"/>
    </row>
    <row r="103" spans="1:31" s="2" customFormat="1" ht="21.75" customHeight="1">
      <c r="A103" s="33"/>
      <c r="B103" s="34"/>
      <c r="C103" s="35"/>
      <c r="D103" s="35"/>
      <c r="E103" s="35"/>
      <c r="F103" s="35"/>
      <c r="G103" s="35"/>
      <c r="H103" s="35"/>
      <c r="I103" s="114"/>
      <c r="J103" s="35"/>
      <c r="K103" s="35"/>
      <c r="L103" s="50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31" s="2" customFormat="1" ht="6.95" customHeight="1">
      <c r="A104" s="33"/>
      <c r="B104" s="53"/>
      <c r="C104" s="54"/>
      <c r="D104" s="54"/>
      <c r="E104" s="54"/>
      <c r="F104" s="54"/>
      <c r="G104" s="54"/>
      <c r="H104" s="54"/>
      <c r="I104" s="151"/>
      <c r="J104" s="54"/>
      <c r="K104" s="54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8" spans="1:31" s="2" customFormat="1" ht="6.95" customHeight="1">
      <c r="A108" s="33"/>
      <c r="B108" s="55"/>
      <c r="C108" s="56"/>
      <c r="D108" s="56"/>
      <c r="E108" s="56"/>
      <c r="F108" s="56"/>
      <c r="G108" s="56"/>
      <c r="H108" s="56"/>
      <c r="I108" s="154"/>
      <c r="J108" s="56"/>
      <c r="K108" s="56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24.95" customHeight="1">
      <c r="A109" s="33"/>
      <c r="B109" s="34"/>
      <c r="C109" s="22" t="s">
        <v>127</v>
      </c>
      <c r="D109" s="35"/>
      <c r="E109" s="35"/>
      <c r="F109" s="35"/>
      <c r="G109" s="35"/>
      <c r="H109" s="35"/>
      <c r="I109" s="114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6.95" customHeight="1">
      <c r="A110" s="33"/>
      <c r="B110" s="34"/>
      <c r="C110" s="35"/>
      <c r="D110" s="35"/>
      <c r="E110" s="35"/>
      <c r="F110" s="35"/>
      <c r="G110" s="35"/>
      <c r="H110" s="35"/>
      <c r="I110" s="114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>
      <c r="A111" s="33"/>
      <c r="B111" s="34"/>
      <c r="C111" s="28" t="s">
        <v>16</v>
      </c>
      <c r="D111" s="35"/>
      <c r="E111" s="35"/>
      <c r="F111" s="35"/>
      <c r="G111" s="35"/>
      <c r="H111" s="35"/>
      <c r="I111" s="114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6.5" customHeight="1">
      <c r="A112" s="33"/>
      <c r="B112" s="34"/>
      <c r="C112" s="35"/>
      <c r="D112" s="35"/>
      <c r="E112" s="309" t="str">
        <f>E7</f>
        <v>Odstraňování postradatelných objektů SŽ - demolice (obvod OŘ PHA) na trati č. 120 - Nové Strašecí, č .221 - Praha Vršovice, č. 170,171 - Karlštejn, č. 231 - Praha Kyje, č. 230 - Čáslav, č. 190 - Praha Bubny</v>
      </c>
      <c r="F112" s="310"/>
      <c r="G112" s="310"/>
      <c r="H112" s="310"/>
      <c r="I112" s="114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113</v>
      </c>
      <c r="D113" s="35"/>
      <c r="E113" s="35"/>
      <c r="F113" s="35"/>
      <c r="G113" s="35"/>
      <c r="H113" s="35"/>
      <c r="I113" s="114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6.5" customHeight="1">
      <c r="A114" s="33"/>
      <c r="B114" s="34"/>
      <c r="C114" s="35"/>
      <c r="D114" s="35"/>
      <c r="E114" s="261" t="str">
        <f>E9</f>
        <v>SO 06 - Čáslav - demolice stavědla II. (útulek TO)</v>
      </c>
      <c r="F114" s="311"/>
      <c r="G114" s="311"/>
      <c r="H114" s="311"/>
      <c r="I114" s="114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6.95" customHeight="1">
      <c r="A115" s="33"/>
      <c r="B115" s="34"/>
      <c r="C115" s="35"/>
      <c r="D115" s="35"/>
      <c r="E115" s="35"/>
      <c r="F115" s="35"/>
      <c r="G115" s="35"/>
      <c r="H115" s="35"/>
      <c r="I115" s="114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8" t="s">
        <v>19</v>
      </c>
      <c r="D116" s="35"/>
      <c r="E116" s="35"/>
      <c r="F116" s="26" t="str">
        <f>F12</f>
        <v>Čáslav</v>
      </c>
      <c r="G116" s="35"/>
      <c r="H116" s="35"/>
      <c r="I116" s="116" t="s">
        <v>21</v>
      </c>
      <c r="J116" s="65" t="str">
        <f>IF(J12="","",J12)</f>
        <v>17. 6. 2020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6.95" customHeight="1">
      <c r="A117" s="33"/>
      <c r="B117" s="34"/>
      <c r="C117" s="35"/>
      <c r="D117" s="35"/>
      <c r="E117" s="35"/>
      <c r="F117" s="35"/>
      <c r="G117" s="35"/>
      <c r="H117" s="35"/>
      <c r="I117" s="114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5.2" customHeight="1">
      <c r="A118" s="33"/>
      <c r="B118" s="34"/>
      <c r="C118" s="28" t="s">
        <v>23</v>
      </c>
      <c r="D118" s="35"/>
      <c r="E118" s="35"/>
      <c r="F118" s="26" t="str">
        <f>E15</f>
        <v>Správa železnic, státní organizace</v>
      </c>
      <c r="G118" s="35"/>
      <c r="H118" s="35"/>
      <c r="I118" s="116" t="s">
        <v>31</v>
      </c>
      <c r="J118" s="31" t="str">
        <f>E21</f>
        <v xml:space="preserve"> </v>
      </c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5.2" customHeight="1">
      <c r="A119" s="33"/>
      <c r="B119" s="34"/>
      <c r="C119" s="28" t="s">
        <v>29</v>
      </c>
      <c r="D119" s="35"/>
      <c r="E119" s="35"/>
      <c r="F119" s="26" t="str">
        <f>IF(E18="","",E18)</f>
        <v>Vyplň údaj</v>
      </c>
      <c r="G119" s="35"/>
      <c r="H119" s="35"/>
      <c r="I119" s="116" t="s">
        <v>33</v>
      </c>
      <c r="J119" s="31" t="str">
        <f>E24</f>
        <v>L. Ulrich, DiS</v>
      </c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0.35" customHeight="1">
      <c r="A120" s="33"/>
      <c r="B120" s="34"/>
      <c r="C120" s="35"/>
      <c r="D120" s="35"/>
      <c r="E120" s="35"/>
      <c r="F120" s="35"/>
      <c r="G120" s="35"/>
      <c r="H120" s="35"/>
      <c r="I120" s="114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11" customFormat="1" ht="29.25" customHeight="1">
      <c r="A121" s="174"/>
      <c r="B121" s="175"/>
      <c r="C121" s="176" t="s">
        <v>128</v>
      </c>
      <c r="D121" s="177" t="s">
        <v>61</v>
      </c>
      <c r="E121" s="177" t="s">
        <v>57</v>
      </c>
      <c r="F121" s="177" t="s">
        <v>58</v>
      </c>
      <c r="G121" s="177" t="s">
        <v>129</v>
      </c>
      <c r="H121" s="177" t="s">
        <v>130</v>
      </c>
      <c r="I121" s="178" t="s">
        <v>131</v>
      </c>
      <c r="J121" s="179" t="s">
        <v>118</v>
      </c>
      <c r="K121" s="180" t="s">
        <v>132</v>
      </c>
      <c r="L121" s="181"/>
      <c r="M121" s="74" t="s">
        <v>1</v>
      </c>
      <c r="N121" s="75" t="s">
        <v>40</v>
      </c>
      <c r="O121" s="75" t="s">
        <v>133</v>
      </c>
      <c r="P121" s="75" t="s">
        <v>134</v>
      </c>
      <c r="Q121" s="75" t="s">
        <v>135</v>
      </c>
      <c r="R121" s="75" t="s">
        <v>136</v>
      </c>
      <c r="S121" s="75" t="s">
        <v>137</v>
      </c>
      <c r="T121" s="75" t="s">
        <v>138</v>
      </c>
      <c r="U121" s="76" t="s">
        <v>139</v>
      </c>
      <c r="V121" s="174"/>
      <c r="W121" s="174"/>
      <c r="X121" s="174"/>
      <c r="Y121" s="174"/>
      <c r="Z121" s="174"/>
      <c r="AA121" s="174"/>
      <c r="AB121" s="174"/>
      <c r="AC121" s="174"/>
      <c r="AD121" s="174"/>
      <c r="AE121" s="174"/>
    </row>
    <row r="122" spans="1:65" s="2" customFormat="1" ht="22.9" customHeight="1">
      <c r="A122" s="33"/>
      <c r="B122" s="34"/>
      <c r="C122" s="81" t="s">
        <v>140</v>
      </c>
      <c r="D122" s="35"/>
      <c r="E122" s="35"/>
      <c r="F122" s="35"/>
      <c r="G122" s="35"/>
      <c r="H122" s="35"/>
      <c r="I122" s="114"/>
      <c r="J122" s="182">
        <f>BK122</f>
        <v>0</v>
      </c>
      <c r="K122" s="35"/>
      <c r="L122" s="38"/>
      <c r="M122" s="77"/>
      <c r="N122" s="183"/>
      <c r="O122" s="78"/>
      <c r="P122" s="184">
        <f>P123</f>
        <v>0</v>
      </c>
      <c r="Q122" s="78"/>
      <c r="R122" s="184">
        <f>R123</f>
        <v>10.2989724</v>
      </c>
      <c r="S122" s="78"/>
      <c r="T122" s="184">
        <f>T123</f>
        <v>114.43445000000003</v>
      </c>
      <c r="U122" s="79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75</v>
      </c>
      <c r="AU122" s="16" t="s">
        <v>120</v>
      </c>
      <c r="BK122" s="185">
        <f>BK123</f>
        <v>0</v>
      </c>
    </row>
    <row r="123" spans="1:65" s="12" customFormat="1" ht="25.9" customHeight="1">
      <c r="B123" s="186"/>
      <c r="C123" s="187"/>
      <c r="D123" s="188" t="s">
        <v>75</v>
      </c>
      <c r="E123" s="189" t="s">
        <v>141</v>
      </c>
      <c r="F123" s="189" t="s">
        <v>142</v>
      </c>
      <c r="G123" s="187"/>
      <c r="H123" s="187"/>
      <c r="I123" s="190"/>
      <c r="J123" s="191">
        <f>BK123</f>
        <v>0</v>
      </c>
      <c r="K123" s="187"/>
      <c r="L123" s="192"/>
      <c r="M123" s="193"/>
      <c r="N123" s="194"/>
      <c r="O123" s="194"/>
      <c r="P123" s="195">
        <f>P124+P132+P134+P148+P167</f>
        <v>0</v>
      </c>
      <c r="Q123" s="194"/>
      <c r="R123" s="195">
        <f>R124+R132+R134+R148+R167</f>
        <v>10.2989724</v>
      </c>
      <c r="S123" s="194"/>
      <c r="T123" s="195">
        <f>T124+T132+T134+T148+T167</f>
        <v>114.43445000000003</v>
      </c>
      <c r="U123" s="196"/>
      <c r="AR123" s="197" t="s">
        <v>84</v>
      </c>
      <c r="AT123" s="198" t="s">
        <v>75</v>
      </c>
      <c r="AU123" s="198" t="s">
        <v>76</v>
      </c>
      <c r="AY123" s="197" t="s">
        <v>143</v>
      </c>
      <c r="BK123" s="199">
        <f>BK124+BK132+BK134+BK148+BK167</f>
        <v>0</v>
      </c>
    </row>
    <row r="124" spans="1:65" s="12" customFormat="1" ht="22.9" customHeight="1">
      <c r="B124" s="186"/>
      <c r="C124" s="187"/>
      <c r="D124" s="188" t="s">
        <v>75</v>
      </c>
      <c r="E124" s="200" t="s">
        <v>84</v>
      </c>
      <c r="F124" s="200" t="s">
        <v>144</v>
      </c>
      <c r="G124" s="187"/>
      <c r="H124" s="187"/>
      <c r="I124" s="190"/>
      <c r="J124" s="201">
        <f>BK124</f>
        <v>0</v>
      </c>
      <c r="K124" s="187"/>
      <c r="L124" s="192"/>
      <c r="M124" s="193"/>
      <c r="N124" s="194"/>
      <c r="O124" s="194"/>
      <c r="P124" s="195">
        <f>SUM(P125:P131)</f>
        <v>0</v>
      </c>
      <c r="Q124" s="194"/>
      <c r="R124" s="195">
        <f>SUM(R125:R131)</f>
        <v>3.6000000000000004E-2</v>
      </c>
      <c r="S124" s="194"/>
      <c r="T124" s="195">
        <f>SUM(T125:T131)</f>
        <v>2.8050000000000002</v>
      </c>
      <c r="U124" s="196"/>
      <c r="AR124" s="197" t="s">
        <v>84</v>
      </c>
      <c r="AT124" s="198" t="s">
        <v>75</v>
      </c>
      <c r="AU124" s="198" t="s">
        <v>84</v>
      </c>
      <c r="AY124" s="197" t="s">
        <v>143</v>
      </c>
      <c r="BK124" s="199">
        <f>SUM(BK125:BK131)</f>
        <v>0</v>
      </c>
    </row>
    <row r="125" spans="1:65" s="2" customFormat="1" ht="33" customHeight="1">
      <c r="A125" s="33"/>
      <c r="B125" s="34"/>
      <c r="C125" s="202" t="s">
        <v>84</v>
      </c>
      <c r="D125" s="202" t="s">
        <v>145</v>
      </c>
      <c r="E125" s="203" t="s">
        <v>300</v>
      </c>
      <c r="F125" s="204" t="s">
        <v>301</v>
      </c>
      <c r="G125" s="205" t="s">
        <v>148</v>
      </c>
      <c r="H125" s="206">
        <v>200</v>
      </c>
      <c r="I125" s="207"/>
      <c r="J125" s="208">
        <f>ROUND(I125*H125,2)</f>
        <v>0</v>
      </c>
      <c r="K125" s="209"/>
      <c r="L125" s="38"/>
      <c r="M125" s="210" t="s">
        <v>1</v>
      </c>
      <c r="N125" s="211" t="s">
        <v>41</v>
      </c>
      <c r="O125" s="70"/>
      <c r="P125" s="212">
        <f>O125*H125</f>
        <v>0</v>
      </c>
      <c r="Q125" s="212">
        <v>0</v>
      </c>
      <c r="R125" s="212">
        <f>Q125*H125</f>
        <v>0</v>
      </c>
      <c r="S125" s="212">
        <v>0</v>
      </c>
      <c r="T125" s="212">
        <f>S125*H125</f>
        <v>0</v>
      </c>
      <c r="U125" s="213" t="s">
        <v>1</v>
      </c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214" t="s">
        <v>149</v>
      </c>
      <c r="AT125" s="214" t="s">
        <v>145</v>
      </c>
      <c r="AU125" s="214" t="s">
        <v>86</v>
      </c>
      <c r="AY125" s="16" t="s">
        <v>143</v>
      </c>
      <c r="BE125" s="215">
        <f>IF(N125="základní",J125,0)</f>
        <v>0</v>
      </c>
      <c r="BF125" s="215">
        <f>IF(N125="snížená",J125,0)</f>
        <v>0</v>
      </c>
      <c r="BG125" s="215">
        <f>IF(N125="zákl. přenesená",J125,0)</f>
        <v>0</v>
      </c>
      <c r="BH125" s="215">
        <f>IF(N125="sníž. přenesená",J125,0)</f>
        <v>0</v>
      </c>
      <c r="BI125" s="215">
        <f>IF(N125="nulová",J125,0)</f>
        <v>0</v>
      </c>
      <c r="BJ125" s="16" t="s">
        <v>84</v>
      </c>
      <c r="BK125" s="215">
        <f>ROUND(I125*H125,2)</f>
        <v>0</v>
      </c>
      <c r="BL125" s="16" t="s">
        <v>149</v>
      </c>
      <c r="BM125" s="214" t="s">
        <v>448</v>
      </c>
    </row>
    <row r="126" spans="1:65" s="2" customFormat="1" ht="21.75" customHeight="1">
      <c r="A126" s="33"/>
      <c r="B126" s="34"/>
      <c r="C126" s="202" t="s">
        <v>86</v>
      </c>
      <c r="D126" s="202" t="s">
        <v>145</v>
      </c>
      <c r="E126" s="203" t="s">
        <v>303</v>
      </c>
      <c r="F126" s="204" t="s">
        <v>304</v>
      </c>
      <c r="G126" s="205" t="s">
        <v>148</v>
      </c>
      <c r="H126" s="206">
        <v>200</v>
      </c>
      <c r="I126" s="207"/>
      <c r="J126" s="208">
        <f>ROUND(I126*H126,2)</f>
        <v>0</v>
      </c>
      <c r="K126" s="209"/>
      <c r="L126" s="38"/>
      <c r="M126" s="210" t="s">
        <v>1</v>
      </c>
      <c r="N126" s="211" t="s">
        <v>41</v>
      </c>
      <c r="O126" s="70"/>
      <c r="P126" s="212">
        <f>O126*H126</f>
        <v>0</v>
      </c>
      <c r="Q126" s="212">
        <v>1.8000000000000001E-4</v>
      </c>
      <c r="R126" s="212">
        <f>Q126*H126</f>
        <v>3.6000000000000004E-2</v>
      </c>
      <c r="S126" s="212">
        <v>0</v>
      </c>
      <c r="T126" s="212">
        <f>S126*H126</f>
        <v>0</v>
      </c>
      <c r="U126" s="213" t="s">
        <v>1</v>
      </c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214" t="s">
        <v>149</v>
      </c>
      <c r="AT126" s="214" t="s">
        <v>145</v>
      </c>
      <c r="AU126" s="214" t="s">
        <v>86</v>
      </c>
      <c r="AY126" s="16" t="s">
        <v>143</v>
      </c>
      <c r="BE126" s="215">
        <f>IF(N126="základní",J126,0)</f>
        <v>0</v>
      </c>
      <c r="BF126" s="215">
        <f>IF(N126="snížená",J126,0)</f>
        <v>0</v>
      </c>
      <c r="BG126" s="215">
        <f>IF(N126="zákl. přenesená",J126,0)</f>
        <v>0</v>
      </c>
      <c r="BH126" s="215">
        <f>IF(N126="sníž. přenesená",J126,0)</f>
        <v>0</v>
      </c>
      <c r="BI126" s="215">
        <f>IF(N126="nulová",J126,0)</f>
        <v>0</v>
      </c>
      <c r="BJ126" s="16" t="s">
        <v>84</v>
      </c>
      <c r="BK126" s="215">
        <f>ROUND(I126*H126,2)</f>
        <v>0</v>
      </c>
      <c r="BL126" s="16" t="s">
        <v>149</v>
      </c>
      <c r="BM126" s="214" t="s">
        <v>449</v>
      </c>
    </row>
    <row r="127" spans="1:65" s="2" customFormat="1" ht="21.75" customHeight="1">
      <c r="A127" s="33"/>
      <c r="B127" s="34"/>
      <c r="C127" s="202" t="s">
        <v>154</v>
      </c>
      <c r="D127" s="202" t="s">
        <v>145</v>
      </c>
      <c r="E127" s="203" t="s">
        <v>146</v>
      </c>
      <c r="F127" s="204" t="s">
        <v>147</v>
      </c>
      <c r="G127" s="205" t="s">
        <v>148</v>
      </c>
      <c r="H127" s="206">
        <v>11</v>
      </c>
      <c r="I127" s="207"/>
      <c r="J127" s="208">
        <f>ROUND(I127*H127,2)</f>
        <v>0</v>
      </c>
      <c r="K127" s="209"/>
      <c r="L127" s="38"/>
      <c r="M127" s="210" t="s">
        <v>1</v>
      </c>
      <c r="N127" s="211" t="s">
        <v>41</v>
      </c>
      <c r="O127" s="70"/>
      <c r="P127" s="212">
        <f>O127*H127</f>
        <v>0</v>
      </c>
      <c r="Q127" s="212">
        <v>0</v>
      </c>
      <c r="R127" s="212">
        <f>Q127*H127</f>
        <v>0</v>
      </c>
      <c r="S127" s="212">
        <v>0.255</v>
      </c>
      <c r="T127" s="212">
        <f>S127*H127</f>
        <v>2.8050000000000002</v>
      </c>
      <c r="U127" s="213" t="s">
        <v>1</v>
      </c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14" t="s">
        <v>149</v>
      </c>
      <c r="AT127" s="214" t="s">
        <v>145</v>
      </c>
      <c r="AU127" s="214" t="s">
        <v>86</v>
      </c>
      <c r="AY127" s="16" t="s">
        <v>143</v>
      </c>
      <c r="BE127" s="215">
        <f>IF(N127="základní",J127,0)</f>
        <v>0</v>
      </c>
      <c r="BF127" s="215">
        <f>IF(N127="snížená",J127,0)</f>
        <v>0</v>
      </c>
      <c r="BG127" s="215">
        <f>IF(N127="zákl. přenesená",J127,0)</f>
        <v>0</v>
      </c>
      <c r="BH127" s="215">
        <f>IF(N127="sníž. přenesená",J127,0)</f>
        <v>0</v>
      </c>
      <c r="BI127" s="215">
        <f>IF(N127="nulová",J127,0)</f>
        <v>0</v>
      </c>
      <c r="BJ127" s="16" t="s">
        <v>84</v>
      </c>
      <c r="BK127" s="215">
        <f>ROUND(I127*H127,2)</f>
        <v>0</v>
      </c>
      <c r="BL127" s="16" t="s">
        <v>149</v>
      </c>
      <c r="BM127" s="214" t="s">
        <v>450</v>
      </c>
    </row>
    <row r="128" spans="1:65" s="2" customFormat="1" ht="21.75" customHeight="1">
      <c r="A128" s="33"/>
      <c r="B128" s="34"/>
      <c r="C128" s="202" t="s">
        <v>149</v>
      </c>
      <c r="D128" s="202" t="s">
        <v>145</v>
      </c>
      <c r="E128" s="203" t="s">
        <v>471</v>
      </c>
      <c r="F128" s="204" t="s">
        <v>578</v>
      </c>
      <c r="G128" s="205" t="s">
        <v>157</v>
      </c>
      <c r="H128" s="206">
        <v>23.79</v>
      </c>
      <c r="I128" s="207"/>
      <c r="J128" s="208">
        <f>ROUND(I128*H128,2)</f>
        <v>0</v>
      </c>
      <c r="K128" s="209"/>
      <c r="L128" s="38"/>
      <c r="M128" s="210" t="s">
        <v>1</v>
      </c>
      <c r="N128" s="211" t="s">
        <v>41</v>
      </c>
      <c r="O128" s="70"/>
      <c r="P128" s="212">
        <f>O128*H128</f>
        <v>0</v>
      </c>
      <c r="Q128" s="212">
        <v>0</v>
      </c>
      <c r="R128" s="212">
        <f>Q128*H128</f>
        <v>0</v>
      </c>
      <c r="S128" s="212">
        <v>0</v>
      </c>
      <c r="T128" s="212">
        <f>S128*H128</f>
        <v>0</v>
      </c>
      <c r="U128" s="213" t="s">
        <v>1</v>
      </c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14" t="s">
        <v>149</v>
      </c>
      <c r="AT128" s="214" t="s">
        <v>145</v>
      </c>
      <c r="AU128" s="214" t="s">
        <v>86</v>
      </c>
      <c r="AY128" s="16" t="s">
        <v>143</v>
      </c>
      <c r="BE128" s="215">
        <f>IF(N128="základní",J128,0)</f>
        <v>0</v>
      </c>
      <c r="BF128" s="215">
        <f>IF(N128="snížená",J128,0)</f>
        <v>0</v>
      </c>
      <c r="BG128" s="215">
        <f>IF(N128="zákl. přenesená",J128,0)</f>
        <v>0</v>
      </c>
      <c r="BH128" s="215">
        <f>IF(N128="sníž. přenesená",J128,0)</f>
        <v>0</v>
      </c>
      <c r="BI128" s="215">
        <f>IF(N128="nulová",J128,0)</f>
        <v>0</v>
      </c>
      <c r="BJ128" s="16" t="s">
        <v>84</v>
      </c>
      <c r="BK128" s="215">
        <f>ROUND(I128*H128,2)</f>
        <v>0</v>
      </c>
      <c r="BL128" s="16" t="s">
        <v>149</v>
      </c>
      <c r="BM128" s="214" t="s">
        <v>473</v>
      </c>
    </row>
    <row r="129" spans="1:65" s="13" customFormat="1" ht="11.25">
      <c r="B129" s="216"/>
      <c r="C129" s="217"/>
      <c r="D129" s="218" t="s">
        <v>159</v>
      </c>
      <c r="E129" s="219" t="s">
        <v>1</v>
      </c>
      <c r="F129" s="220" t="s">
        <v>579</v>
      </c>
      <c r="G129" s="217"/>
      <c r="H129" s="221">
        <v>23.79</v>
      </c>
      <c r="I129" s="222"/>
      <c r="J129" s="217"/>
      <c r="K129" s="217"/>
      <c r="L129" s="223"/>
      <c r="M129" s="224"/>
      <c r="N129" s="225"/>
      <c r="O129" s="225"/>
      <c r="P129" s="225"/>
      <c r="Q129" s="225"/>
      <c r="R129" s="225"/>
      <c r="S129" s="225"/>
      <c r="T129" s="225"/>
      <c r="U129" s="226"/>
      <c r="AT129" s="227" t="s">
        <v>159</v>
      </c>
      <c r="AU129" s="227" t="s">
        <v>86</v>
      </c>
      <c r="AV129" s="13" t="s">
        <v>86</v>
      </c>
      <c r="AW129" s="13" t="s">
        <v>32</v>
      </c>
      <c r="AX129" s="13" t="s">
        <v>84</v>
      </c>
      <c r="AY129" s="227" t="s">
        <v>143</v>
      </c>
    </row>
    <row r="130" spans="1:65" s="2" customFormat="1" ht="21.75" customHeight="1">
      <c r="A130" s="33"/>
      <c r="B130" s="34"/>
      <c r="C130" s="202" t="s">
        <v>166</v>
      </c>
      <c r="D130" s="202" t="s">
        <v>145</v>
      </c>
      <c r="E130" s="203" t="s">
        <v>190</v>
      </c>
      <c r="F130" s="204" t="s">
        <v>191</v>
      </c>
      <c r="G130" s="205" t="s">
        <v>148</v>
      </c>
      <c r="H130" s="206">
        <v>25.914999999999999</v>
      </c>
      <c r="I130" s="207"/>
      <c r="J130" s="208">
        <f>ROUND(I130*H130,2)</f>
        <v>0</v>
      </c>
      <c r="K130" s="209"/>
      <c r="L130" s="38"/>
      <c r="M130" s="210" t="s">
        <v>1</v>
      </c>
      <c r="N130" s="211" t="s">
        <v>41</v>
      </c>
      <c r="O130" s="70"/>
      <c r="P130" s="212">
        <f>O130*H130</f>
        <v>0</v>
      </c>
      <c r="Q130" s="212">
        <v>0</v>
      </c>
      <c r="R130" s="212">
        <f>Q130*H130</f>
        <v>0</v>
      </c>
      <c r="S130" s="212">
        <v>0</v>
      </c>
      <c r="T130" s="212">
        <f>S130*H130</f>
        <v>0</v>
      </c>
      <c r="U130" s="213" t="s">
        <v>1</v>
      </c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14" t="s">
        <v>149</v>
      </c>
      <c r="AT130" s="214" t="s">
        <v>145</v>
      </c>
      <c r="AU130" s="214" t="s">
        <v>86</v>
      </c>
      <c r="AY130" s="16" t="s">
        <v>143</v>
      </c>
      <c r="BE130" s="215">
        <f>IF(N130="základní",J130,0)</f>
        <v>0</v>
      </c>
      <c r="BF130" s="215">
        <f>IF(N130="snížená",J130,0)</f>
        <v>0</v>
      </c>
      <c r="BG130" s="215">
        <f>IF(N130="zákl. přenesená",J130,0)</f>
        <v>0</v>
      </c>
      <c r="BH130" s="215">
        <f>IF(N130="sníž. přenesená",J130,0)</f>
        <v>0</v>
      </c>
      <c r="BI130" s="215">
        <f>IF(N130="nulová",J130,0)</f>
        <v>0</v>
      </c>
      <c r="BJ130" s="16" t="s">
        <v>84</v>
      </c>
      <c r="BK130" s="215">
        <f>ROUND(I130*H130,2)</f>
        <v>0</v>
      </c>
      <c r="BL130" s="16" t="s">
        <v>149</v>
      </c>
      <c r="BM130" s="214" t="s">
        <v>481</v>
      </c>
    </row>
    <row r="131" spans="1:65" s="13" customFormat="1" ht="11.25">
      <c r="B131" s="216"/>
      <c r="C131" s="217"/>
      <c r="D131" s="218" t="s">
        <v>159</v>
      </c>
      <c r="E131" s="219" t="s">
        <v>1</v>
      </c>
      <c r="F131" s="220" t="s">
        <v>580</v>
      </c>
      <c r="G131" s="217"/>
      <c r="H131" s="221">
        <v>25.914999999999999</v>
      </c>
      <c r="I131" s="222"/>
      <c r="J131" s="217"/>
      <c r="K131" s="217"/>
      <c r="L131" s="223"/>
      <c r="M131" s="224"/>
      <c r="N131" s="225"/>
      <c r="O131" s="225"/>
      <c r="P131" s="225"/>
      <c r="Q131" s="225"/>
      <c r="R131" s="225"/>
      <c r="S131" s="225"/>
      <c r="T131" s="225"/>
      <c r="U131" s="226"/>
      <c r="AT131" s="227" t="s">
        <v>159</v>
      </c>
      <c r="AU131" s="227" t="s">
        <v>86</v>
      </c>
      <c r="AV131" s="13" t="s">
        <v>86</v>
      </c>
      <c r="AW131" s="13" t="s">
        <v>32</v>
      </c>
      <c r="AX131" s="13" t="s">
        <v>84</v>
      </c>
      <c r="AY131" s="227" t="s">
        <v>143</v>
      </c>
    </row>
    <row r="132" spans="1:65" s="12" customFormat="1" ht="22.9" customHeight="1">
      <c r="B132" s="186"/>
      <c r="C132" s="187"/>
      <c r="D132" s="188" t="s">
        <v>75</v>
      </c>
      <c r="E132" s="200" t="s">
        <v>166</v>
      </c>
      <c r="F132" s="200" t="s">
        <v>203</v>
      </c>
      <c r="G132" s="187"/>
      <c r="H132" s="187"/>
      <c r="I132" s="190"/>
      <c r="J132" s="201">
        <f>BK132</f>
        <v>0</v>
      </c>
      <c r="K132" s="187"/>
      <c r="L132" s="192"/>
      <c r="M132" s="193"/>
      <c r="N132" s="194"/>
      <c r="O132" s="194"/>
      <c r="P132" s="195">
        <f>P133</f>
        <v>0</v>
      </c>
      <c r="Q132" s="194"/>
      <c r="R132" s="195">
        <f>R133</f>
        <v>10.26234</v>
      </c>
      <c r="S132" s="194"/>
      <c r="T132" s="195">
        <f>T133</f>
        <v>0</v>
      </c>
      <c r="U132" s="196"/>
      <c r="AR132" s="197" t="s">
        <v>84</v>
      </c>
      <c r="AT132" s="198" t="s">
        <v>75</v>
      </c>
      <c r="AU132" s="198" t="s">
        <v>84</v>
      </c>
      <c r="AY132" s="197" t="s">
        <v>143</v>
      </c>
      <c r="BK132" s="199">
        <f>BK133</f>
        <v>0</v>
      </c>
    </row>
    <row r="133" spans="1:65" s="2" customFormat="1" ht="21.75" customHeight="1">
      <c r="A133" s="33"/>
      <c r="B133" s="34"/>
      <c r="C133" s="202" t="s">
        <v>170</v>
      </c>
      <c r="D133" s="202" t="s">
        <v>145</v>
      </c>
      <c r="E133" s="203" t="s">
        <v>373</v>
      </c>
      <c r="F133" s="204" t="s">
        <v>212</v>
      </c>
      <c r="G133" s="205" t="s">
        <v>148</v>
      </c>
      <c r="H133" s="206">
        <v>25.914999999999999</v>
      </c>
      <c r="I133" s="207"/>
      <c r="J133" s="208">
        <f>ROUND(I133*H133,2)</f>
        <v>0</v>
      </c>
      <c r="K133" s="209"/>
      <c r="L133" s="38"/>
      <c r="M133" s="210" t="s">
        <v>1</v>
      </c>
      <c r="N133" s="211" t="s">
        <v>41</v>
      </c>
      <c r="O133" s="70"/>
      <c r="P133" s="212">
        <f>O133*H133</f>
        <v>0</v>
      </c>
      <c r="Q133" s="212">
        <v>0.39600000000000002</v>
      </c>
      <c r="R133" s="212">
        <f>Q133*H133</f>
        <v>10.26234</v>
      </c>
      <c r="S133" s="212">
        <v>0</v>
      </c>
      <c r="T133" s="212">
        <f>S133*H133</f>
        <v>0</v>
      </c>
      <c r="U133" s="213" t="s">
        <v>1</v>
      </c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14" t="s">
        <v>149</v>
      </c>
      <c r="AT133" s="214" t="s">
        <v>145</v>
      </c>
      <c r="AU133" s="214" t="s">
        <v>86</v>
      </c>
      <c r="AY133" s="16" t="s">
        <v>143</v>
      </c>
      <c r="BE133" s="215">
        <f>IF(N133="základní",J133,0)</f>
        <v>0</v>
      </c>
      <c r="BF133" s="215">
        <f>IF(N133="snížená",J133,0)</f>
        <v>0</v>
      </c>
      <c r="BG133" s="215">
        <f>IF(N133="zákl. přenesená",J133,0)</f>
        <v>0</v>
      </c>
      <c r="BH133" s="215">
        <f>IF(N133="sníž. přenesená",J133,0)</f>
        <v>0</v>
      </c>
      <c r="BI133" s="215">
        <f>IF(N133="nulová",J133,0)</f>
        <v>0</v>
      </c>
      <c r="BJ133" s="16" t="s">
        <v>84</v>
      </c>
      <c r="BK133" s="215">
        <f>ROUND(I133*H133,2)</f>
        <v>0</v>
      </c>
      <c r="BL133" s="16" t="s">
        <v>149</v>
      </c>
      <c r="BM133" s="214" t="s">
        <v>581</v>
      </c>
    </row>
    <row r="134" spans="1:65" s="12" customFormat="1" ht="22.9" customHeight="1">
      <c r="B134" s="186"/>
      <c r="C134" s="187"/>
      <c r="D134" s="188" t="s">
        <v>75</v>
      </c>
      <c r="E134" s="200" t="s">
        <v>184</v>
      </c>
      <c r="F134" s="200" t="s">
        <v>241</v>
      </c>
      <c r="G134" s="187"/>
      <c r="H134" s="187"/>
      <c r="I134" s="190"/>
      <c r="J134" s="201">
        <f>BK134</f>
        <v>0</v>
      </c>
      <c r="K134" s="187"/>
      <c r="L134" s="192"/>
      <c r="M134" s="193"/>
      <c r="N134" s="194"/>
      <c r="O134" s="194"/>
      <c r="P134" s="195">
        <f>SUM(P135:P147)</f>
        <v>0</v>
      </c>
      <c r="Q134" s="194"/>
      <c r="R134" s="195">
        <f>SUM(R135:R147)</f>
        <v>6.3239999999999998E-4</v>
      </c>
      <c r="S134" s="194"/>
      <c r="T134" s="195">
        <f>SUM(T135:T147)</f>
        <v>111.62945000000002</v>
      </c>
      <c r="U134" s="196"/>
      <c r="AR134" s="197" t="s">
        <v>84</v>
      </c>
      <c r="AT134" s="198" t="s">
        <v>75</v>
      </c>
      <c r="AU134" s="198" t="s">
        <v>84</v>
      </c>
      <c r="AY134" s="197" t="s">
        <v>143</v>
      </c>
      <c r="BK134" s="199">
        <f>SUM(BK135:BK147)</f>
        <v>0</v>
      </c>
    </row>
    <row r="135" spans="1:65" s="2" customFormat="1" ht="21.75" customHeight="1">
      <c r="A135" s="33"/>
      <c r="B135" s="34"/>
      <c r="C135" s="202" t="s">
        <v>174</v>
      </c>
      <c r="D135" s="202" t="s">
        <v>145</v>
      </c>
      <c r="E135" s="203" t="s">
        <v>243</v>
      </c>
      <c r="F135" s="204" t="s">
        <v>244</v>
      </c>
      <c r="G135" s="205" t="s">
        <v>245</v>
      </c>
      <c r="H135" s="206">
        <v>1</v>
      </c>
      <c r="I135" s="207"/>
      <c r="J135" s="208">
        <f>ROUND(I135*H135,2)</f>
        <v>0</v>
      </c>
      <c r="K135" s="209"/>
      <c r="L135" s="38"/>
      <c r="M135" s="210" t="s">
        <v>1</v>
      </c>
      <c r="N135" s="211" t="s">
        <v>41</v>
      </c>
      <c r="O135" s="70"/>
      <c r="P135" s="212">
        <f>O135*H135</f>
        <v>0</v>
      </c>
      <c r="Q135" s="212">
        <v>0</v>
      </c>
      <c r="R135" s="212">
        <f>Q135*H135</f>
        <v>0</v>
      </c>
      <c r="S135" s="212">
        <v>0</v>
      </c>
      <c r="T135" s="212">
        <f>S135*H135</f>
        <v>0</v>
      </c>
      <c r="U135" s="213" t="s">
        <v>1</v>
      </c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14" t="s">
        <v>149</v>
      </c>
      <c r="AT135" s="214" t="s">
        <v>145</v>
      </c>
      <c r="AU135" s="214" t="s">
        <v>86</v>
      </c>
      <c r="AY135" s="16" t="s">
        <v>143</v>
      </c>
      <c r="BE135" s="215">
        <f>IF(N135="základní",J135,0)</f>
        <v>0</v>
      </c>
      <c r="BF135" s="215">
        <f>IF(N135="snížená",J135,0)</f>
        <v>0</v>
      </c>
      <c r="BG135" s="215">
        <f>IF(N135="zákl. přenesená",J135,0)</f>
        <v>0</v>
      </c>
      <c r="BH135" s="215">
        <f>IF(N135="sníž. přenesená",J135,0)</f>
        <v>0</v>
      </c>
      <c r="BI135" s="215">
        <f>IF(N135="nulová",J135,0)</f>
        <v>0</v>
      </c>
      <c r="BJ135" s="16" t="s">
        <v>84</v>
      </c>
      <c r="BK135" s="215">
        <f>ROUND(I135*H135,2)</f>
        <v>0</v>
      </c>
      <c r="BL135" s="16" t="s">
        <v>149</v>
      </c>
      <c r="BM135" s="214" t="s">
        <v>482</v>
      </c>
    </row>
    <row r="136" spans="1:65" s="2" customFormat="1" ht="16.5" customHeight="1">
      <c r="A136" s="33"/>
      <c r="B136" s="34"/>
      <c r="C136" s="202" t="s">
        <v>180</v>
      </c>
      <c r="D136" s="202" t="s">
        <v>145</v>
      </c>
      <c r="E136" s="203" t="s">
        <v>247</v>
      </c>
      <c r="F136" s="204" t="s">
        <v>376</v>
      </c>
      <c r="G136" s="205" t="s">
        <v>245</v>
      </c>
      <c r="H136" s="206">
        <v>1</v>
      </c>
      <c r="I136" s="207"/>
      <c r="J136" s="208">
        <f>ROUND(I136*H136,2)</f>
        <v>0</v>
      </c>
      <c r="K136" s="209"/>
      <c r="L136" s="38"/>
      <c r="M136" s="210" t="s">
        <v>1</v>
      </c>
      <c r="N136" s="211" t="s">
        <v>41</v>
      </c>
      <c r="O136" s="70"/>
      <c r="P136" s="212">
        <f>O136*H136</f>
        <v>0</v>
      </c>
      <c r="Q136" s="212">
        <v>0</v>
      </c>
      <c r="R136" s="212">
        <f>Q136*H136</f>
        <v>0</v>
      </c>
      <c r="S136" s="212">
        <v>0</v>
      </c>
      <c r="T136" s="212">
        <f>S136*H136</f>
        <v>0</v>
      </c>
      <c r="U136" s="213" t="s">
        <v>1</v>
      </c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14" t="s">
        <v>149</v>
      </c>
      <c r="AT136" s="214" t="s">
        <v>145</v>
      </c>
      <c r="AU136" s="214" t="s">
        <v>86</v>
      </c>
      <c r="AY136" s="16" t="s">
        <v>143</v>
      </c>
      <c r="BE136" s="215">
        <f>IF(N136="základní",J136,0)</f>
        <v>0</v>
      </c>
      <c r="BF136" s="215">
        <f>IF(N136="snížená",J136,0)</f>
        <v>0</v>
      </c>
      <c r="BG136" s="215">
        <f>IF(N136="zákl. přenesená",J136,0)</f>
        <v>0</v>
      </c>
      <c r="BH136" s="215">
        <f>IF(N136="sníž. přenesená",J136,0)</f>
        <v>0</v>
      </c>
      <c r="BI136" s="215">
        <f>IF(N136="nulová",J136,0)</f>
        <v>0</v>
      </c>
      <c r="BJ136" s="16" t="s">
        <v>84</v>
      </c>
      <c r="BK136" s="215">
        <f>ROUND(I136*H136,2)</f>
        <v>0</v>
      </c>
      <c r="BL136" s="16" t="s">
        <v>149</v>
      </c>
      <c r="BM136" s="214" t="s">
        <v>483</v>
      </c>
    </row>
    <row r="137" spans="1:65" s="2" customFormat="1" ht="33" customHeight="1">
      <c r="A137" s="33"/>
      <c r="B137" s="34"/>
      <c r="C137" s="202" t="s">
        <v>184</v>
      </c>
      <c r="D137" s="202" t="s">
        <v>145</v>
      </c>
      <c r="E137" s="203" t="s">
        <v>251</v>
      </c>
      <c r="F137" s="204" t="s">
        <v>252</v>
      </c>
      <c r="G137" s="205" t="s">
        <v>245</v>
      </c>
      <c r="H137" s="206">
        <v>1</v>
      </c>
      <c r="I137" s="207"/>
      <c r="J137" s="208">
        <f>ROUND(I137*H137,2)</f>
        <v>0</v>
      </c>
      <c r="K137" s="209"/>
      <c r="L137" s="38"/>
      <c r="M137" s="210" t="s">
        <v>1</v>
      </c>
      <c r="N137" s="211" t="s">
        <v>41</v>
      </c>
      <c r="O137" s="70"/>
      <c r="P137" s="212">
        <f>O137*H137</f>
        <v>0</v>
      </c>
      <c r="Q137" s="212">
        <v>0</v>
      </c>
      <c r="R137" s="212">
        <f>Q137*H137</f>
        <v>0</v>
      </c>
      <c r="S137" s="212">
        <v>0</v>
      </c>
      <c r="T137" s="212">
        <f>S137*H137</f>
        <v>0</v>
      </c>
      <c r="U137" s="213" t="s">
        <v>1</v>
      </c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14" t="s">
        <v>149</v>
      </c>
      <c r="AT137" s="214" t="s">
        <v>145</v>
      </c>
      <c r="AU137" s="214" t="s">
        <v>86</v>
      </c>
      <c r="AY137" s="16" t="s">
        <v>143</v>
      </c>
      <c r="BE137" s="215">
        <f>IF(N137="základní",J137,0)</f>
        <v>0</v>
      </c>
      <c r="BF137" s="215">
        <f>IF(N137="snížená",J137,0)</f>
        <v>0</v>
      </c>
      <c r="BG137" s="215">
        <f>IF(N137="zákl. přenesená",J137,0)</f>
        <v>0</v>
      </c>
      <c r="BH137" s="215">
        <f>IF(N137="sníž. přenesená",J137,0)</f>
        <v>0</v>
      </c>
      <c r="BI137" s="215">
        <f>IF(N137="nulová",J137,0)</f>
        <v>0</v>
      </c>
      <c r="BJ137" s="16" t="s">
        <v>84</v>
      </c>
      <c r="BK137" s="215">
        <f>ROUND(I137*H137,2)</f>
        <v>0</v>
      </c>
      <c r="BL137" s="16" t="s">
        <v>149</v>
      </c>
      <c r="BM137" s="214" t="s">
        <v>484</v>
      </c>
    </row>
    <row r="138" spans="1:65" s="2" customFormat="1" ht="21.75" customHeight="1">
      <c r="A138" s="33"/>
      <c r="B138" s="34"/>
      <c r="C138" s="202" t="s">
        <v>189</v>
      </c>
      <c r="D138" s="202" t="s">
        <v>145</v>
      </c>
      <c r="E138" s="203" t="s">
        <v>255</v>
      </c>
      <c r="F138" s="204" t="s">
        <v>256</v>
      </c>
      <c r="G138" s="205" t="s">
        <v>157</v>
      </c>
      <c r="H138" s="206">
        <v>78</v>
      </c>
      <c r="I138" s="207"/>
      <c r="J138" s="208">
        <f>ROUND(I138*H138,2)</f>
        <v>0</v>
      </c>
      <c r="K138" s="209"/>
      <c r="L138" s="38"/>
      <c r="M138" s="210" t="s">
        <v>1</v>
      </c>
      <c r="N138" s="211" t="s">
        <v>41</v>
      </c>
      <c r="O138" s="70"/>
      <c r="P138" s="212">
        <f>O138*H138</f>
        <v>0</v>
      </c>
      <c r="Q138" s="212">
        <v>0</v>
      </c>
      <c r="R138" s="212">
        <f>Q138*H138</f>
        <v>0</v>
      </c>
      <c r="S138" s="212">
        <v>0.65</v>
      </c>
      <c r="T138" s="212">
        <f>S138*H138</f>
        <v>50.7</v>
      </c>
      <c r="U138" s="213" t="s">
        <v>1</v>
      </c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14" t="s">
        <v>149</v>
      </c>
      <c r="AT138" s="214" t="s">
        <v>145</v>
      </c>
      <c r="AU138" s="214" t="s">
        <v>86</v>
      </c>
      <c r="AY138" s="16" t="s">
        <v>143</v>
      </c>
      <c r="BE138" s="215">
        <f>IF(N138="základní",J138,0)</f>
        <v>0</v>
      </c>
      <c r="BF138" s="215">
        <f>IF(N138="snížená",J138,0)</f>
        <v>0</v>
      </c>
      <c r="BG138" s="215">
        <f>IF(N138="zákl. přenesená",J138,0)</f>
        <v>0</v>
      </c>
      <c r="BH138" s="215">
        <f>IF(N138="sníž. přenesená",J138,0)</f>
        <v>0</v>
      </c>
      <c r="BI138" s="215">
        <f>IF(N138="nulová",J138,0)</f>
        <v>0</v>
      </c>
      <c r="BJ138" s="16" t="s">
        <v>84</v>
      </c>
      <c r="BK138" s="215">
        <f>ROUND(I138*H138,2)</f>
        <v>0</v>
      </c>
      <c r="BL138" s="16" t="s">
        <v>149</v>
      </c>
      <c r="BM138" s="214" t="s">
        <v>492</v>
      </c>
    </row>
    <row r="139" spans="1:65" s="13" customFormat="1" ht="11.25">
      <c r="B139" s="216"/>
      <c r="C139" s="217"/>
      <c r="D139" s="218" t="s">
        <v>159</v>
      </c>
      <c r="E139" s="219" t="s">
        <v>1</v>
      </c>
      <c r="F139" s="220" t="s">
        <v>582</v>
      </c>
      <c r="G139" s="217"/>
      <c r="H139" s="221">
        <v>78</v>
      </c>
      <c r="I139" s="222"/>
      <c r="J139" s="217"/>
      <c r="K139" s="217"/>
      <c r="L139" s="223"/>
      <c r="M139" s="224"/>
      <c r="N139" s="225"/>
      <c r="O139" s="225"/>
      <c r="P139" s="225"/>
      <c r="Q139" s="225"/>
      <c r="R139" s="225"/>
      <c r="S139" s="225"/>
      <c r="T139" s="225"/>
      <c r="U139" s="226"/>
      <c r="AT139" s="227" t="s">
        <v>159</v>
      </c>
      <c r="AU139" s="227" t="s">
        <v>86</v>
      </c>
      <c r="AV139" s="13" t="s">
        <v>86</v>
      </c>
      <c r="AW139" s="13" t="s">
        <v>32</v>
      </c>
      <c r="AX139" s="13" t="s">
        <v>84</v>
      </c>
      <c r="AY139" s="227" t="s">
        <v>143</v>
      </c>
    </row>
    <row r="140" spans="1:65" s="2" customFormat="1" ht="21.75" customHeight="1">
      <c r="A140" s="33"/>
      <c r="B140" s="34"/>
      <c r="C140" s="202" t="s">
        <v>194</v>
      </c>
      <c r="D140" s="202" t="s">
        <v>145</v>
      </c>
      <c r="E140" s="203" t="s">
        <v>583</v>
      </c>
      <c r="F140" s="204" t="s">
        <v>584</v>
      </c>
      <c r="G140" s="205" t="s">
        <v>157</v>
      </c>
      <c r="H140" s="206">
        <v>11.682</v>
      </c>
      <c r="I140" s="207"/>
      <c r="J140" s="208">
        <f>ROUND(I140*H140,2)</f>
        <v>0</v>
      </c>
      <c r="K140" s="209"/>
      <c r="L140" s="38"/>
      <c r="M140" s="210" t="s">
        <v>1</v>
      </c>
      <c r="N140" s="211" t="s">
        <v>41</v>
      </c>
      <c r="O140" s="70"/>
      <c r="P140" s="212">
        <f>O140*H140</f>
        <v>0</v>
      </c>
      <c r="Q140" s="212">
        <v>0</v>
      </c>
      <c r="R140" s="212">
        <f>Q140*H140</f>
        <v>0</v>
      </c>
      <c r="S140" s="212">
        <v>1.8049999999999999</v>
      </c>
      <c r="T140" s="212">
        <f>S140*H140</f>
        <v>21.086010000000002</v>
      </c>
      <c r="U140" s="213" t="s">
        <v>1</v>
      </c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14" t="s">
        <v>149</v>
      </c>
      <c r="AT140" s="214" t="s">
        <v>145</v>
      </c>
      <c r="AU140" s="214" t="s">
        <v>86</v>
      </c>
      <c r="AY140" s="16" t="s">
        <v>143</v>
      </c>
      <c r="BE140" s="215">
        <f>IF(N140="základní",J140,0)</f>
        <v>0</v>
      </c>
      <c r="BF140" s="215">
        <f>IF(N140="snížená",J140,0)</f>
        <v>0</v>
      </c>
      <c r="BG140" s="215">
        <f>IF(N140="zákl. přenesená",J140,0)</f>
        <v>0</v>
      </c>
      <c r="BH140" s="215">
        <f>IF(N140="sníž. přenesená",J140,0)</f>
        <v>0</v>
      </c>
      <c r="BI140" s="215">
        <f>IF(N140="nulová",J140,0)</f>
        <v>0</v>
      </c>
      <c r="BJ140" s="16" t="s">
        <v>84</v>
      </c>
      <c r="BK140" s="215">
        <f>ROUND(I140*H140,2)</f>
        <v>0</v>
      </c>
      <c r="BL140" s="16" t="s">
        <v>149</v>
      </c>
      <c r="BM140" s="214" t="s">
        <v>585</v>
      </c>
    </row>
    <row r="141" spans="1:65" s="13" customFormat="1" ht="11.25">
      <c r="B141" s="216"/>
      <c r="C141" s="217"/>
      <c r="D141" s="218" t="s">
        <v>159</v>
      </c>
      <c r="E141" s="219" t="s">
        <v>1</v>
      </c>
      <c r="F141" s="220" t="s">
        <v>586</v>
      </c>
      <c r="G141" s="217"/>
      <c r="H141" s="221">
        <v>11.682</v>
      </c>
      <c r="I141" s="222"/>
      <c r="J141" s="217"/>
      <c r="K141" s="217"/>
      <c r="L141" s="223"/>
      <c r="M141" s="224"/>
      <c r="N141" s="225"/>
      <c r="O141" s="225"/>
      <c r="P141" s="225"/>
      <c r="Q141" s="225"/>
      <c r="R141" s="225"/>
      <c r="S141" s="225"/>
      <c r="T141" s="225"/>
      <c r="U141" s="226"/>
      <c r="AT141" s="227" t="s">
        <v>159</v>
      </c>
      <c r="AU141" s="227" t="s">
        <v>86</v>
      </c>
      <c r="AV141" s="13" t="s">
        <v>86</v>
      </c>
      <c r="AW141" s="13" t="s">
        <v>32</v>
      </c>
      <c r="AX141" s="13" t="s">
        <v>84</v>
      </c>
      <c r="AY141" s="227" t="s">
        <v>143</v>
      </c>
    </row>
    <row r="142" spans="1:65" s="2" customFormat="1" ht="21.75" customHeight="1">
      <c r="A142" s="33"/>
      <c r="B142" s="34"/>
      <c r="C142" s="202" t="s">
        <v>199</v>
      </c>
      <c r="D142" s="202" t="s">
        <v>145</v>
      </c>
      <c r="E142" s="203" t="s">
        <v>587</v>
      </c>
      <c r="F142" s="204" t="s">
        <v>588</v>
      </c>
      <c r="G142" s="205" t="s">
        <v>157</v>
      </c>
      <c r="H142" s="206">
        <v>6.3239999999999998</v>
      </c>
      <c r="I142" s="207"/>
      <c r="J142" s="208">
        <f>ROUND(I142*H142,2)</f>
        <v>0</v>
      </c>
      <c r="K142" s="209"/>
      <c r="L142" s="38"/>
      <c r="M142" s="210" t="s">
        <v>1</v>
      </c>
      <c r="N142" s="211" t="s">
        <v>41</v>
      </c>
      <c r="O142" s="70"/>
      <c r="P142" s="212">
        <f>O142*H142</f>
        <v>0</v>
      </c>
      <c r="Q142" s="212">
        <v>1E-4</v>
      </c>
      <c r="R142" s="212">
        <f>Q142*H142</f>
        <v>6.3239999999999998E-4</v>
      </c>
      <c r="S142" s="212">
        <v>2.41</v>
      </c>
      <c r="T142" s="212">
        <f>S142*H142</f>
        <v>15.24084</v>
      </c>
      <c r="U142" s="213" t="s">
        <v>1</v>
      </c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14" t="s">
        <v>149</v>
      </c>
      <c r="AT142" s="214" t="s">
        <v>145</v>
      </c>
      <c r="AU142" s="214" t="s">
        <v>86</v>
      </c>
      <c r="AY142" s="16" t="s">
        <v>143</v>
      </c>
      <c r="BE142" s="215">
        <f>IF(N142="základní",J142,0)</f>
        <v>0</v>
      </c>
      <c r="BF142" s="215">
        <f>IF(N142="snížená",J142,0)</f>
        <v>0</v>
      </c>
      <c r="BG142" s="215">
        <f>IF(N142="zákl. přenesená",J142,0)</f>
        <v>0</v>
      </c>
      <c r="BH142" s="215">
        <f>IF(N142="sníž. přenesená",J142,0)</f>
        <v>0</v>
      </c>
      <c r="BI142" s="215">
        <f>IF(N142="nulová",J142,0)</f>
        <v>0</v>
      </c>
      <c r="BJ142" s="16" t="s">
        <v>84</v>
      </c>
      <c r="BK142" s="215">
        <f>ROUND(I142*H142,2)</f>
        <v>0</v>
      </c>
      <c r="BL142" s="16" t="s">
        <v>149</v>
      </c>
      <c r="BM142" s="214" t="s">
        <v>589</v>
      </c>
    </row>
    <row r="143" spans="1:65" s="13" customFormat="1" ht="11.25">
      <c r="B143" s="216"/>
      <c r="C143" s="217"/>
      <c r="D143" s="218" t="s">
        <v>159</v>
      </c>
      <c r="E143" s="219" t="s">
        <v>1</v>
      </c>
      <c r="F143" s="220" t="s">
        <v>590</v>
      </c>
      <c r="G143" s="217"/>
      <c r="H143" s="221">
        <v>6.3239999999999998</v>
      </c>
      <c r="I143" s="222"/>
      <c r="J143" s="217"/>
      <c r="K143" s="217"/>
      <c r="L143" s="223"/>
      <c r="M143" s="224"/>
      <c r="N143" s="225"/>
      <c r="O143" s="225"/>
      <c r="P143" s="225"/>
      <c r="Q143" s="225"/>
      <c r="R143" s="225"/>
      <c r="S143" s="225"/>
      <c r="T143" s="225"/>
      <c r="U143" s="226"/>
      <c r="AT143" s="227" t="s">
        <v>159</v>
      </c>
      <c r="AU143" s="227" t="s">
        <v>86</v>
      </c>
      <c r="AV143" s="13" t="s">
        <v>86</v>
      </c>
      <c r="AW143" s="13" t="s">
        <v>32</v>
      </c>
      <c r="AX143" s="13" t="s">
        <v>84</v>
      </c>
      <c r="AY143" s="227" t="s">
        <v>143</v>
      </c>
    </row>
    <row r="144" spans="1:65" s="2" customFormat="1" ht="21.75" customHeight="1">
      <c r="A144" s="33"/>
      <c r="B144" s="34"/>
      <c r="C144" s="202" t="s">
        <v>204</v>
      </c>
      <c r="D144" s="202" t="s">
        <v>145</v>
      </c>
      <c r="E144" s="203" t="s">
        <v>497</v>
      </c>
      <c r="F144" s="204" t="s">
        <v>498</v>
      </c>
      <c r="G144" s="205" t="s">
        <v>157</v>
      </c>
      <c r="H144" s="206">
        <v>11.183</v>
      </c>
      <c r="I144" s="207"/>
      <c r="J144" s="208">
        <f>ROUND(I144*H144,2)</f>
        <v>0</v>
      </c>
      <c r="K144" s="209"/>
      <c r="L144" s="38"/>
      <c r="M144" s="210" t="s">
        <v>1</v>
      </c>
      <c r="N144" s="211" t="s">
        <v>41</v>
      </c>
      <c r="O144" s="70"/>
      <c r="P144" s="212">
        <f>O144*H144</f>
        <v>0</v>
      </c>
      <c r="Q144" s="212">
        <v>0</v>
      </c>
      <c r="R144" s="212">
        <f>Q144*H144</f>
        <v>0</v>
      </c>
      <c r="S144" s="212">
        <v>2.2000000000000002</v>
      </c>
      <c r="T144" s="212">
        <f>S144*H144</f>
        <v>24.602600000000002</v>
      </c>
      <c r="U144" s="213" t="s">
        <v>1</v>
      </c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214" t="s">
        <v>149</v>
      </c>
      <c r="AT144" s="214" t="s">
        <v>145</v>
      </c>
      <c r="AU144" s="214" t="s">
        <v>86</v>
      </c>
      <c r="AY144" s="16" t="s">
        <v>143</v>
      </c>
      <c r="BE144" s="215">
        <f>IF(N144="základní",J144,0)</f>
        <v>0</v>
      </c>
      <c r="BF144" s="215">
        <f>IF(N144="snížená",J144,0)</f>
        <v>0</v>
      </c>
      <c r="BG144" s="215">
        <f>IF(N144="zákl. přenesená",J144,0)</f>
        <v>0</v>
      </c>
      <c r="BH144" s="215">
        <f>IF(N144="sníž. přenesená",J144,0)</f>
        <v>0</v>
      </c>
      <c r="BI144" s="215">
        <f>IF(N144="nulová",J144,0)</f>
        <v>0</v>
      </c>
      <c r="BJ144" s="16" t="s">
        <v>84</v>
      </c>
      <c r="BK144" s="215">
        <f>ROUND(I144*H144,2)</f>
        <v>0</v>
      </c>
      <c r="BL144" s="16" t="s">
        <v>149</v>
      </c>
      <c r="BM144" s="214" t="s">
        <v>499</v>
      </c>
    </row>
    <row r="145" spans="1:65" s="13" customFormat="1" ht="11.25">
      <c r="B145" s="216"/>
      <c r="C145" s="217"/>
      <c r="D145" s="218" t="s">
        <v>159</v>
      </c>
      <c r="E145" s="219" t="s">
        <v>1</v>
      </c>
      <c r="F145" s="220" t="s">
        <v>591</v>
      </c>
      <c r="G145" s="217"/>
      <c r="H145" s="221">
        <v>5.1829999999999998</v>
      </c>
      <c r="I145" s="222"/>
      <c r="J145" s="217"/>
      <c r="K145" s="217"/>
      <c r="L145" s="223"/>
      <c r="M145" s="224"/>
      <c r="N145" s="225"/>
      <c r="O145" s="225"/>
      <c r="P145" s="225"/>
      <c r="Q145" s="225"/>
      <c r="R145" s="225"/>
      <c r="S145" s="225"/>
      <c r="T145" s="225"/>
      <c r="U145" s="226"/>
      <c r="AT145" s="227" t="s">
        <v>159</v>
      </c>
      <c r="AU145" s="227" t="s">
        <v>86</v>
      </c>
      <c r="AV145" s="13" t="s">
        <v>86</v>
      </c>
      <c r="AW145" s="13" t="s">
        <v>32</v>
      </c>
      <c r="AX145" s="13" t="s">
        <v>76</v>
      </c>
      <c r="AY145" s="227" t="s">
        <v>143</v>
      </c>
    </row>
    <row r="146" spans="1:65" s="13" customFormat="1" ht="11.25">
      <c r="B146" s="216"/>
      <c r="C146" s="217"/>
      <c r="D146" s="218" t="s">
        <v>159</v>
      </c>
      <c r="E146" s="219" t="s">
        <v>1</v>
      </c>
      <c r="F146" s="220" t="s">
        <v>592</v>
      </c>
      <c r="G146" s="217"/>
      <c r="H146" s="221">
        <v>6</v>
      </c>
      <c r="I146" s="222"/>
      <c r="J146" s="217"/>
      <c r="K146" s="217"/>
      <c r="L146" s="223"/>
      <c r="M146" s="224"/>
      <c r="N146" s="225"/>
      <c r="O146" s="225"/>
      <c r="P146" s="225"/>
      <c r="Q146" s="225"/>
      <c r="R146" s="225"/>
      <c r="S146" s="225"/>
      <c r="T146" s="225"/>
      <c r="U146" s="226"/>
      <c r="AT146" s="227" t="s">
        <v>159</v>
      </c>
      <c r="AU146" s="227" t="s">
        <v>86</v>
      </c>
      <c r="AV146" s="13" t="s">
        <v>86</v>
      </c>
      <c r="AW146" s="13" t="s">
        <v>32</v>
      </c>
      <c r="AX146" s="13" t="s">
        <v>76</v>
      </c>
      <c r="AY146" s="227" t="s">
        <v>143</v>
      </c>
    </row>
    <row r="147" spans="1:65" s="14" customFormat="1" ht="11.25">
      <c r="B147" s="228"/>
      <c r="C147" s="229"/>
      <c r="D147" s="218" t="s">
        <v>159</v>
      </c>
      <c r="E147" s="230" t="s">
        <v>1</v>
      </c>
      <c r="F147" s="231" t="s">
        <v>162</v>
      </c>
      <c r="G147" s="229"/>
      <c r="H147" s="232">
        <v>11.183</v>
      </c>
      <c r="I147" s="233"/>
      <c r="J147" s="229"/>
      <c r="K147" s="229"/>
      <c r="L147" s="234"/>
      <c r="M147" s="235"/>
      <c r="N147" s="236"/>
      <c r="O147" s="236"/>
      <c r="P147" s="236"/>
      <c r="Q147" s="236"/>
      <c r="R147" s="236"/>
      <c r="S147" s="236"/>
      <c r="T147" s="236"/>
      <c r="U147" s="237"/>
      <c r="AT147" s="238" t="s">
        <v>159</v>
      </c>
      <c r="AU147" s="238" t="s">
        <v>86</v>
      </c>
      <c r="AV147" s="14" t="s">
        <v>149</v>
      </c>
      <c r="AW147" s="14" t="s">
        <v>32</v>
      </c>
      <c r="AX147" s="14" t="s">
        <v>84</v>
      </c>
      <c r="AY147" s="238" t="s">
        <v>143</v>
      </c>
    </row>
    <row r="148" spans="1:65" s="12" customFormat="1" ht="22.9" customHeight="1">
      <c r="B148" s="186"/>
      <c r="C148" s="187"/>
      <c r="D148" s="188" t="s">
        <v>75</v>
      </c>
      <c r="E148" s="200" t="s">
        <v>265</v>
      </c>
      <c r="F148" s="200" t="s">
        <v>266</v>
      </c>
      <c r="G148" s="187"/>
      <c r="H148" s="187"/>
      <c r="I148" s="190"/>
      <c r="J148" s="201">
        <f>BK148</f>
        <v>0</v>
      </c>
      <c r="K148" s="187"/>
      <c r="L148" s="192"/>
      <c r="M148" s="193"/>
      <c r="N148" s="194"/>
      <c r="O148" s="194"/>
      <c r="P148" s="195">
        <f>SUM(P149:P166)</f>
        <v>0</v>
      </c>
      <c r="Q148" s="194"/>
      <c r="R148" s="195">
        <f>SUM(R149:R166)</f>
        <v>0</v>
      </c>
      <c r="S148" s="194"/>
      <c r="T148" s="195">
        <f>SUM(T149:T166)</f>
        <v>0</v>
      </c>
      <c r="U148" s="196"/>
      <c r="AR148" s="197" t="s">
        <v>84</v>
      </c>
      <c r="AT148" s="198" t="s">
        <v>75</v>
      </c>
      <c r="AU148" s="198" t="s">
        <v>84</v>
      </c>
      <c r="AY148" s="197" t="s">
        <v>143</v>
      </c>
      <c r="BK148" s="199">
        <f>SUM(BK149:BK166)</f>
        <v>0</v>
      </c>
    </row>
    <row r="149" spans="1:65" s="2" customFormat="1" ht="21.75" customHeight="1">
      <c r="A149" s="33"/>
      <c r="B149" s="34"/>
      <c r="C149" s="202" t="s">
        <v>210</v>
      </c>
      <c r="D149" s="202" t="s">
        <v>145</v>
      </c>
      <c r="E149" s="203" t="s">
        <v>593</v>
      </c>
      <c r="F149" s="204" t="s">
        <v>594</v>
      </c>
      <c r="G149" s="205" t="s">
        <v>177</v>
      </c>
      <c r="H149" s="206">
        <v>10</v>
      </c>
      <c r="I149" s="207"/>
      <c r="J149" s="208">
        <f>ROUND(I149*H149,2)</f>
        <v>0</v>
      </c>
      <c r="K149" s="209"/>
      <c r="L149" s="38"/>
      <c r="M149" s="210" t="s">
        <v>1</v>
      </c>
      <c r="N149" s="211" t="s">
        <v>41</v>
      </c>
      <c r="O149" s="70"/>
      <c r="P149" s="212">
        <f>O149*H149</f>
        <v>0</v>
      </c>
      <c r="Q149" s="212">
        <v>0</v>
      </c>
      <c r="R149" s="212">
        <f>Q149*H149</f>
        <v>0</v>
      </c>
      <c r="S149" s="212">
        <v>0</v>
      </c>
      <c r="T149" s="212">
        <f>S149*H149</f>
        <v>0</v>
      </c>
      <c r="U149" s="213" t="s">
        <v>1</v>
      </c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14" t="s">
        <v>149</v>
      </c>
      <c r="AT149" s="214" t="s">
        <v>145</v>
      </c>
      <c r="AU149" s="214" t="s">
        <v>86</v>
      </c>
      <c r="AY149" s="16" t="s">
        <v>143</v>
      </c>
      <c r="BE149" s="215">
        <f>IF(N149="základní",J149,0)</f>
        <v>0</v>
      </c>
      <c r="BF149" s="215">
        <f>IF(N149="snížená",J149,0)</f>
        <v>0</v>
      </c>
      <c r="BG149" s="215">
        <f>IF(N149="zákl. přenesená",J149,0)</f>
        <v>0</v>
      </c>
      <c r="BH149" s="215">
        <f>IF(N149="sníž. přenesená",J149,0)</f>
        <v>0</v>
      </c>
      <c r="BI149" s="215">
        <f>IF(N149="nulová",J149,0)</f>
        <v>0</v>
      </c>
      <c r="BJ149" s="16" t="s">
        <v>84</v>
      </c>
      <c r="BK149" s="215">
        <f>ROUND(I149*H149,2)</f>
        <v>0</v>
      </c>
      <c r="BL149" s="16" t="s">
        <v>149</v>
      </c>
      <c r="BM149" s="214" t="s">
        <v>595</v>
      </c>
    </row>
    <row r="150" spans="1:65" s="2" customFormat="1" ht="21.75" customHeight="1">
      <c r="A150" s="33"/>
      <c r="B150" s="34"/>
      <c r="C150" s="202" t="s">
        <v>8</v>
      </c>
      <c r="D150" s="202" t="s">
        <v>145</v>
      </c>
      <c r="E150" s="203" t="s">
        <v>568</v>
      </c>
      <c r="F150" s="204" t="s">
        <v>569</v>
      </c>
      <c r="G150" s="205" t="s">
        <v>177</v>
      </c>
      <c r="H150" s="206">
        <v>24.603000000000002</v>
      </c>
      <c r="I150" s="207"/>
      <c r="J150" s="208">
        <f>ROUND(I150*H150,2)</f>
        <v>0</v>
      </c>
      <c r="K150" s="209"/>
      <c r="L150" s="38"/>
      <c r="M150" s="210" t="s">
        <v>1</v>
      </c>
      <c r="N150" s="211" t="s">
        <v>41</v>
      </c>
      <c r="O150" s="70"/>
      <c r="P150" s="212">
        <f>O150*H150</f>
        <v>0</v>
      </c>
      <c r="Q150" s="212">
        <v>0</v>
      </c>
      <c r="R150" s="212">
        <f>Q150*H150</f>
        <v>0</v>
      </c>
      <c r="S150" s="212">
        <v>0</v>
      </c>
      <c r="T150" s="212">
        <f>S150*H150</f>
        <v>0</v>
      </c>
      <c r="U150" s="213" t="s">
        <v>1</v>
      </c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214" t="s">
        <v>149</v>
      </c>
      <c r="AT150" s="214" t="s">
        <v>145</v>
      </c>
      <c r="AU150" s="214" t="s">
        <v>86</v>
      </c>
      <c r="AY150" s="16" t="s">
        <v>143</v>
      </c>
      <c r="BE150" s="215">
        <f>IF(N150="základní",J150,0)</f>
        <v>0</v>
      </c>
      <c r="BF150" s="215">
        <f>IF(N150="snížená",J150,0)</f>
        <v>0</v>
      </c>
      <c r="BG150" s="215">
        <f>IF(N150="zákl. přenesená",J150,0)</f>
        <v>0</v>
      </c>
      <c r="BH150" s="215">
        <f>IF(N150="sníž. přenesená",J150,0)</f>
        <v>0</v>
      </c>
      <c r="BI150" s="215">
        <f>IF(N150="nulová",J150,0)</f>
        <v>0</v>
      </c>
      <c r="BJ150" s="16" t="s">
        <v>84</v>
      </c>
      <c r="BK150" s="215">
        <f>ROUND(I150*H150,2)</f>
        <v>0</v>
      </c>
      <c r="BL150" s="16" t="s">
        <v>149</v>
      </c>
      <c r="BM150" s="214" t="s">
        <v>596</v>
      </c>
    </row>
    <row r="151" spans="1:65" s="2" customFormat="1" ht="21.75" customHeight="1">
      <c r="A151" s="33"/>
      <c r="B151" s="34"/>
      <c r="C151" s="202" t="s">
        <v>217</v>
      </c>
      <c r="D151" s="202" t="s">
        <v>145</v>
      </c>
      <c r="E151" s="203" t="s">
        <v>597</v>
      </c>
      <c r="F151" s="204" t="s">
        <v>598</v>
      </c>
      <c r="G151" s="205" t="s">
        <v>177</v>
      </c>
      <c r="H151" s="206">
        <v>15.241</v>
      </c>
      <c r="I151" s="207"/>
      <c r="J151" s="208">
        <f>ROUND(I151*H151,2)</f>
        <v>0</v>
      </c>
      <c r="K151" s="209"/>
      <c r="L151" s="38"/>
      <c r="M151" s="210" t="s">
        <v>1</v>
      </c>
      <c r="N151" s="211" t="s">
        <v>41</v>
      </c>
      <c r="O151" s="70"/>
      <c r="P151" s="212">
        <f>O151*H151</f>
        <v>0</v>
      </c>
      <c r="Q151" s="212">
        <v>0</v>
      </c>
      <c r="R151" s="212">
        <f>Q151*H151</f>
        <v>0</v>
      </c>
      <c r="S151" s="212">
        <v>0</v>
      </c>
      <c r="T151" s="212">
        <f>S151*H151</f>
        <v>0</v>
      </c>
      <c r="U151" s="213" t="s">
        <v>1</v>
      </c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214" t="s">
        <v>149</v>
      </c>
      <c r="AT151" s="214" t="s">
        <v>145</v>
      </c>
      <c r="AU151" s="214" t="s">
        <v>86</v>
      </c>
      <c r="AY151" s="16" t="s">
        <v>143</v>
      </c>
      <c r="BE151" s="215">
        <f>IF(N151="základní",J151,0)</f>
        <v>0</v>
      </c>
      <c r="BF151" s="215">
        <f>IF(N151="snížená",J151,0)</f>
        <v>0</v>
      </c>
      <c r="BG151" s="215">
        <f>IF(N151="zákl. přenesená",J151,0)</f>
        <v>0</v>
      </c>
      <c r="BH151" s="215">
        <f>IF(N151="sníž. přenesená",J151,0)</f>
        <v>0</v>
      </c>
      <c r="BI151" s="215">
        <f>IF(N151="nulová",J151,0)</f>
        <v>0</v>
      </c>
      <c r="BJ151" s="16" t="s">
        <v>84</v>
      </c>
      <c r="BK151" s="215">
        <f>ROUND(I151*H151,2)</f>
        <v>0</v>
      </c>
      <c r="BL151" s="16" t="s">
        <v>149</v>
      </c>
      <c r="BM151" s="214" t="s">
        <v>599</v>
      </c>
    </row>
    <row r="152" spans="1:65" s="2" customFormat="1" ht="33" customHeight="1">
      <c r="A152" s="33"/>
      <c r="B152" s="34"/>
      <c r="C152" s="202" t="s">
        <v>222</v>
      </c>
      <c r="D152" s="202" t="s">
        <v>145</v>
      </c>
      <c r="E152" s="203" t="s">
        <v>509</v>
      </c>
      <c r="F152" s="204" t="s">
        <v>510</v>
      </c>
      <c r="G152" s="205" t="s">
        <v>177</v>
      </c>
      <c r="H152" s="206">
        <v>64.59</v>
      </c>
      <c r="I152" s="207"/>
      <c r="J152" s="208">
        <f>ROUND(I152*H152,2)</f>
        <v>0</v>
      </c>
      <c r="K152" s="209"/>
      <c r="L152" s="38"/>
      <c r="M152" s="210" t="s">
        <v>1</v>
      </c>
      <c r="N152" s="211" t="s">
        <v>41</v>
      </c>
      <c r="O152" s="70"/>
      <c r="P152" s="212">
        <f>O152*H152</f>
        <v>0</v>
      </c>
      <c r="Q152" s="212">
        <v>0</v>
      </c>
      <c r="R152" s="212">
        <f>Q152*H152</f>
        <v>0</v>
      </c>
      <c r="S152" s="212">
        <v>0</v>
      </c>
      <c r="T152" s="212">
        <f>S152*H152</f>
        <v>0</v>
      </c>
      <c r="U152" s="213" t="s">
        <v>1</v>
      </c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214" t="s">
        <v>149</v>
      </c>
      <c r="AT152" s="214" t="s">
        <v>145</v>
      </c>
      <c r="AU152" s="214" t="s">
        <v>86</v>
      </c>
      <c r="AY152" s="16" t="s">
        <v>143</v>
      </c>
      <c r="BE152" s="215">
        <f>IF(N152="základní",J152,0)</f>
        <v>0</v>
      </c>
      <c r="BF152" s="215">
        <f>IF(N152="snížená",J152,0)</f>
        <v>0</v>
      </c>
      <c r="BG152" s="215">
        <f>IF(N152="zákl. přenesená",J152,0)</f>
        <v>0</v>
      </c>
      <c r="BH152" s="215">
        <f>IF(N152="sníž. přenesená",J152,0)</f>
        <v>0</v>
      </c>
      <c r="BI152" s="215">
        <f>IF(N152="nulová",J152,0)</f>
        <v>0</v>
      </c>
      <c r="BJ152" s="16" t="s">
        <v>84</v>
      </c>
      <c r="BK152" s="215">
        <f>ROUND(I152*H152,2)</f>
        <v>0</v>
      </c>
      <c r="BL152" s="16" t="s">
        <v>149</v>
      </c>
      <c r="BM152" s="214" t="s">
        <v>600</v>
      </c>
    </row>
    <row r="153" spans="1:65" s="13" customFormat="1" ht="11.25">
      <c r="B153" s="216"/>
      <c r="C153" s="217"/>
      <c r="D153" s="218" t="s">
        <v>159</v>
      </c>
      <c r="E153" s="219" t="s">
        <v>1</v>
      </c>
      <c r="F153" s="220" t="s">
        <v>601</v>
      </c>
      <c r="G153" s="217"/>
      <c r="H153" s="221">
        <v>64.59</v>
      </c>
      <c r="I153" s="222"/>
      <c r="J153" s="217"/>
      <c r="K153" s="217"/>
      <c r="L153" s="223"/>
      <c r="M153" s="224"/>
      <c r="N153" s="225"/>
      <c r="O153" s="225"/>
      <c r="P153" s="225"/>
      <c r="Q153" s="225"/>
      <c r="R153" s="225"/>
      <c r="S153" s="225"/>
      <c r="T153" s="225"/>
      <c r="U153" s="226"/>
      <c r="AT153" s="227" t="s">
        <v>159</v>
      </c>
      <c r="AU153" s="227" t="s">
        <v>86</v>
      </c>
      <c r="AV153" s="13" t="s">
        <v>86</v>
      </c>
      <c r="AW153" s="13" t="s">
        <v>32</v>
      </c>
      <c r="AX153" s="13" t="s">
        <v>84</v>
      </c>
      <c r="AY153" s="227" t="s">
        <v>143</v>
      </c>
    </row>
    <row r="154" spans="1:65" s="2" customFormat="1" ht="21.75" customHeight="1">
      <c r="A154" s="33"/>
      <c r="B154" s="34"/>
      <c r="C154" s="202" t="s">
        <v>229</v>
      </c>
      <c r="D154" s="202" t="s">
        <v>145</v>
      </c>
      <c r="E154" s="203" t="s">
        <v>268</v>
      </c>
      <c r="F154" s="204" t="s">
        <v>269</v>
      </c>
      <c r="G154" s="205" t="s">
        <v>177</v>
      </c>
      <c r="H154" s="206">
        <v>64.59</v>
      </c>
      <c r="I154" s="207"/>
      <c r="J154" s="208">
        <f>ROUND(I154*H154,2)</f>
        <v>0</v>
      </c>
      <c r="K154" s="209"/>
      <c r="L154" s="38"/>
      <c r="M154" s="210" t="s">
        <v>1</v>
      </c>
      <c r="N154" s="211" t="s">
        <v>41</v>
      </c>
      <c r="O154" s="70"/>
      <c r="P154" s="212">
        <f>O154*H154</f>
        <v>0</v>
      </c>
      <c r="Q154" s="212">
        <v>0</v>
      </c>
      <c r="R154" s="212">
        <f>Q154*H154</f>
        <v>0</v>
      </c>
      <c r="S154" s="212">
        <v>0</v>
      </c>
      <c r="T154" s="212">
        <f>S154*H154</f>
        <v>0</v>
      </c>
      <c r="U154" s="213" t="s">
        <v>1</v>
      </c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214" t="s">
        <v>149</v>
      </c>
      <c r="AT154" s="214" t="s">
        <v>145</v>
      </c>
      <c r="AU154" s="214" t="s">
        <v>86</v>
      </c>
      <c r="AY154" s="16" t="s">
        <v>143</v>
      </c>
      <c r="BE154" s="215">
        <f>IF(N154="základní",J154,0)</f>
        <v>0</v>
      </c>
      <c r="BF154" s="215">
        <f>IF(N154="snížená",J154,0)</f>
        <v>0</v>
      </c>
      <c r="BG154" s="215">
        <f>IF(N154="zákl. přenesená",J154,0)</f>
        <v>0</v>
      </c>
      <c r="BH154" s="215">
        <f>IF(N154="sníž. přenesená",J154,0)</f>
        <v>0</v>
      </c>
      <c r="BI154" s="215">
        <f>IF(N154="nulová",J154,0)</f>
        <v>0</v>
      </c>
      <c r="BJ154" s="16" t="s">
        <v>84</v>
      </c>
      <c r="BK154" s="215">
        <f>ROUND(I154*H154,2)</f>
        <v>0</v>
      </c>
      <c r="BL154" s="16" t="s">
        <v>149</v>
      </c>
      <c r="BM154" s="214" t="s">
        <v>519</v>
      </c>
    </row>
    <row r="155" spans="1:65" s="2" customFormat="1" ht="21.75" customHeight="1">
      <c r="A155" s="33"/>
      <c r="B155" s="34"/>
      <c r="C155" s="202" t="s">
        <v>236</v>
      </c>
      <c r="D155" s="202" t="s">
        <v>145</v>
      </c>
      <c r="E155" s="203" t="s">
        <v>272</v>
      </c>
      <c r="F155" s="204" t="s">
        <v>273</v>
      </c>
      <c r="G155" s="205" t="s">
        <v>177</v>
      </c>
      <c r="H155" s="206">
        <v>1227.21</v>
      </c>
      <c r="I155" s="207"/>
      <c r="J155" s="208">
        <f>ROUND(I155*H155,2)</f>
        <v>0</v>
      </c>
      <c r="K155" s="209"/>
      <c r="L155" s="38"/>
      <c r="M155" s="210" t="s">
        <v>1</v>
      </c>
      <c r="N155" s="211" t="s">
        <v>41</v>
      </c>
      <c r="O155" s="70"/>
      <c r="P155" s="212">
        <f>O155*H155</f>
        <v>0</v>
      </c>
      <c r="Q155" s="212">
        <v>0</v>
      </c>
      <c r="R155" s="212">
        <f>Q155*H155</f>
        <v>0</v>
      </c>
      <c r="S155" s="212">
        <v>0</v>
      </c>
      <c r="T155" s="212">
        <f>S155*H155</f>
        <v>0</v>
      </c>
      <c r="U155" s="213" t="s">
        <v>1</v>
      </c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214" t="s">
        <v>149</v>
      </c>
      <c r="AT155" s="214" t="s">
        <v>145</v>
      </c>
      <c r="AU155" s="214" t="s">
        <v>86</v>
      </c>
      <c r="AY155" s="16" t="s">
        <v>143</v>
      </c>
      <c r="BE155" s="215">
        <f>IF(N155="základní",J155,0)</f>
        <v>0</v>
      </c>
      <c r="BF155" s="215">
        <f>IF(N155="snížená",J155,0)</f>
        <v>0</v>
      </c>
      <c r="BG155" s="215">
        <f>IF(N155="zákl. přenesená",J155,0)</f>
        <v>0</v>
      </c>
      <c r="BH155" s="215">
        <f>IF(N155="sníž. přenesená",J155,0)</f>
        <v>0</v>
      </c>
      <c r="BI155" s="215">
        <f>IF(N155="nulová",J155,0)</f>
        <v>0</v>
      </c>
      <c r="BJ155" s="16" t="s">
        <v>84</v>
      </c>
      <c r="BK155" s="215">
        <f>ROUND(I155*H155,2)</f>
        <v>0</v>
      </c>
      <c r="BL155" s="16" t="s">
        <v>149</v>
      </c>
      <c r="BM155" s="214" t="s">
        <v>520</v>
      </c>
    </row>
    <row r="156" spans="1:65" s="13" customFormat="1" ht="11.25">
      <c r="B156" s="216"/>
      <c r="C156" s="217"/>
      <c r="D156" s="218" t="s">
        <v>159</v>
      </c>
      <c r="E156" s="217"/>
      <c r="F156" s="220" t="s">
        <v>602</v>
      </c>
      <c r="G156" s="217"/>
      <c r="H156" s="221">
        <v>1227.21</v>
      </c>
      <c r="I156" s="222"/>
      <c r="J156" s="217"/>
      <c r="K156" s="217"/>
      <c r="L156" s="223"/>
      <c r="M156" s="224"/>
      <c r="N156" s="225"/>
      <c r="O156" s="225"/>
      <c r="P156" s="225"/>
      <c r="Q156" s="225"/>
      <c r="R156" s="225"/>
      <c r="S156" s="225"/>
      <c r="T156" s="225"/>
      <c r="U156" s="226"/>
      <c r="AT156" s="227" t="s">
        <v>159</v>
      </c>
      <c r="AU156" s="227" t="s">
        <v>86</v>
      </c>
      <c r="AV156" s="13" t="s">
        <v>86</v>
      </c>
      <c r="AW156" s="13" t="s">
        <v>4</v>
      </c>
      <c r="AX156" s="13" t="s">
        <v>84</v>
      </c>
      <c r="AY156" s="227" t="s">
        <v>143</v>
      </c>
    </row>
    <row r="157" spans="1:65" s="2" customFormat="1" ht="16.5" customHeight="1">
      <c r="A157" s="33"/>
      <c r="B157" s="34"/>
      <c r="C157" s="202" t="s">
        <v>242</v>
      </c>
      <c r="D157" s="202" t="s">
        <v>145</v>
      </c>
      <c r="E157" s="203" t="s">
        <v>277</v>
      </c>
      <c r="F157" s="204" t="s">
        <v>278</v>
      </c>
      <c r="G157" s="205" t="s">
        <v>177</v>
      </c>
      <c r="H157" s="206">
        <v>64.59</v>
      </c>
      <c r="I157" s="207"/>
      <c r="J157" s="208">
        <f>ROUND(I157*H157,2)</f>
        <v>0</v>
      </c>
      <c r="K157" s="209"/>
      <c r="L157" s="38"/>
      <c r="M157" s="210" t="s">
        <v>1</v>
      </c>
      <c r="N157" s="211" t="s">
        <v>41</v>
      </c>
      <c r="O157" s="70"/>
      <c r="P157" s="212">
        <f>O157*H157</f>
        <v>0</v>
      </c>
      <c r="Q157" s="212">
        <v>0</v>
      </c>
      <c r="R157" s="212">
        <f>Q157*H157</f>
        <v>0</v>
      </c>
      <c r="S157" s="212">
        <v>0</v>
      </c>
      <c r="T157" s="212">
        <f>S157*H157</f>
        <v>0</v>
      </c>
      <c r="U157" s="213" t="s">
        <v>1</v>
      </c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214" t="s">
        <v>149</v>
      </c>
      <c r="AT157" s="214" t="s">
        <v>145</v>
      </c>
      <c r="AU157" s="214" t="s">
        <v>86</v>
      </c>
      <c r="AY157" s="16" t="s">
        <v>143</v>
      </c>
      <c r="BE157" s="215">
        <f>IF(N157="základní",J157,0)</f>
        <v>0</v>
      </c>
      <c r="BF157" s="215">
        <f>IF(N157="snížená",J157,0)</f>
        <v>0</v>
      </c>
      <c r="BG157" s="215">
        <f>IF(N157="zákl. přenesená",J157,0)</f>
        <v>0</v>
      </c>
      <c r="BH157" s="215">
        <f>IF(N157="sníž. přenesená",J157,0)</f>
        <v>0</v>
      </c>
      <c r="BI157" s="215">
        <f>IF(N157="nulová",J157,0)</f>
        <v>0</v>
      </c>
      <c r="BJ157" s="16" t="s">
        <v>84</v>
      </c>
      <c r="BK157" s="215">
        <f>ROUND(I157*H157,2)</f>
        <v>0</v>
      </c>
      <c r="BL157" s="16" t="s">
        <v>149</v>
      </c>
      <c r="BM157" s="214" t="s">
        <v>522</v>
      </c>
    </row>
    <row r="158" spans="1:65" s="2" customFormat="1" ht="21.75" customHeight="1">
      <c r="A158" s="33"/>
      <c r="B158" s="34"/>
      <c r="C158" s="202" t="s">
        <v>7</v>
      </c>
      <c r="D158" s="202" t="s">
        <v>145</v>
      </c>
      <c r="E158" s="203" t="s">
        <v>286</v>
      </c>
      <c r="F158" s="204" t="s">
        <v>287</v>
      </c>
      <c r="G158" s="205" t="s">
        <v>177</v>
      </c>
      <c r="H158" s="206">
        <v>19.099</v>
      </c>
      <c r="I158" s="207"/>
      <c r="J158" s="208">
        <f>ROUND(I158*H158,2)</f>
        <v>0</v>
      </c>
      <c r="K158" s="209"/>
      <c r="L158" s="38"/>
      <c r="M158" s="210" t="s">
        <v>1</v>
      </c>
      <c r="N158" s="211" t="s">
        <v>41</v>
      </c>
      <c r="O158" s="70"/>
      <c r="P158" s="212">
        <f>O158*H158</f>
        <v>0</v>
      </c>
      <c r="Q158" s="212">
        <v>0</v>
      </c>
      <c r="R158" s="212">
        <f>Q158*H158</f>
        <v>0</v>
      </c>
      <c r="S158" s="212">
        <v>0</v>
      </c>
      <c r="T158" s="212">
        <f>S158*H158</f>
        <v>0</v>
      </c>
      <c r="U158" s="213" t="s">
        <v>1</v>
      </c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214" t="s">
        <v>149</v>
      </c>
      <c r="AT158" s="214" t="s">
        <v>145</v>
      </c>
      <c r="AU158" s="214" t="s">
        <v>86</v>
      </c>
      <c r="AY158" s="16" t="s">
        <v>143</v>
      </c>
      <c r="BE158" s="215">
        <f>IF(N158="základní",J158,0)</f>
        <v>0</v>
      </c>
      <c r="BF158" s="215">
        <f>IF(N158="snížená",J158,0)</f>
        <v>0</v>
      </c>
      <c r="BG158" s="215">
        <f>IF(N158="zákl. přenesená",J158,0)</f>
        <v>0</v>
      </c>
      <c r="BH158" s="215">
        <f>IF(N158="sníž. přenesená",J158,0)</f>
        <v>0</v>
      </c>
      <c r="BI158" s="215">
        <f>IF(N158="nulová",J158,0)</f>
        <v>0</v>
      </c>
      <c r="BJ158" s="16" t="s">
        <v>84</v>
      </c>
      <c r="BK158" s="215">
        <f>ROUND(I158*H158,2)</f>
        <v>0</v>
      </c>
      <c r="BL158" s="16" t="s">
        <v>149</v>
      </c>
      <c r="BM158" s="214" t="s">
        <v>523</v>
      </c>
    </row>
    <row r="159" spans="1:65" s="13" customFormat="1" ht="11.25">
      <c r="B159" s="216"/>
      <c r="C159" s="217"/>
      <c r="D159" s="218" t="s">
        <v>159</v>
      </c>
      <c r="E159" s="219" t="s">
        <v>1</v>
      </c>
      <c r="F159" s="220" t="s">
        <v>603</v>
      </c>
      <c r="G159" s="217"/>
      <c r="H159" s="221">
        <v>19.099</v>
      </c>
      <c r="I159" s="222"/>
      <c r="J159" s="217"/>
      <c r="K159" s="217"/>
      <c r="L159" s="223"/>
      <c r="M159" s="224"/>
      <c r="N159" s="225"/>
      <c r="O159" s="225"/>
      <c r="P159" s="225"/>
      <c r="Q159" s="225"/>
      <c r="R159" s="225"/>
      <c r="S159" s="225"/>
      <c r="T159" s="225"/>
      <c r="U159" s="226"/>
      <c r="AT159" s="227" t="s">
        <v>159</v>
      </c>
      <c r="AU159" s="227" t="s">
        <v>86</v>
      </c>
      <c r="AV159" s="13" t="s">
        <v>86</v>
      </c>
      <c r="AW159" s="13" t="s">
        <v>32</v>
      </c>
      <c r="AX159" s="13" t="s">
        <v>84</v>
      </c>
      <c r="AY159" s="227" t="s">
        <v>143</v>
      </c>
    </row>
    <row r="160" spans="1:65" s="2" customFormat="1" ht="21.75" customHeight="1">
      <c r="A160" s="33"/>
      <c r="B160" s="34"/>
      <c r="C160" s="202" t="s">
        <v>250</v>
      </c>
      <c r="D160" s="202" t="s">
        <v>145</v>
      </c>
      <c r="E160" s="203" t="s">
        <v>281</v>
      </c>
      <c r="F160" s="204" t="s">
        <v>525</v>
      </c>
      <c r="G160" s="205" t="s">
        <v>177</v>
      </c>
      <c r="H160" s="206">
        <v>7.6050000000000004</v>
      </c>
      <c r="I160" s="207"/>
      <c r="J160" s="208">
        <f t="shared" ref="J160:J165" si="0">ROUND(I160*H160,2)</f>
        <v>0</v>
      </c>
      <c r="K160" s="209"/>
      <c r="L160" s="38"/>
      <c r="M160" s="210" t="s">
        <v>1</v>
      </c>
      <c r="N160" s="211" t="s">
        <v>41</v>
      </c>
      <c r="O160" s="70"/>
      <c r="P160" s="212">
        <f t="shared" ref="P160:P165" si="1">O160*H160</f>
        <v>0</v>
      </c>
      <c r="Q160" s="212">
        <v>0</v>
      </c>
      <c r="R160" s="212">
        <f t="shared" ref="R160:R165" si="2">Q160*H160</f>
        <v>0</v>
      </c>
      <c r="S160" s="212">
        <v>0</v>
      </c>
      <c r="T160" s="212">
        <f t="shared" ref="T160:T165" si="3">S160*H160</f>
        <v>0</v>
      </c>
      <c r="U160" s="213" t="s">
        <v>1</v>
      </c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214" t="s">
        <v>149</v>
      </c>
      <c r="AT160" s="214" t="s">
        <v>145</v>
      </c>
      <c r="AU160" s="214" t="s">
        <v>86</v>
      </c>
      <c r="AY160" s="16" t="s">
        <v>143</v>
      </c>
      <c r="BE160" s="215">
        <f t="shared" ref="BE160:BE165" si="4">IF(N160="základní",J160,0)</f>
        <v>0</v>
      </c>
      <c r="BF160" s="215">
        <f t="shared" ref="BF160:BF165" si="5">IF(N160="snížená",J160,0)</f>
        <v>0</v>
      </c>
      <c r="BG160" s="215">
        <f t="shared" ref="BG160:BG165" si="6">IF(N160="zákl. přenesená",J160,0)</f>
        <v>0</v>
      </c>
      <c r="BH160" s="215">
        <f t="shared" ref="BH160:BH165" si="7">IF(N160="sníž. přenesená",J160,0)</f>
        <v>0</v>
      </c>
      <c r="BI160" s="215">
        <f t="shared" ref="BI160:BI165" si="8">IF(N160="nulová",J160,0)</f>
        <v>0</v>
      </c>
      <c r="BJ160" s="16" t="s">
        <v>84</v>
      </c>
      <c r="BK160" s="215">
        <f t="shared" ref="BK160:BK165" si="9">ROUND(I160*H160,2)</f>
        <v>0</v>
      </c>
      <c r="BL160" s="16" t="s">
        <v>149</v>
      </c>
      <c r="BM160" s="214" t="s">
        <v>526</v>
      </c>
    </row>
    <row r="161" spans="1:65" s="2" customFormat="1" ht="21.75" customHeight="1">
      <c r="A161" s="33"/>
      <c r="B161" s="34"/>
      <c r="C161" s="202" t="s">
        <v>254</v>
      </c>
      <c r="D161" s="202" t="s">
        <v>145</v>
      </c>
      <c r="E161" s="203" t="s">
        <v>426</v>
      </c>
      <c r="F161" s="204" t="s">
        <v>427</v>
      </c>
      <c r="G161" s="205" t="s">
        <v>177</v>
      </c>
      <c r="H161" s="206">
        <v>0.44</v>
      </c>
      <c r="I161" s="207"/>
      <c r="J161" s="208">
        <f t="shared" si="0"/>
        <v>0</v>
      </c>
      <c r="K161" s="209"/>
      <c r="L161" s="38"/>
      <c r="M161" s="210" t="s">
        <v>1</v>
      </c>
      <c r="N161" s="211" t="s">
        <v>41</v>
      </c>
      <c r="O161" s="70"/>
      <c r="P161" s="212">
        <f t="shared" si="1"/>
        <v>0</v>
      </c>
      <c r="Q161" s="212">
        <v>0</v>
      </c>
      <c r="R161" s="212">
        <f t="shared" si="2"/>
        <v>0</v>
      </c>
      <c r="S161" s="212">
        <v>0</v>
      </c>
      <c r="T161" s="212">
        <f t="shared" si="3"/>
        <v>0</v>
      </c>
      <c r="U161" s="213" t="s">
        <v>1</v>
      </c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214" t="s">
        <v>149</v>
      </c>
      <c r="AT161" s="214" t="s">
        <v>145</v>
      </c>
      <c r="AU161" s="214" t="s">
        <v>86</v>
      </c>
      <c r="AY161" s="16" t="s">
        <v>143</v>
      </c>
      <c r="BE161" s="215">
        <f t="shared" si="4"/>
        <v>0</v>
      </c>
      <c r="BF161" s="215">
        <f t="shared" si="5"/>
        <v>0</v>
      </c>
      <c r="BG161" s="215">
        <f t="shared" si="6"/>
        <v>0</v>
      </c>
      <c r="BH161" s="215">
        <f t="shared" si="7"/>
        <v>0</v>
      </c>
      <c r="BI161" s="215">
        <f t="shared" si="8"/>
        <v>0</v>
      </c>
      <c r="BJ161" s="16" t="s">
        <v>84</v>
      </c>
      <c r="BK161" s="215">
        <f t="shared" si="9"/>
        <v>0</v>
      </c>
      <c r="BL161" s="16" t="s">
        <v>149</v>
      </c>
      <c r="BM161" s="214" t="s">
        <v>527</v>
      </c>
    </row>
    <row r="162" spans="1:65" s="2" customFormat="1" ht="33" customHeight="1">
      <c r="A162" s="33"/>
      <c r="B162" s="34"/>
      <c r="C162" s="202" t="s">
        <v>259</v>
      </c>
      <c r="D162" s="202" t="s">
        <v>145</v>
      </c>
      <c r="E162" s="203" t="s">
        <v>333</v>
      </c>
      <c r="F162" s="204" t="s">
        <v>334</v>
      </c>
      <c r="G162" s="205" t="s">
        <v>177</v>
      </c>
      <c r="H162" s="206">
        <v>0.56999999999999995</v>
      </c>
      <c r="I162" s="207"/>
      <c r="J162" s="208">
        <f t="shared" si="0"/>
        <v>0</v>
      </c>
      <c r="K162" s="209"/>
      <c r="L162" s="38"/>
      <c r="M162" s="210" t="s">
        <v>1</v>
      </c>
      <c r="N162" s="211" t="s">
        <v>41</v>
      </c>
      <c r="O162" s="70"/>
      <c r="P162" s="212">
        <f t="shared" si="1"/>
        <v>0</v>
      </c>
      <c r="Q162" s="212">
        <v>0</v>
      </c>
      <c r="R162" s="212">
        <f t="shared" si="2"/>
        <v>0</v>
      </c>
      <c r="S162" s="212">
        <v>0</v>
      </c>
      <c r="T162" s="212">
        <f t="shared" si="3"/>
        <v>0</v>
      </c>
      <c r="U162" s="213" t="s">
        <v>1</v>
      </c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214" t="s">
        <v>149</v>
      </c>
      <c r="AT162" s="214" t="s">
        <v>145</v>
      </c>
      <c r="AU162" s="214" t="s">
        <v>86</v>
      </c>
      <c r="AY162" s="16" t="s">
        <v>143</v>
      </c>
      <c r="BE162" s="215">
        <f t="shared" si="4"/>
        <v>0</v>
      </c>
      <c r="BF162" s="215">
        <f t="shared" si="5"/>
        <v>0</v>
      </c>
      <c r="BG162" s="215">
        <f t="shared" si="6"/>
        <v>0</v>
      </c>
      <c r="BH162" s="215">
        <f t="shared" si="7"/>
        <v>0</v>
      </c>
      <c r="BI162" s="215">
        <f t="shared" si="8"/>
        <v>0</v>
      </c>
      <c r="BJ162" s="16" t="s">
        <v>84</v>
      </c>
      <c r="BK162" s="215">
        <f t="shared" si="9"/>
        <v>0</v>
      </c>
      <c r="BL162" s="16" t="s">
        <v>149</v>
      </c>
      <c r="BM162" s="214" t="s">
        <v>528</v>
      </c>
    </row>
    <row r="163" spans="1:65" s="2" customFormat="1" ht="44.25" customHeight="1">
      <c r="A163" s="33"/>
      <c r="B163" s="34"/>
      <c r="C163" s="202" t="s">
        <v>267</v>
      </c>
      <c r="D163" s="202" t="s">
        <v>145</v>
      </c>
      <c r="E163" s="203" t="s">
        <v>336</v>
      </c>
      <c r="F163" s="204" t="s">
        <v>529</v>
      </c>
      <c r="G163" s="205" t="s">
        <v>177</v>
      </c>
      <c r="H163" s="206">
        <v>0.1</v>
      </c>
      <c r="I163" s="207"/>
      <c r="J163" s="208">
        <f t="shared" si="0"/>
        <v>0</v>
      </c>
      <c r="K163" s="209"/>
      <c r="L163" s="38"/>
      <c r="M163" s="210" t="s">
        <v>1</v>
      </c>
      <c r="N163" s="211" t="s">
        <v>41</v>
      </c>
      <c r="O163" s="70"/>
      <c r="P163" s="212">
        <f t="shared" si="1"/>
        <v>0</v>
      </c>
      <c r="Q163" s="212">
        <v>0</v>
      </c>
      <c r="R163" s="212">
        <f t="shared" si="2"/>
        <v>0</v>
      </c>
      <c r="S163" s="212">
        <v>0</v>
      </c>
      <c r="T163" s="212">
        <f t="shared" si="3"/>
        <v>0</v>
      </c>
      <c r="U163" s="213" t="s">
        <v>1</v>
      </c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214" t="s">
        <v>149</v>
      </c>
      <c r="AT163" s="214" t="s">
        <v>145</v>
      </c>
      <c r="AU163" s="214" t="s">
        <v>86</v>
      </c>
      <c r="AY163" s="16" t="s">
        <v>143</v>
      </c>
      <c r="BE163" s="215">
        <f t="shared" si="4"/>
        <v>0</v>
      </c>
      <c r="BF163" s="215">
        <f t="shared" si="5"/>
        <v>0</v>
      </c>
      <c r="BG163" s="215">
        <f t="shared" si="6"/>
        <v>0</v>
      </c>
      <c r="BH163" s="215">
        <f t="shared" si="7"/>
        <v>0</v>
      </c>
      <c r="BI163" s="215">
        <f t="shared" si="8"/>
        <v>0</v>
      </c>
      <c r="BJ163" s="16" t="s">
        <v>84</v>
      </c>
      <c r="BK163" s="215">
        <f t="shared" si="9"/>
        <v>0</v>
      </c>
      <c r="BL163" s="16" t="s">
        <v>149</v>
      </c>
      <c r="BM163" s="214" t="s">
        <v>530</v>
      </c>
    </row>
    <row r="164" spans="1:65" s="2" customFormat="1" ht="21.75" customHeight="1">
      <c r="A164" s="33"/>
      <c r="B164" s="34"/>
      <c r="C164" s="202" t="s">
        <v>271</v>
      </c>
      <c r="D164" s="202" t="s">
        <v>145</v>
      </c>
      <c r="E164" s="203" t="s">
        <v>339</v>
      </c>
      <c r="F164" s="204" t="s">
        <v>340</v>
      </c>
      <c r="G164" s="205" t="s">
        <v>177</v>
      </c>
      <c r="H164" s="206">
        <v>0.2</v>
      </c>
      <c r="I164" s="207"/>
      <c r="J164" s="208">
        <f t="shared" si="0"/>
        <v>0</v>
      </c>
      <c r="K164" s="209"/>
      <c r="L164" s="38"/>
      <c r="M164" s="210" t="s">
        <v>1</v>
      </c>
      <c r="N164" s="211" t="s">
        <v>41</v>
      </c>
      <c r="O164" s="70"/>
      <c r="P164" s="212">
        <f t="shared" si="1"/>
        <v>0</v>
      </c>
      <c r="Q164" s="212">
        <v>0</v>
      </c>
      <c r="R164" s="212">
        <f t="shared" si="2"/>
        <v>0</v>
      </c>
      <c r="S164" s="212">
        <v>0</v>
      </c>
      <c r="T164" s="212">
        <f t="shared" si="3"/>
        <v>0</v>
      </c>
      <c r="U164" s="213" t="s">
        <v>1</v>
      </c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214" t="s">
        <v>149</v>
      </c>
      <c r="AT164" s="214" t="s">
        <v>145</v>
      </c>
      <c r="AU164" s="214" t="s">
        <v>86</v>
      </c>
      <c r="AY164" s="16" t="s">
        <v>143</v>
      </c>
      <c r="BE164" s="215">
        <f t="shared" si="4"/>
        <v>0</v>
      </c>
      <c r="BF164" s="215">
        <f t="shared" si="5"/>
        <v>0</v>
      </c>
      <c r="BG164" s="215">
        <f t="shared" si="6"/>
        <v>0</v>
      </c>
      <c r="BH164" s="215">
        <f t="shared" si="7"/>
        <v>0</v>
      </c>
      <c r="BI164" s="215">
        <f t="shared" si="8"/>
        <v>0</v>
      </c>
      <c r="BJ164" s="16" t="s">
        <v>84</v>
      </c>
      <c r="BK164" s="215">
        <f t="shared" si="9"/>
        <v>0</v>
      </c>
      <c r="BL164" s="16" t="s">
        <v>149</v>
      </c>
      <c r="BM164" s="214" t="s">
        <v>531</v>
      </c>
    </row>
    <row r="165" spans="1:65" s="2" customFormat="1" ht="33" customHeight="1">
      <c r="A165" s="33"/>
      <c r="B165" s="34"/>
      <c r="C165" s="202" t="s">
        <v>276</v>
      </c>
      <c r="D165" s="202" t="s">
        <v>145</v>
      </c>
      <c r="E165" s="203" t="s">
        <v>295</v>
      </c>
      <c r="F165" s="204" t="s">
        <v>296</v>
      </c>
      <c r="G165" s="205" t="s">
        <v>177</v>
      </c>
      <c r="H165" s="206">
        <v>36.576000000000001</v>
      </c>
      <c r="I165" s="207"/>
      <c r="J165" s="208">
        <f t="shared" si="0"/>
        <v>0</v>
      </c>
      <c r="K165" s="209"/>
      <c r="L165" s="38"/>
      <c r="M165" s="210" t="s">
        <v>1</v>
      </c>
      <c r="N165" s="211" t="s">
        <v>41</v>
      </c>
      <c r="O165" s="70"/>
      <c r="P165" s="212">
        <f t="shared" si="1"/>
        <v>0</v>
      </c>
      <c r="Q165" s="212">
        <v>0</v>
      </c>
      <c r="R165" s="212">
        <f t="shared" si="2"/>
        <v>0</v>
      </c>
      <c r="S165" s="212">
        <v>0</v>
      </c>
      <c r="T165" s="212">
        <f t="shared" si="3"/>
        <v>0</v>
      </c>
      <c r="U165" s="213" t="s">
        <v>1</v>
      </c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214" t="s">
        <v>149</v>
      </c>
      <c r="AT165" s="214" t="s">
        <v>145</v>
      </c>
      <c r="AU165" s="214" t="s">
        <v>86</v>
      </c>
      <c r="AY165" s="16" t="s">
        <v>143</v>
      </c>
      <c r="BE165" s="215">
        <f t="shared" si="4"/>
        <v>0</v>
      </c>
      <c r="BF165" s="215">
        <f t="shared" si="5"/>
        <v>0</v>
      </c>
      <c r="BG165" s="215">
        <f t="shared" si="6"/>
        <v>0</v>
      </c>
      <c r="BH165" s="215">
        <f t="shared" si="7"/>
        <v>0</v>
      </c>
      <c r="BI165" s="215">
        <f t="shared" si="8"/>
        <v>0</v>
      </c>
      <c r="BJ165" s="16" t="s">
        <v>84</v>
      </c>
      <c r="BK165" s="215">
        <f t="shared" si="9"/>
        <v>0</v>
      </c>
      <c r="BL165" s="16" t="s">
        <v>149</v>
      </c>
      <c r="BM165" s="214" t="s">
        <v>533</v>
      </c>
    </row>
    <row r="166" spans="1:65" s="13" customFormat="1" ht="11.25">
      <c r="B166" s="216"/>
      <c r="C166" s="217"/>
      <c r="D166" s="218" t="s">
        <v>159</v>
      </c>
      <c r="E166" s="219" t="s">
        <v>1</v>
      </c>
      <c r="F166" s="220" t="s">
        <v>604</v>
      </c>
      <c r="G166" s="217"/>
      <c r="H166" s="221">
        <v>36.576000000000001</v>
      </c>
      <c r="I166" s="222"/>
      <c r="J166" s="217"/>
      <c r="K166" s="217"/>
      <c r="L166" s="223"/>
      <c r="M166" s="224"/>
      <c r="N166" s="225"/>
      <c r="O166" s="225"/>
      <c r="P166" s="225"/>
      <c r="Q166" s="225"/>
      <c r="R166" s="225"/>
      <c r="S166" s="225"/>
      <c r="T166" s="225"/>
      <c r="U166" s="226"/>
      <c r="AT166" s="227" t="s">
        <v>159</v>
      </c>
      <c r="AU166" s="227" t="s">
        <v>86</v>
      </c>
      <c r="AV166" s="13" t="s">
        <v>86</v>
      </c>
      <c r="AW166" s="13" t="s">
        <v>32</v>
      </c>
      <c r="AX166" s="13" t="s">
        <v>84</v>
      </c>
      <c r="AY166" s="227" t="s">
        <v>143</v>
      </c>
    </row>
    <row r="167" spans="1:65" s="12" customFormat="1" ht="22.9" customHeight="1">
      <c r="B167" s="186"/>
      <c r="C167" s="187"/>
      <c r="D167" s="188" t="s">
        <v>75</v>
      </c>
      <c r="E167" s="200" t="s">
        <v>440</v>
      </c>
      <c r="F167" s="200" t="s">
        <v>441</v>
      </c>
      <c r="G167" s="187"/>
      <c r="H167" s="187"/>
      <c r="I167" s="190"/>
      <c r="J167" s="201">
        <f>BK167</f>
        <v>0</v>
      </c>
      <c r="K167" s="187"/>
      <c r="L167" s="192"/>
      <c r="M167" s="193"/>
      <c r="N167" s="194"/>
      <c r="O167" s="194"/>
      <c r="P167" s="195">
        <f>P168</f>
        <v>0</v>
      </c>
      <c r="Q167" s="194"/>
      <c r="R167" s="195">
        <f>R168</f>
        <v>0</v>
      </c>
      <c r="S167" s="194"/>
      <c r="T167" s="195">
        <f>T168</f>
        <v>0</v>
      </c>
      <c r="U167" s="196"/>
      <c r="AR167" s="197" t="s">
        <v>84</v>
      </c>
      <c r="AT167" s="198" t="s">
        <v>75</v>
      </c>
      <c r="AU167" s="198" t="s">
        <v>84</v>
      </c>
      <c r="AY167" s="197" t="s">
        <v>143</v>
      </c>
      <c r="BK167" s="199">
        <f>BK168</f>
        <v>0</v>
      </c>
    </row>
    <row r="168" spans="1:65" s="2" customFormat="1" ht="21.75" customHeight="1">
      <c r="A168" s="33"/>
      <c r="B168" s="34"/>
      <c r="C168" s="202" t="s">
        <v>280</v>
      </c>
      <c r="D168" s="202" t="s">
        <v>145</v>
      </c>
      <c r="E168" s="203" t="s">
        <v>605</v>
      </c>
      <c r="F168" s="204" t="s">
        <v>606</v>
      </c>
      <c r="G168" s="205" t="s">
        <v>177</v>
      </c>
      <c r="H168" s="206">
        <v>10.298999999999999</v>
      </c>
      <c r="I168" s="207"/>
      <c r="J168" s="208">
        <f>ROUND(I168*H168,2)</f>
        <v>0</v>
      </c>
      <c r="K168" s="209"/>
      <c r="L168" s="38"/>
      <c r="M168" s="256" t="s">
        <v>1</v>
      </c>
      <c r="N168" s="257" t="s">
        <v>41</v>
      </c>
      <c r="O168" s="258"/>
      <c r="P168" s="259">
        <f>O168*H168</f>
        <v>0</v>
      </c>
      <c r="Q168" s="259">
        <v>0</v>
      </c>
      <c r="R168" s="259">
        <f>Q168*H168</f>
        <v>0</v>
      </c>
      <c r="S168" s="259">
        <v>0</v>
      </c>
      <c r="T168" s="259">
        <f>S168*H168</f>
        <v>0</v>
      </c>
      <c r="U168" s="260" t="s">
        <v>1</v>
      </c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214" t="s">
        <v>149</v>
      </c>
      <c r="AT168" s="214" t="s">
        <v>145</v>
      </c>
      <c r="AU168" s="214" t="s">
        <v>86</v>
      </c>
      <c r="AY168" s="16" t="s">
        <v>143</v>
      </c>
      <c r="BE168" s="215">
        <f>IF(N168="základní",J168,0)</f>
        <v>0</v>
      </c>
      <c r="BF168" s="215">
        <f>IF(N168="snížená",J168,0)</f>
        <v>0</v>
      </c>
      <c r="BG168" s="215">
        <f>IF(N168="zákl. přenesená",J168,0)</f>
        <v>0</v>
      </c>
      <c r="BH168" s="215">
        <f>IF(N168="sníž. přenesená",J168,0)</f>
        <v>0</v>
      </c>
      <c r="BI168" s="215">
        <f>IF(N168="nulová",J168,0)</f>
        <v>0</v>
      </c>
      <c r="BJ168" s="16" t="s">
        <v>84</v>
      </c>
      <c r="BK168" s="215">
        <f>ROUND(I168*H168,2)</f>
        <v>0</v>
      </c>
      <c r="BL168" s="16" t="s">
        <v>149</v>
      </c>
      <c r="BM168" s="214" t="s">
        <v>607</v>
      </c>
    </row>
    <row r="169" spans="1:65" s="2" customFormat="1" ht="6.95" customHeight="1">
      <c r="A169" s="33"/>
      <c r="B169" s="53"/>
      <c r="C169" s="54"/>
      <c r="D169" s="54"/>
      <c r="E169" s="54"/>
      <c r="F169" s="54"/>
      <c r="G169" s="54"/>
      <c r="H169" s="54"/>
      <c r="I169" s="151"/>
      <c r="J169" s="54"/>
      <c r="K169" s="54"/>
      <c r="L169" s="38"/>
      <c r="M169" s="33"/>
      <c r="O169" s="33"/>
      <c r="P169" s="33"/>
      <c r="Q169" s="33"/>
      <c r="R169" s="33"/>
      <c r="S169" s="33"/>
      <c r="T169" s="33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</row>
  </sheetData>
  <sheetProtection algorithmName="SHA-512" hashValue="DB91pGfrvgyueQd5QwAzpzOPJxhxXaFVs9ovg8MjLxwrlBp5Qd9WF30VRcyZch0jWWwQg51HScrf/2bXKHgAEg==" saltValue="+csXJrcPZlJpvYOf+EOKoW7qqsRZ5d8f+L2nNPSZibw7lVdKQfi8gJbNzGlg919t99jZP25Wcn9DhAMYds7rKQ==" spinCount="100000" sheet="1" objects="1" scenarios="1" formatColumns="0" formatRows="0" autoFilter="0"/>
  <autoFilter ref="C121:K168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5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7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1" width="14.16406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7"/>
      <c r="L2" s="301"/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6" t="s">
        <v>104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86</v>
      </c>
    </row>
    <row r="4" spans="1:46" s="1" customFormat="1" ht="24.95" customHeight="1">
      <c r="B4" s="19"/>
      <c r="D4" s="111" t="s">
        <v>112</v>
      </c>
      <c r="I4" s="107"/>
      <c r="L4" s="19"/>
      <c r="M4" s="112" t="s">
        <v>10</v>
      </c>
      <c r="AT4" s="16" t="s">
        <v>4</v>
      </c>
    </row>
    <row r="5" spans="1:46" s="1" customFormat="1" ht="6.95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63.75" customHeight="1">
      <c r="B7" s="19"/>
      <c r="E7" s="302" t="str">
        <f>'Rekapitulace zakázky'!K6</f>
        <v>Odstraňování postradatelných objektů SŽ - demolice (obvod OŘ PHA) na trati č. 120 - Nové Strašecí, č .221 - Praha Vršovice, č. 170,171 - Karlštejn, č. 231 - Praha Kyje, č. 230 - Čáslav, č. 190 - Praha Bubny</v>
      </c>
      <c r="F7" s="303"/>
      <c r="G7" s="303"/>
      <c r="H7" s="303"/>
      <c r="I7" s="107"/>
      <c r="L7" s="19"/>
    </row>
    <row r="8" spans="1:46" s="2" customFormat="1" ht="12" customHeight="1">
      <c r="A8" s="33"/>
      <c r="B8" s="38"/>
      <c r="C8" s="33"/>
      <c r="D8" s="113" t="s">
        <v>113</v>
      </c>
      <c r="E8" s="33"/>
      <c r="F8" s="33"/>
      <c r="G8" s="33"/>
      <c r="H8" s="33"/>
      <c r="I8" s="114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24.75" customHeight="1">
      <c r="A9" s="33"/>
      <c r="B9" s="38"/>
      <c r="C9" s="33"/>
      <c r="D9" s="33"/>
      <c r="E9" s="304" t="s">
        <v>608</v>
      </c>
      <c r="F9" s="305"/>
      <c r="G9" s="305"/>
      <c r="H9" s="305"/>
      <c r="I9" s="114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3" t="s">
        <v>17</v>
      </c>
      <c r="E11" s="33"/>
      <c r="F11" s="115" t="s">
        <v>1</v>
      </c>
      <c r="G11" s="33"/>
      <c r="H11" s="33"/>
      <c r="I11" s="116" t="s">
        <v>18</v>
      </c>
      <c r="J11" s="115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3" t="s">
        <v>19</v>
      </c>
      <c r="E12" s="33"/>
      <c r="F12" s="115" t="s">
        <v>609</v>
      </c>
      <c r="G12" s="33"/>
      <c r="H12" s="33"/>
      <c r="I12" s="116" t="s">
        <v>21</v>
      </c>
      <c r="J12" s="117" t="str">
        <f>'Rekapitulace zakázky'!AN8</f>
        <v>17. 6. 2020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23</v>
      </c>
      <c r="E14" s="33"/>
      <c r="F14" s="33"/>
      <c r="G14" s="33"/>
      <c r="H14" s="33"/>
      <c r="I14" s="116" t="s">
        <v>24</v>
      </c>
      <c r="J14" s="115" t="s">
        <v>25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5" t="s">
        <v>26</v>
      </c>
      <c r="F15" s="33"/>
      <c r="G15" s="33"/>
      <c r="H15" s="33"/>
      <c r="I15" s="116" t="s">
        <v>27</v>
      </c>
      <c r="J15" s="115" t="s">
        <v>28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3" t="s">
        <v>29</v>
      </c>
      <c r="E17" s="33"/>
      <c r="F17" s="33"/>
      <c r="G17" s="33"/>
      <c r="H17" s="33"/>
      <c r="I17" s="116" t="s">
        <v>24</v>
      </c>
      <c r="J17" s="29" t="str">
        <f>'Rekapitulace zakázky'!AN13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06" t="str">
        <f>'Rekapitulace zakázky'!E14</f>
        <v>Vyplň údaj</v>
      </c>
      <c r="F18" s="307"/>
      <c r="G18" s="307"/>
      <c r="H18" s="307"/>
      <c r="I18" s="116" t="s">
        <v>27</v>
      </c>
      <c r="J18" s="29" t="str">
        <f>'Rekapitulace zakázky'!AN14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3" t="s">
        <v>31</v>
      </c>
      <c r="E20" s="33"/>
      <c r="F20" s="33"/>
      <c r="G20" s="33"/>
      <c r="H20" s="33"/>
      <c r="I20" s="116" t="s">
        <v>24</v>
      </c>
      <c r="J20" s="115" t="str">
        <f>IF('Rekapitulace zakázky'!AN16="","",'Rekapitulace zakázky'!AN16)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5" t="str">
        <f>IF('Rekapitulace zakázky'!E17="","",'Rekapitulace zakázky'!E17)</f>
        <v xml:space="preserve"> </v>
      </c>
      <c r="F21" s="33"/>
      <c r="G21" s="33"/>
      <c r="H21" s="33"/>
      <c r="I21" s="116" t="s">
        <v>27</v>
      </c>
      <c r="J21" s="115" t="str">
        <f>IF('Rekapitulace zakázky'!AN17="","",'Rekapitulace zakázky'!AN17)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3" t="s">
        <v>33</v>
      </c>
      <c r="E23" s="33"/>
      <c r="F23" s="33"/>
      <c r="G23" s="33"/>
      <c r="H23" s="33"/>
      <c r="I23" s="116" t="s">
        <v>24</v>
      </c>
      <c r="J23" s="115" t="s">
        <v>1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5" t="s">
        <v>34</v>
      </c>
      <c r="F24" s="33"/>
      <c r="G24" s="33"/>
      <c r="H24" s="33"/>
      <c r="I24" s="116" t="s">
        <v>27</v>
      </c>
      <c r="J24" s="115" t="s">
        <v>1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3" t="s">
        <v>35</v>
      </c>
      <c r="E26" s="33"/>
      <c r="F26" s="33"/>
      <c r="G26" s="33"/>
      <c r="H26" s="33"/>
      <c r="I26" s="114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8"/>
      <c r="B27" s="119"/>
      <c r="C27" s="118"/>
      <c r="D27" s="118"/>
      <c r="E27" s="308" t="s">
        <v>1</v>
      </c>
      <c r="F27" s="308"/>
      <c r="G27" s="308"/>
      <c r="H27" s="308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36</v>
      </c>
      <c r="E30" s="33"/>
      <c r="F30" s="33"/>
      <c r="G30" s="33"/>
      <c r="H30" s="33"/>
      <c r="I30" s="114"/>
      <c r="J30" s="125">
        <f>ROUND(J122,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6" t="s">
        <v>38</v>
      </c>
      <c r="G32" s="33"/>
      <c r="H32" s="33"/>
      <c r="I32" s="127" t="s">
        <v>37</v>
      </c>
      <c r="J32" s="126" t="s">
        <v>39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8" t="s">
        <v>40</v>
      </c>
      <c r="E33" s="113" t="s">
        <v>41</v>
      </c>
      <c r="F33" s="129">
        <f>ROUND((SUM(BE122:BE174)),  2)</f>
        <v>0</v>
      </c>
      <c r="G33" s="33"/>
      <c r="H33" s="33"/>
      <c r="I33" s="130">
        <v>0.21</v>
      </c>
      <c r="J33" s="129">
        <f>ROUND(((SUM(BE122:BE174))*I33),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3" t="s">
        <v>42</v>
      </c>
      <c r="F34" s="129">
        <f>ROUND((SUM(BF122:BF174)),  2)</f>
        <v>0</v>
      </c>
      <c r="G34" s="33"/>
      <c r="H34" s="33"/>
      <c r="I34" s="130">
        <v>0.15</v>
      </c>
      <c r="J34" s="129">
        <f>ROUND(((SUM(BF122:BF174))*I34),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3" t="s">
        <v>43</v>
      </c>
      <c r="F35" s="129">
        <f>ROUND((SUM(BG122:BG174)),  2)</f>
        <v>0</v>
      </c>
      <c r="G35" s="33"/>
      <c r="H35" s="33"/>
      <c r="I35" s="130">
        <v>0.21</v>
      </c>
      <c r="J35" s="129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3" t="s">
        <v>44</v>
      </c>
      <c r="F36" s="129">
        <f>ROUND((SUM(BH122:BH174)),  2)</f>
        <v>0</v>
      </c>
      <c r="G36" s="33"/>
      <c r="H36" s="33"/>
      <c r="I36" s="130">
        <v>0.15</v>
      </c>
      <c r="J36" s="129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45</v>
      </c>
      <c r="F37" s="129">
        <f>ROUND((SUM(BI122:BI174)),  2)</f>
        <v>0</v>
      </c>
      <c r="G37" s="33"/>
      <c r="H37" s="33"/>
      <c r="I37" s="130">
        <v>0</v>
      </c>
      <c r="J37" s="129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1"/>
      <c r="D39" s="132" t="s">
        <v>46</v>
      </c>
      <c r="E39" s="133"/>
      <c r="F39" s="133"/>
      <c r="G39" s="134" t="s">
        <v>47</v>
      </c>
      <c r="H39" s="135" t="s">
        <v>48</v>
      </c>
      <c r="I39" s="136"/>
      <c r="J39" s="137">
        <f>SUM(J30:J37)</f>
        <v>0</v>
      </c>
      <c r="K39" s="138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I41" s="107"/>
      <c r="L41" s="19"/>
    </row>
    <row r="42" spans="1:31" s="1" customFormat="1" ht="14.45" customHeight="1">
      <c r="B42" s="19"/>
      <c r="I42" s="107"/>
      <c r="L42" s="19"/>
    </row>
    <row r="43" spans="1:31" s="1" customFormat="1" ht="14.45" customHeight="1">
      <c r="B43" s="19"/>
      <c r="I43" s="107"/>
      <c r="L43" s="19"/>
    </row>
    <row r="44" spans="1:31" s="1" customFormat="1" ht="14.45" customHeight="1">
      <c r="B44" s="19"/>
      <c r="I44" s="107"/>
      <c r="L44" s="19"/>
    </row>
    <row r="45" spans="1:31" s="1" customFormat="1" ht="14.45" customHeight="1">
      <c r="B45" s="19"/>
      <c r="I45" s="107"/>
      <c r="L45" s="19"/>
    </row>
    <row r="46" spans="1:31" s="1" customFormat="1" ht="14.45" customHeight="1">
      <c r="B46" s="19"/>
      <c r="I46" s="107"/>
      <c r="L46" s="19"/>
    </row>
    <row r="47" spans="1:31" s="1" customFormat="1" ht="14.45" customHeight="1">
      <c r="B47" s="19"/>
      <c r="I47" s="107"/>
      <c r="L47" s="19"/>
    </row>
    <row r="48" spans="1:31" s="1" customFormat="1" ht="14.45" customHeight="1">
      <c r="B48" s="19"/>
      <c r="I48" s="107"/>
      <c r="L48" s="19"/>
    </row>
    <row r="49" spans="1:31" s="1" customFormat="1" ht="14.45" customHeight="1">
      <c r="B49" s="19"/>
      <c r="I49" s="107"/>
      <c r="L49" s="19"/>
    </row>
    <row r="50" spans="1:31" s="2" customFormat="1" ht="14.45" customHeight="1">
      <c r="B50" s="50"/>
      <c r="D50" s="139" t="s">
        <v>49</v>
      </c>
      <c r="E50" s="140"/>
      <c r="F50" s="140"/>
      <c r="G50" s="139" t="s">
        <v>50</v>
      </c>
      <c r="H50" s="140"/>
      <c r="I50" s="141"/>
      <c r="J50" s="140"/>
      <c r="K50" s="140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42" t="s">
        <v>51</v>
      </c>
      <c r="E61" s="143"/>
      <c r="F61" s="144" t="s">
        <v>52</v>
      </c>
      <c r="G61" s="142" t="s">
        <v>51</v>
      </c>
      <c r="H61" s="143"/>
      <c r="I61" s="145"/>
      <c r="J61" s="146" t="s">
        <v>52</v>
      </c>
      <c r="K61" s="143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9" t="s">
        <v>53</v>
      </c>
      <c r="E65" s="147"/>
      <c r="F65" s="147"/>
      <c r="G65" s="139" t="s">
        <v>54</v>
      </c>
      <c r="H65" s="147"/>
      <c r="I65" s="148"/>
      <c r="J65" s="147"/>
      <c r="K65" s="14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42" t="s">
        <v>51</v>
      </c>
      <c r="E76" s="143"/>
      <c r="F76" s="144" t="s">
        <v>52</v>
      </c>
      <c r="G76" s="142" t="s">
        <v>51</v>
      </c>
      <c r="H76" s="143"/>
      <c r="I76" s="145"/>
      <c r="J76" s="146" t="s">
        <v>52</v>
      </c>
      <c r="K76" s="143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9"/>
      <c r="C77" s="150"/>
      <c r="D77" s="150"/>
      <c r="E77" s="150"/>
      <c r="F77" s="150"/>
      <c r="G77" s="150"/>
      <c r="H77" s="150"/>
      <c r="I77" s="151"/>
      <c r="J77" s="150"/>
      <c r="K77" s="150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52"/>
      <c r="C81" s="153"/>
      <c r="D81" s="153"/>
      <c r="E81" s="153"/>
      <c r="F81" s="153"/>
      <c r="G81" s="153"/>
      <c r="H81" s="153"/>
      <c r="I81" s="154"/>
      <c r="J81" s="153"/>
      <c r="K81" s="153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116</v>
      </c>
      <c r="D82" s="35"/>
      <c r="E82" s="35"/>
      <c r="F82" s="35"/>
      <c r="G82" s="35"/>
      <c r="H82" s="35"/>
      <c r="I82" s="114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14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309" t="str">
        <f>E7</f>
        <v>Odstraňování postradatelných objektů SŽ - demolice (obvod OŘ PHA) na trati č. 120 - Nové Strašecí, č .221 - Praha Vršovice, č. 170,171 - Karlštejn, č. 231 - Praha Kyje, č. 230 - Čáslav, č. 190 - Praha Bubny</v>
      </c>
      <c r="F85" s="310"/>
      <c r="G85" s="310"/>
      <c r="H85" s="310"/>
      <c r="I85" s="114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113</v>
      </c>
      <c r="D86" s="35"/>
      <c r="E86" s="35"/>
      <c r="F86" s="35"/>
      <c r="G86" s="35"/>
      <c r="H86" s="35"/>
      <c r="I86" s="114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24.75" customHeight="1">
      <c r="A87" s="33"/>
      <c r="B87" s="34"/>
      <c r="C87" s="35"/>
      <c r="D87" s="35"/>
      <c r="E87" s="261" t="str">
        <f>E9</f>
        <v>SO 07 - Praha Bubny - úklid pozemku po havarijním zajištění objektů</v>
      </c>
      <c r="F87" s="311"/>
      <c r="G87" s="311"/>
      <c r="H87" s="311"/>
      <c r="I87" s="114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114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19</v>
      </c>
      <c r="D89" s="35"/>
      <c r="E89" s="35"/>
      <c r="F89" s="26" t="str">
        <f>F12</f>
        <v>Praha Bubny</v>
      </c>
      <c r="G89" s="35"/>
      <c r="H89" s="35"/>
      <c r="I89" s="116" t="s">
        <v>21</v>
      </c>
      <c r="J89" s="65" t="str">
        <f>IF(J12="","",J12)</f>
        <v>17. 6. 2020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14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23</v>
      </c>
      <c r="D91" s="35"/>
      <c r="E91" s="35"/>
      <c r="F91" s="26" t="str">
        <f>E15</f>
        <v>Správa železnic, státní organizace</v>
      </c>
      <c r="G91" s="35"/>
      <c r="H91" s="35"/>
      <c r="I91" s="116" t="s">
        <v>31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29</v>
      </c>
      <c r="D92" s="35"/>
      <c r="E92" s="35"/>
      <c r="F92" s="26" t="str">
        <f>IF(E18="","",E18)</f>
        <v>Vyplň údaj</v>
      </c>
      <c r="G92" s="35"/>
      <c r="H92" s="35"/>
      <c r="I92" s="116" t="s">
        <v>33</v>
      </c>
      <c r="J92" s="31" t="str">
        <f>E24</f>
        <v>L. Ulrich, DiS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14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55" t="s">
        <v>117</v>
      </c>
      <c r="D94" s="156"/>
      <c r="E94" s="156"/>
      <c r="F94" s="156"/>
      <c r="G94" s="156"/>
      <c r="H94" s="156"/>
      <c r="I94" s="157"/>
      <c r="J94" s="158" t="s">
        <v>118</v>
      </c>
      <c r="K94" s="156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14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9" t="s">
        <v>119</v>
      </c>
      <c r="D96" s="35"/>
      <c r="E96" s="35"/>
      <c r="F96" s="35"/>
      <c r="G96" s="35"/>
      <c r="H96" s="35"/>
      <c r="I96" s="114"/>
      <c r="J96" s="83">
        <f>J122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120</v>
      </c>
    </row>
    <row r="97" spans="1:31" s="9" customFormat="1" ht="24.95" customHeight="1">
      <c r="B97" s="160"/>
      <c r="C97" s="161"/>
      <c r="D97" s="162" t="s">
        <v>121</v>
      </c>
      <c r="E97" s="163"/>
      <c r="F97" s="163"/>
      <c r="G97" s="163"/>
      <c r="H97" s="163"/>
      <c r="I97" s="164"/>
      <c r="J97" s="165">
        <f>J123</f>
        <v>0</v>
      </c>
      <c r="K97" s="161"/>
      <c r="L97" s="166"/>
    </row>
    <row r="98" spans="1:31" s="10" customFormat="1" ht="19.899999999999999" customHeight="1">
      <c r="B98" s="167"/>
      <c r="C98" s="168"/>
      <c r="D98" s="169" t="s">
        <v>122</v>
      </c>
      <c r="E98" s="170"/>
      <c r="F98" s="170"/>
      <c r="G98" s="170"/>
      <c r="H98" s="170"/>
      <c r="I98" s="171"/>
      <c r="J98" s="172">
        <f>J124</f>
        <v>0</v>
      </c>
      <c r="K98" s="168"/>
      <c r="L98" s="173"/>
    </row>
    <row r="99" spans="1:31" s="10" customFormat="1" ht="19.899999999999999" customHeight="1">
      <c r="B99" s="167"/>
      <c r="C99" s="168"/>
      <c r="D99" s="169" t="s">
        <v>124</v>
      </c>
      <c r="E99" s="170"/>
      <c r="F99" s="170"/>
      <c r="G99" s="170"/>
      <c r="H99" s="170"/>
      <c r="I99" s="171"/>
      <c r="J99" s="172">
        <f>J143</f>
        <v>0</v>
      </c>
      <c r="K99" s="168"/>
      <c r="L99" s="173"/>
    </row>
    <row r="100" spans="1:31" s="10" customFormat="1" ht="19.899999999999999" customHeight="1">
      <c r="B100" s="167"/>
      <c r="C100" s="168"/>
      <c r="D100" s="169" t="s">
        <v>125</v>
      </c>
      <c r="E100" s="170"/>
      <c r="F100" s="170"/>
      <c r="G100" s="170"/>
      <c r="H100" s="170"/>
      <c r="I100" s="171"/>
      <c r="J100" s="172">
        <f>J145</f>
        <v>0</v>
      </c>
      <c r="K100" s="168"/>
      <c r="L100" s="173"/>
    </row>
    <row r="101" spans="1:31" s="10" customFormat="1" ht="19.899999999999999" customHeight="1">
      <c r="B101" s="167"/>
      <c r="C101" s="168"/>
      <c r="D101" s="169" t="s">
        <v>126</v>
      </c>
      <c r="E101" s="170"/>
      <c r="F101" s="170"/>
      <c r="G101" s="170"/>
      <c r="H101" s="170"/>
      <c r="I101" s="171"/>
      <c r="J101" s="172">
        <f>J156</f>
        <v>0</v>
      </c>
      <c r="K101" s="168"/>
      <c r="L101" s="173"/>
    </row>
    <row r="102" spans="1:31" s="10" customFormat="1" ht="19.899999999999999" customHeight="1">
      <c r="B102" s="167"/>
      <c r="C102" s="168"/>
      <c r="D102" s="169" t="s">
        <v>345</v>
      </c>
      <c r="E102" s="170"/>
      <c r="F102" s="170"/>
      <c r="G102" s="170"/>
      <c r="H102" s="170"/>
      <c r="I102" s="171"/>
      <c r="J102" s="172">
        <f>J173</f>
        <v>0</v>
      </c>
      <c r="K102" s="168"/>
      <c r="L102" s="173"/>
    </row>
    <row r="103" spans="1:31" s="2" customFormat="1" ht="21.75" customHeight="1">
      <c r="A103" s="33"/>
      <c r="B103" s="34"/>
      <c r="C103" s="35"/>
      <c r="D103" s="35"/>
      <c r="E103" s="35"/>
      <c r="F103" s="35"/>
      <c r="G103" s="35"/>
      <c r="H103" s="35"/>
      <c r="I103" s="114"/>
      <c r="J103" s="35"/>
      <c r="K103" s="35"/>
      <c r="L103" s="50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31" s="2" customFormat="1" ht="6.95" customHeight="1">
      <c r="A104" s="33"/>
      <c r="B104" s="53"/>
      <c r="C104" s="54"/>
      <c r="D104" s="54"/>
      <c r="E104" s="54"/>
      <c r="F104" s="54"/>
      <c r="G104" s="54"/>
      <c r="H104" s="54"/>
      <c r="I104" s="151"/>
      <c r="J104" s="54"/>
      <c r="K104" s="54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8" spans="1:31" s="2" customFormat="1" ht="6.95" customHeight="1">
      <c r="A108" s="33"/>
      <c r="B108" s="55"/>
      <c r="C108" s="56"/>
      <c r="D108" s="56"/>
      <c r="E108" s="56"/>
      <c r="F108" s="56"/>
      <c r="G108" s="56"/>
      <c r="H108" s="56"/>
      <c r="I108" s="154"/>
      <c r="J108" s="56"/>
      <c r="K108" s="56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24.95" customHeight="1">
      <c r="A109" s="33"/>
      <c r="B109" s="34"/>
      <c r="C109" s="22" t="s">
        <v>127</v>
      </c>
      <c r="D109" s="35"/>
      <c r="E109" s="35"/>
      <c r="F109" s="35"/>
      <c r="G109" s="35"/>
      <c r="H109" s="35"/>
      <c r="I109" s="114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6.95" customHeight="1">
      <c r="A110" s="33"/>
      <c r="B110" s="34"/>
      <c r="C110" s="35"/>
      <c r="D110" s="35"/>
      <c r="E110" s="35"/>
      <c r="F110" s="35"/>
      <c r="G110" s="35"/>
      <c r="H110" s="35"/>
      <c r="I110" s="114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>
      <c r="A111" s="33"/>
      <c r="B111" s="34"/>
      <c r="C111" s="28" t="s">
        <v>16</v>
      </c>
      <c r="D111" s="35"/>
      <c r="E111" s="35"/>
      <c r="F111" s="35"/>
      <c r="G111" s="35"/>
      <c r="H111" s="35"/>
      <c r="I111" s="114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6.5" customHeight="1">
      <c r="A112" s="33"/>
      <c r="B112" s="34"/>
      <c r="C112" s="35"/>
      <c r="D112" s="35"/>
      <c r="E112" s="309" t="str">
        <f>E7</f>
        <v>Odstraňování postradatelných objektů SŽ - demolice (obvod OŘ PHA) na trati č. 120 - Nové Strašecí, č .221 - Praha Vršovice, č. 170,171 - Karlštejn, č. 231 - Praha Kyje, č. 230 - Čáslav, č. 190 - Praha Bubny</v>
      </c>
      <c r="F112" s="310"/>
      <c r="G112" s="310"/>
      <c r="H112" s="310"/>
      <c r="I112" s="114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113</v>
      </c>
      <c r="D113" s="35"/>
      <c r="E113" s="35"/>
      <c r="F113" s="35"/>
      <c r="G113" s="35"/>
      <c r="H113" s="35"/>
      <c r="I113" s="114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24.75" customHeight="1">
      <c r="A114" s="33"/>
      <c r="B114" s="34"/>
      <c r="C114" s="35"/>
      <c r="D114" s="35"/>
      <c r="E114" s="261" t="str">
        <f>E9</f>
        <v>SO 07 - Praha Bubny - úklid pozemku po havarijním zajištění objektů</v>
      </c>
      <c r="F114" s="311"/>
      <c r="G114" s="311"/>
      <c r="H114" s="311"/>
      <c r="I114" s="114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6.95" customHeight="1">
      <c r="A115" s="33"/>
      <c r="B115" s="34"/>
      <c r="C115" s="35"/>
      <c r="D115" s="35"/>
      <c r="E115" s="35"/>
      <c r="F115" s="35"/>
      <c r="G115" s="35"/>
      <c r="H115" s="35"/>
      <c r="I115" s="114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8" t="s">
        <v>19</v>
      </c>
      <c r="D116" s="35"/>
      <c r="E116" s="35"/>
      <c r="F116" s="26" t="str">
        <f>F12</f>
        <v>Praha Bubny</v>
      </c>
      <c r="G116" s="35"/>
      <c r="H116" s="35"/>
      <c r="I116" s="116" t="s">
        <v>21</v>
      </c>
      <c r="J116" s="65" t="str">
        <f>IF(J12="","",J12)</f>
        <v>17. 6. 2020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6.95" customHeight="1">
      <c r="A117" s="33"/>
      <c r="B117" s="34"/>
      <c r="C117" s="35"/>
      <c r="D117" s="35"/>
      <c r="E117" s="35"/>
      <c r="F117" s="35"/>
      <c r="G117" s="35"/>
      <c r="H117" s="35"/>
      <c r="I117" s="114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5.2" customHeight="1">
      <c r="A118" s="33"/>
      <c r="B118" s="34"/>
      <c r="C118" s="28" t="s">
        <v>23</v>
      </c>
      <c r="D118" s="35"/>
      <c r="E118" s="35"/>
      <c r="F118" s="26" t="str">
        <f>E15</f>
        <v>Správa železnic, státní organizace</v>
      </c>
      <c r="G118" s="35"/>
      <c r="H118" s="35"/>
      <c r="I118" s="116" t="s">
        <v>31</v>
      </c>
      <c r="J118" s="31" t="str">
        <f>E21</f>
        <v xml:space="preserve"> </v>
      </c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5.2" customHeight="1">
      <c r="A119" s="33"/>
      <c r="B119" s="34"/>
      <c r="C119" s="28" t="s">
        <v>29</v>
      </c>
      <c r="D119" s="35"/>
      <c r="E119" s="35"/>
      <c r="F119" s="26" t="str">
        <f>IF(E18="","",E18)</f>
        <v>Vyplň údaj</v>
      </c>
      <c r="G119" s="35"/>
      <c r="H119" s="35"/>
      <c r="I119" s="116" t="s">
        <v>33</v>
      </c>
      <c r="J119" s="31" t="str">
        <f>E24</f>
        <v>L. Ulrich, DiS</v>
      </c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0.35" customHeight="1">
      <c r="A120" s="33"/>
      <c r="B120" s="34"/>
      <c r="C120" s="35"/>
      <c r="D120" s="35"/>
      <c r="E120" s="35"/>
      <c r="F120" s="35"/>
      <c r="G120" s="35"/>
      <c r="H120" s="35"/>
      <c r="I120" s="114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11" customFormat="1" ht="29.25" customHeight="1">
      <c r="A121" s="174"/>
      <c r="B121" s="175"/>
      <c r="C121" s="176" t="s">
        <v>128</v>
      </c>
      <c r="D121" s="177" t="s">
        <v>61</v>
      </c>
      <c r="E121" s="177" t="s">
        <v>57</v>
      </c>
      <c r="F121" s="177" t="s">
        <v>58</v>
      </c>
      <c r="G121" s="177" t="s">
        <v>129</v>
      </c>
      <c r="H121" s="177" t="s">
        <v>130</v>
      </c>
      <c r="I121" s="178" t="s">
        <v>131</v>
      </c>
      <c r="J121" s="179" t="s">
        <v>118</v>
      </c>
      <c r="K121" s="180" t="s">
        <v>132</v>
      </c>
      <c r="L121" s="181"/>
      <c r="M121" s="74" t="s">
        <v>1</v>
      </c>
      <c r="N121" s="75" t="s">
        <v>40</v>
      </c>
      <c r="O121" s="75" t="s">
        <v>133</v>
      </c>
      <c r="P121" s="75" t="s">
        <v>134</v>
      </c>
      <c r="Q121" s="75" t="s">
        <v>135</v>
      </c>
      <c r="R121" s="75" t="s">
        <v>136</v>
      </c>
      <c r="S121" s="75" t="s">
        <v>137</v>
      </c>
      <c r="T121" s="75" t="s">
        <v>138</v>
      </c>
      <c r="U121" s="76" t="s">
        <v>139</v>
      </c>
      <c r="V121" s="174"/>
      <c r="W121" s="174"/>
      <c r="X121" s="174"/>
      <c r="Y121" s="174"/>
      <c r="Z121" s="174"/>
      <c r="AA121" s="174"/>
      <c r="AB121" s="174"/>
      <c r="AC121" s="174"/>
      <c r="AD121" s="174"/>
      <c r="AE121" s="174"/>
    </row>
    <row r="122" spans="1:65" s="2" customFormat="1" ht="22.9" customHeight="1">
      <c r="A122" s="33"/>
      <c r="B122" s="34"/>
      <c r="C122" s="81" t="s">
        <v>140</v>
      </c>
      <c r="D122" s="35"/>
      <c r="E122" s="35"/>
      <c r="F122" s="35"/>
      <c r="G122" s="35"/>
      <c r="H122" s="35"/>
      <c r="I122" s="114"/>
      <c r="J122" s="182">
        <f>BK122</f>
        <v>0</v>
      </c>
      <c r="K122" s="35"/>
      <c r="L122" s="38"/>
      <c r="M122" s="77"/>
      <c r="N122" s="183"/>
      <c r="O122" s="78"/>
      <c r="P122" s="184">
        <f>P123</f>
        <v>0</v>
      </c>
      <c r="Q122" s="78"/>
      <c r="R122" s="184">
        <f>R123</f>
        <v>227.34</v>
      </c>
      <c r="S122" s="78"/>
      <c r="T122" s="184">
        <f>T123</f>
        <v>788.22350000000006</v>
      </c>
      <c r="U122" s="79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75</v>
      </c>
      <c r="AU122" s="16" t="s">
        <v>120</v>
      </c>
      <c r="BK122" s="185">
        <f>BK123</f>
        <v>0</v>
      </c>
    </row>
    <row r="123" spans="1:65" s="12" customFormat="1" ht="25.9" customHeight="1">
      <c r="B123" s="186"/>
      <c r="C123" s="187"/>
      <c r="D123" s="188" t="s">
        <v>75</v>
      </c>
      <c r="E123" s="189" t="s">
        <v>141</v>
      </c>
      <c r="F123" s="189" t="s">
        <v>142</v>
      </c>
      <c r="G123" s="187"/>
      <c r="H123" s="187"/>
      <c r="I123" s="190"/>
      <c r="J123" s="191">
        <f>BK123</f>
        <v>0</v>
      </c>
      <c r="K123" s="187"/>
      <c r="L123" s="192"/>
      <c r="M123" s="193"/>
      <c r="N123" s="194"/>
      <c r="O123" s="194"/>
      <c r="P123" s="195">
        <f>P124+P143+P145+P156+P173</f>
        <v>0</v>
      </c>
      <c r="Q123" s="194"/>
      <c r="R123" s="195">
        <f>R124+R143+R145+R156+R173</f>
        <v>227.34</v>
      </c>
      <c r="S123" s="194"/>
      <c r="T123" s="195">
        <f>T124+T143+T145+T156+T173</f>
        <v>788.22350000000006</v>
      </c>
      <c r="U123" s="196"/>
      <c r="AR123" s="197" t="s">
        <v>84</v>
      </c>
      <c r="AT123" s="198" t="s">
        <v>75</v>
      </c>
      <c r="AU123" s="198" t="s">
        <v>76</v>
      </c>
      <c r="AY123" s="197" t="s">
        <v>143</v>
      </c>
      <c r="BK123" s="199">
        <f>BK124+BK143+BK145+BK156+BK173</f>
        <v>0</v>
      </c>
    </row>
    <row r="124" spans="1:65" s="12" customFormat="1" ht="22.9" customHeight="1">
      <c r="B124" s="186"/>
      <c r="C124" s="187"/>
      <c r="D124" s="188" t="s">
        <v>75</v>
      </c>
      <c r="E124" s="200" t="s">
        <v>84</v>
      </c>
      <c r="F124" s="200" t="s">
        <v>144</v>
      </c>
      <c r="G124" s="187"/>
      <c r="H124" s="187"/>
      <c r="I124" s="190"/>
      <c r="J124" s="201">
        <f>BK124</f>
        <v>0</v>
      </c>
      <c r="K124" s="187"/>
      <c r="L124" s="192"/>
      <c r="M124" s="193"/>
      <c r="N124" s="194"/>
      <c r="O124" s="194"/>
      <c r="P124" s="195">
        <f>SUM(P125:P142)</f>
        <v>0</v>
      </c>
      <c r="Q124" s="194"/>
      <c r="R124" s="195">
        <f>SUM(R125:R142)</f>
        <v>3.6000000000000004E-2</v>
      </c>
      <c r="S124" s="194"/>
      <c r="T124" s="195">
        <f>SUM(T125:T142)</f>
        <v>0</v>
      </c>
      <c r="U124" s="196"/>
      <c r="AR124" s="197" t="s">
        <v>84</v>
      </c>
      <c r="AT124" s="198" t="s">
        <v>75</v>
      </c>
      <c r="AU124" s="198" t="s">
        <v>84</v>
      </c>
      <c r="AY124" s="197" t="s">
        <v>143</v>
      </c>
      <c r="BK124" s="199">
        <f>SUM(BK125:BK142)</f>
        <v>0</v>
      </c>
    </row>
    <row r="125" spans="1:65" s="2" customFormat="1" ht="33" customHeight="1">
      <c r="A125" s="33"/>
      <c r="B125" s="34"/>
      <c r="C125" s="202" t="s">
        <v>84</v>
      </c>
      <c r="D125" s="202" t="s">
        <v>145</v>
      </c>
      <c r="E125" s="203" t="s">
        <v>300</v>
      </c>
      <c r="F125" s="204" t="s">
        <v>301</v>
      </c>
      <c r="G125" s="205" t="s">
        <v>148</v>
      </c>
      <c r="H125" s="206">
        <v>200</v>
      </c>
      <c r="I125" s="207"/>
      <c r="J125" s="208">
        <f>ROUND(I125*H125,2)</f>
        <v>0</v>
      </c>
      <c r="K125" s="209"/>
      <c r="L125" s="38"/>
      <c r="M125" s="210" t="s">
        <v>1</v>
      </c>
      <c r="N125" s="211" t="s">
        <v>41</v>
      </c>
      <c r="O125" s="70"/>
      <c r="P125" s="212">
        <f>O125*H125</f>
        <v>0</v>
      </c>
      <c r="Q125" s="212">
        <v>0</v>
      </c>
      <c r="R125" s="212">
        <f>Q125*H125</f>
        <v>0</v>
      </c>
      <c r="S125" s="212">
        <v>0</v>
      </c>
      <c r="T125" s="212">
        <f>S125*H125</f>
        <v>0</v>
      </c>
      <c r="U125" s="213" t="s">
        <v>1</v>
      </c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214" t="s">
        <v>149</v>
      </c>
      <c r="AT125" s="214" t="s">
        <v>145</v>
      </c>
      <c r="AU125" s="214" t="s">
        <v>86</v>
      </c>
      <c r="AY125" s="16" t="s">
        <v>143</v>
      </c>
      <c r="BE125" s="215">
        <f>IF(N125="základní",J125,0)</f>
        <v>0</v>
      </c>
      <c r="BF125" s="215">
        <f>IF(N125="snížená",J125,0)</f>
        <v>0</v>
      </c>
      <c r="BG125" s="215">
        <f>IF(N125="zákl. přenesená",J125,0)</f>
        <v>0</v>
      </c>
      <c r="BH125" s="215">
        <f>IF(N125="sníž. přenesená",J125,0)</f>
        <v>0</v>
      </c>
      <c r="BI125" s="215">
        <f>IF(N125="nulová",J125,0)</f>
        <v>0</v>
      </c>
      <c r="BJ125" s="16" t="s">
        <v>84</v>
      </c>
      <c r="BK125" s="215">
        <f>ROUND(I125*H125,2)</f>
        <v>0</v>
      </c>
      <c r="BL125" s="16" t="s">
        <v>149</v>
      </c>
      <c r="BM125" s="214" t="s">
        <v>610</v>
      </c>
    </row>
    <row r="126" spans="1:65" s="2" customFormat="1" ht="21.75" customHeight="1">
      <c r="A126" s="33"/>
      <c r="B126" s="34"/>
      <c r="C126" s="202" t="s">
        <v>86</v>
      </c>
      <c r="D126" s="202" t="s">
        <v>145</v>
      </c>
      <c r="E126" s="203" t="s">
        <v>303</v>
      </c>
      <c r="F126" s="204" t="s">
        <v>304</v>
      </c>
      <c r="G126" s="205" t="s">
        <v>148</v>
      </c>
      <c r="H126" s="206">
        <v>200</v>
      </c>
      <c r="I126" s="207"/>
      <c r="J126" s="208">
        <f>ROUND(I126*H126,2)</f>
        <v>0</v>
      </c>
      <c r="K126" s="209"/>
      <c r="L126" s="38"/>
      <c r="M126" s="210" t="s">
        <v>1</v>
      </c>
      <c r="N126" s="211" t="s">
        <v>41</v>
      </c>
      <c r="O126" s="70"/>
      <c r="P126" s="212">
        <f>O126*H126</f>
        <v>0</v>
      </c>
      <c r="Q126" s="212">
        <v>1.8000000000000001E-4</v>
      </c>
      <c r="R126" s="212">
        <f>Q126*H126</f>
        <v>3.6000000000000004E-2</v>
      </c>
      <c r="S126" s="212">
        <v>0</v>
      </c>
      <c r="T126" s="212">
        <f>S126*H126</f>
        <v>0</v>
      </c>
      <c r="U126" s="213" t="s">
        <v>1</v>
      </c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214" t="s">
        <v>149</v>
      </c>
      <c r="AT126" s="214" t="s">
        <v>145</v>
      </c>
      <c r="AU126" s="214" t="s">
        <v>86</v>
      </c>
      <c r="AY126" s="16" t="s">
        <v>143</v>
      </c>
      <c r="BE126" s="215">
        <f>IF(N126="základní",J126,0)</f>
        <v>0</v>
      </c>
      <c r="BF126" s="215">
        <f>IF(N126="snížená",J126,0)</f>
        <v>0</v>
      </c>
      <c r="BG126" s="215">
        <f>IF(N126="zákl. přenesená",J126,0)</f>
        <v>0</v>
      </c>
      <c r="BH126" s="215">
        <f>IF(N126="sníž. přenesená",J126,0)</f>
        <v>0</v>
      </c>
      <c r="BI126" s="215">
        <f>IF(N126="nulová",J126,0)</f>
        <v>0</v>
      </c>
      <c r="BJ126" s="16" t="s">
        <v>84</v>
      </c>
      <c r="BK126" s="215">
        <f>ROUND(I126*H126,2)</f>
        <v>0</v>
      </c>
      <c r="BL126" s="16" t="s">
        <v>149</v>
      </c>
      <c r="BM126" s="214" t="s">
        <v>611</v>
      </c>
    </row>
    <row r="127" spans="1:65" s="2" customFormat="1" ht="21.75" customHeight="1">
      <c r="A127" s="33"/>
      <c r="B127" s="34"/>
      <c r="C127" s="202" t="s">
        <v>154</v>
      </c>
      <c r="D127" s="202" t="s">
        <v>145</v>
      </c>
      <c r="E127" s="203" t="s">
        <v>349</v>
      </c>
      <c r="F127" s="204" t="s">
        <v>350</v>
      </c>
      <c r="G127" s="205" t="s">
        <v>157</v>
      </c>
      <c r="H127" s="206">
        <v>114.8</v>
      </c>
      <c r="I127" s="207"/>
      <c r="J127" s="208">
        <f>ROUND(I127*H127,2)</f>
        <v>0</v>
      </c>
      <c r="K127" s="209"/>
      <c r="L127" s="38"/>
      <c r="M127" s="210" t="s">
        <v>1</v>
      </c>
      <c r="N127" s="211" t="s">
        <v>41</v>
      </c>
      <c r="O127" s="70"/>
      <c r="P127" s="212">
        <f>O127*H127</f>
        <v>0</v>
      </c>
      <c r="Q127" s="212">
        <v>0</v>
      </c>
      <c r="R127" s="212">
        <f>Q127*H127</f>
        <v>0</v>
      </c>
      <c r="S127" s="212">
        <v>0</v>
      </c>
      <c r="T127" s="212">
        <f>S127*H127</f>
        <v>0</v>
      </c>
      <c r="U127" s="213" t="s">
        <v>1</v>
      </c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14" t="s">
        <v>149</v>
      </c>
      <c r="AT127" s="214" t="s">
        <v>145</v>
      </c>
      <c r="AU127" s="214" t="s">
        <v>86</v>
      </c>
      <c r="AY127" s="16" t="s">
        <v>143</v>
      </c>
      <c r="BE127" s="215">
        <f>IF(N127="základní",J127,0)</f>
        <v>0</v>
      </c>
      <c r="BF127" s="215">
        <f>IF(N127="snížená",J127,0)</f>
        <v>0</v>
      </c>
      <c r="BG127" s="215">
        <f>IF(N127="zákl. přenesená",J127,0)</f>
        <v>0</v>
      </c>
      <c r="BH127" s="215">
        <f>IF(N127="sníž. přenesená",J127,0)</f>
        <v>0</v>
      </c>
      <c r="BI127" s="215">
        <f>IF(N127="nulová",J127,0)</f>
        <v>0</v>
      </c>
      <c r="BJ127" s="16" t="s">
        <v>84</v>
      </c>
      <c r="BK127" s="215">
        <f>ROUND(I127*H127,2)</f>
        <v>0</v>
      </c>
      <c r="BL127" s="16" t="s">
        <v>149</v>
      </c>
      <c r="BM127" s="214" t="s">
        <v>612</v>
      </c>
    </row>
    <row r="128" spans="1:65" s="13" customFormat="1" ht="11.25">
      <c r="B128" s="216"/>
      <c r="C128" s="217"/>
      <c r="D128" s="218" t="s">
        <v>159</v>
      </c>
      <c r="E128" s="219" t="s">
        <v>1</v>
      </c>
      <c r="F128" s="220" t="s">
        <v>613</v>
      </c>
      <c r="G128" s="217"/>
      <c r="H128" s="221">
        <v>107.6</v>
      </c>
      <c r="I128" s="222"/>
      <c r="J128" s="217"/>
      <c r="K128" s="217"/>
      <c r="L128" s="223"/>
      <c r="M128" s="224"/>
      <c r="N128" s="225"/>
      <c r="O128" s="225"/>
      <c r="P128" s="225"/>
      <c r="Q128" s="225"/>
      <c r="R128" s="225"/>
      <c r="S128" s="225"/>
      <c r="T128" s="225"/>
      <c r="U128" s="226"/>
      <c r="AT128" s="227" t="s">
        <v>159</v>
      </c>
      <c r="AU128" s="227" t="s">
        <v>86</v>
      </c>
      <c r="AV128" s="13" t="s">
        <v>86</v>
      </c>
      <c r="AW128" s="13" t="s">
        <v>32</v>
      </c>
      <c r="AX128" s="13" t="s">
        <v>76</v>
      </c>
      <c r="AY128" s="227" t="s">
        <v>143</v>
      </c>
    </row>
    <row r="129" spans="1:65" s="13" customFormat="1" ht="11.25">
      <c r="B129" s="216"/>
      <c r="C129" s="217"/>
      <c r="D129" s="218" t="s">
        <v>159</v>
      </c>
      <c r="E129" s="219" t="s">
        <v>1</v>
      </c>
      <c r="F129" s="220" t="s">
        <v>614</v>
      </c>
      <c r="G129" s="217"/>
      <c r="H129" s="221">
        <v>7.2</v>
      </c>
      <c r="I129" s="222"/>
      <c r="J129" s="217"/>
      <c r="K129" s="217"/>
      <c r="L129" s="223"/>
      <c r="M129" s="224"/>
      <c r="N129" s="225"/>
      <c r="O129" s="225"/>
      <c r="P129" s="225"/>
      <c r="Q129" s="225"/>
      <c r="R129" s="225"/>
      <c r="S129" s="225"/>
      <c r="T129" s="225"/>
      <c r="U129" s="226"/>
      <c r="AT129" s="227" t="s">
        <v>159</v>
      </c>
      <c r="AU129" s="227" t="s">
        <v>86</v>
      </c>
      <c r="AV129" s="13" t="s">
        <v>86</v>
      </c>
      <c r="AW129" s="13" t="s">
        <v>32</v>
      </c>
      <c r="AX129" s="13" t="s">
        <v>76</v>
      </c>
      <c r="AY129" s="227" t="s">
        <v>143</v>
      </c>
    </row>
    <row r="130" spans="1:65" s="14" customFormat="1" ht="11.25">
      <c r="B130" s="228"/>
      <c r="C130" s="229"/>
      <c r="D130" s="218" t="s">
        <v>159</v>
      </c>
      <c r="E130" s="230" t="s">
        <v>1</v>
      </c>
      <c r="F130" s="231" t="s">
        <v>162</v>
      </c>
      <c r="G130" s="229"/>
      <c r="H130" s="232">
        <v>114.8</v>
      </c>
      <c r="I130" s="233"/>
      <c r="J130" s="229"/>
      <c r="K130" s="229"/>
      <c r="L130" s="234"/>
      <c r="M130" s="235"/>
      <c r="N130" s="236"/>
      <c r="O130" s="236"/>
      <c r="P130" s="236"/>
      <c r="Q130" s="236"/>
      <c r="R130" s="236"/>
      <c r="S130" s="236"/>
      <c r="T130" s="236"/>
      <c r="U130" s="237"/>
      <c r="AT130" s="238" t="s">
        <v>159</v>
      </c>
      <c r="AU130" s="238" t="s">
        <v>86</v>
      </c>
      <c r="AV130" s="14" t="s">
        <v>149</v>
      </c>
      <c r="AW130" s="14" t="s">
        <v>32</v>
      </c>
      <c r="AX130" s="14" t="s">
        <v>84</v>
      </c>
      <c r="AY130" s="238" t="s">
        <v>143</v>
      </c>
    </row>
    <row r="131" spans="1:65" s="2" customFormat="1" ht="21.75" customHeight="1">
      <c r="A131" s="33"/>
      <c r="B131" s="34"/>
      <c r="C131" s="202" t="s">
        <v>149</v>
      </c>
      <c r="D131" s="202" t="s">
        <v>145</v>
      </c>
      <c r="E131" s="203" t="s">
        <v>163</v>
      </c>
      <c r="F131" s="204" t="s">
        <v>164</v>
      </c>
      <c r="G131" s="205" t="s">
        <v>157</v>
      </c>
      <c r="H131" s="206">
        <v>114.8</v>
      </c>
      <c r="I131" s="207"/>
      <c r="J131" s="208">
        <f>ROUND(I131*H131,2)</f>
        <v>0</v>
      </c>
      <c r="K131" s="209"/>
      <c r="L131" s="38"/>
      <c r="M131" s="210" t="s">
        <v>1</v>
      </c>
      <c r="N131" s="211" t="s">
        <v>41</v>
      </c>
      <c r="O131" s="70"/>
      <c r="P131" s="212">
        <f>O131*H131</f>
        <v>0</v>
      </c>
      <c r="Q131" s="212">
        <v>0</v>
      </c>
      <c r="R131" s="212">
        <f>Q131*H131</f>
        <v>0</v>
      </c>
      <c r="S131" s="212">
        <v>0</v>
      </c>
      <c r="T131" s="212">
        <f>S131*H131</f>
        <v>0</v>
      </c>
      <c r="U131" s="213" t="s">
        <v>1</v>
      </c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14" t="s">
        <v>149</v>
      </c>
      <c r="AT131" s="214" t="s">
        <v>145</v>
      </c>
      <c r="AU131" s="214" t="s">
        <v>86</v>
      </c>
      <c r="AY131" s="16" t="s">
        <v>143</v>
      </c>
      <c r="BE131" s="215">
        <f>IF(N131="základní",J131,0)</f>
        <v>0</v>
      </c>
      <c r="BF131" s="215">
        <f>IF(N131="snížená",J131,0)</f>
        <v>0</v>
      </c>
      <c r="BG131" s="215">
        <f>IF(N131="zákl. přenesená",J131,0)</f>
        <v>0</v>
      </c>
      <c r="BH131" s="215">
        <f>IF(N131="sníž. přenesená",J131,0)</f>
        <v>0</v>
      </c>
      <c r="BI131" s="215">
        <f>IF(N131="nulová",J131,0)</f>
        <v>0</v>
      </c>
      <c r="BJ131" s="16" t="s">
        <v>84</v>
      </c>
      <c r="BK131" s="215">
        <f>ROUND(I131*H131,2)</f>
        <v>0</v>
      </c>
      <c r="BL131" s="16" t="s">
        <v>149</v>
      </c>
      <c r="BM131" s="214" t="s">
        <v>615</v>
      </c>
    </row>
    <row r="132" spans="1:65" s="2" customFormat="1" ht="33" customHeight="1">
      <c r="A132" s="33"/>
      <c r="B132" s="34"/>
      <c r="C132" s="202" t="s">
        <v>166</v>
      </c>
      <c r="D132" s="202" t="s">
        <v>145</v>
      </c>
      <c r="E132" s="203" t="s">
        <v>354</v>
      </c>
      <c r="F132" s="204" t="s">
        <v>355</v>
      </c>
      <c r="G132" s="205" t="s">
        <v>157</v>
      </c>
      <c r="H132" s="206">
        <v>1148</v>
      </c>
      <c r="I132" s="207"/>
      <c r="J132" s="208">
        <f>ROUND(I132*H132,2)</f>
        <v>0</v>
      </c>
      <c r="K132" s="209"/>
      <c r="L132" s="38"/>
      <c r="M132" s="210" t="s">
        <v>1</v>
      </c>
      <c r="N132" s="211" t="s">
        <v>41</v>
      </c>
      <c r="O132" s="70"/>
      <c r="P132" s="212">
        <f>O132*H132</f>
        <v>0</v>
      </c>
      <c r="Q132" s="212">
        <v>0</v>
      </c>
      <c r="R132" s="212">
        <f>Q132*H132</f>
        <v>0</v>
      </c>
      <c r="S132" s="212">
        <v>0</v>
      </c>
      <c r="T132" s="212">
        <f>S132*H132</f>
        <v>0</v>
      </c>
      <c r="U132" s="213" t="s">
        <v>1</v>
      </c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214" t="s">
        <v>149</v>
      </c>
      <c r="AT132" s="214" t="s">
        <v>145</v>
      </c>
      <c r="AU132" s="214" t="s">
        <v>86</v>
      </c>
      <c r="AY132" s="16" t="s">
        <v>143</v>
      </c>
      <c r="BE132" s="215">
        <f>IF(N132="základní",J132,0)</f>
        <v>0</v>
      </c>
      <c r="BF132" s="215">
        <f>IF(N132="snížená",J132,0)</f>
        <v>0</v>
      </c>
      <c r="BG132" s="215">
        <f>IF(N132="zákl. přenesená",J132,0)</f>
        <v>0</v>
      </c>
      <c r="BH132" s="215">
        <f>IF(N132="sníž. přenesená",J132,0)</f>
        <v>0</v>
      </c>
      <c r="BI132" s="215">
        <f>IF(N132="nulová",J132,0)</f>
        <v>0</v>
      </c>
      <c r="BJ132" s="16" t="s">
        <v>84</v>
      </c>
      <c r="BK132" s="215">
        <f>ROUND(I132*H132,2)</f>
        <v>0</v>
      </c>
      <c r="BL132" s="16" t="s">
        <v>149</v>
      </c>
      <c r="BM132" s="214" t="s">
        <v>616</v>
      </c>
    </row>
    <row r="133" spans="1:65" s="13" customFormat="1" ht="11.25">
      <c r="B133" s="216"/>
      <c r="C133" s="217"/>
      <c r="D133" s="218" t="s">
        <v>159</v>
      </c>
      <c r="E133" s="217"/>
      <c r="F133" s="220" t="s">
        <v>617</v>
      </c>
      <c r="G133" s="217"/>
      <c r="H133" s="221">
        <v>1148</v>
      </c>
      <c r="I133" s="222"/>
      <c r="J133" s="217"/>
      <c r="K133" s="217"/>
      <c r="L133" s="223"/>
      <c r="M133" s="224"/>
      <c r="N133" s="225"/>
      <c r="O133" s="225"/>
      <c r="P133" s="225"/>
      <c r="Q133" s="225"/>
      <c r="R133" s="225"/>
      <c r="S133" s="225"/>
      <c r="T133" s="225"/>
      <c r="U133" s="226"/>
      <c r="AT133" s="227" t="s">
        <v>159</v>
      </c>
      <c r="AU133" s="227" t="s">
        <v>86</v>
      </c>
      <c r="AV133" s="13" t="s">
        <v>86</v>
      </c>
      <c r="AW133" s="13" t="s">
        <v>4</v>
      </c>
      <c r="AX133" s="13" t="s">
        <v>84</v>
      </c>
      <c r="AY133" s="227" t="s">
        <v>143</v>
      </c>
    </row>
    <row r="134" spans="1:65" s="2" customFormat="1" ht="21.75" customHeight="1">
      <c r="A134" s="33"/>
      <c r="B134" s="34"/>
      <c r="C134" s="202" t="s">
        <v>170</v>
      </c>
      <c r="D134" s="202" t="s">
        <v>145</v>
      </c>
      <c r="E134" s="203" t="s">
        <v>358</v>
      </c>
      <c r="F134" s="204" t="s">
        <v>359</v>
      </c>
      <c r="G134" s="205" t="s">
        <v>157</v>
      </c>
      <c r="H134" s="206">
        <v>114.8</v>
      </c>
      <c r="I134" s="207"/>
      <c r="J134" s="208">
        <f>ROUND(I134*H134,2)</f>
        <v>0</v>
      </c>
      <c r="K134" s="209"/>
      <c r="L134" s="38"/>
      <c r="M134" s="210" t="s">
        <v>1</v>
      </c>
      <c r="N134" s="211" t="s">
        <v>41</v>
      </c>
      <c r="O134" s="70"/>
      <c r="P134" s="212">
        <f>O134*H134</f>
        <v>0</v>
      </c>
      <c r="Q134" s="212">
        <v>0</v>
      </c>
      <c r="R134" s="212">
        <f>Q134*H134</f>
        <v>0</v>
      </c>
      <c r="S134" s="212">
        <v>0</v>
      </c>
      <c r="T134" s="212">
        <f>S134*H134</f>
        <v>0</v>
      </c>
      <c r="U134" s="213" t="s">
        <v>1</v>
      </c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14" t="s">
        <v>149</v>
      </c>
      <c r="AT134" s="214" t="s">
        <v>145</v>
      </c>
      <c r="AU134" s="214" t="s">
        <v>86</v>
      </c>
      <c r="AY134" s="16" t="s">
        <v>143</v>
      </c>
      <c r="BE134" s="215">
        <f>IF(N134="základní",J134,0)</f>
        <v>0</v>
      </c>
      <c r="BF134" s="215">
        <f>IF(N134="snížená",J134,0)</f>
        <v>0</v>
      </c>
      <c r="BG134" s="215">
        <f>IF(N134="zákl. přenesená",J134,0)</f>
        <v>0</v>
      </c>
      <c r="BH134" s="215">
        <f>IF(N134="sníž. přenesená",J134,0)</f>
        <v>0</v>
      </c>
      <c r="BI134" s="215">
        <f>IF(N134="nulová",J134,0)</f>
        <v>0</v>
      </c>
      <c r="BJ134" s="16" t="s">
        <v>84</v>
      </c>
      <c r="BK134" s="215">
        <f>ROUND(I134*H134,2)</f>
        <v>0</v>
      </c>
      <c r="BL134" s="16" t="s">
        <v>149</v>
      </c>
      <c r="BM134" s="214" t="s">
        <v>618</v>
      </c>
    </row>
    <row r="135" spans="1:65" s="2" customFormat="1" ht="16.5" customHeight="1">
      <c r="A135" s="33"/>
      <c r="B135" s="34"/>
      <c r="C135" s="202" t="s">
        <v>174</v>
      </c>
      <c r="D135" s="202" t="s">
        <v>145</v>
      </c>
      <c r="E135" s="203" t="s">
        <v>171</v>
      </c>
      <c r="F135" s="204" t="s">
        <v>172</v>
      </c>
      <c r="G135" s="205" t="s">
        <v>157</v>
      </c>
      <c r="H135" s="206">
        <v>114.8</v>
      </c>
      <c r="I135" s="207"/>
      <c r="J135" s="208">
        <f>ROUND(I135*H135,2)</f>
        <v>0</v>
      </c>
      <c r="K135" s="209"/>
      <c r="L135" s="38"/>
      <c r="M135" s="210" t="s">
        <v>1</v>
      </c>
      <c r="N135" s="211" t="s">
        <v>41</v>
      </c>
      <c r="O135" s="70"/>
      <c r="P135" s="212">
        <f>O135*H135</f>
        <v>0</v>
      </c>
      <c r="Q135" s="212">
        <v>0</v>
      </c>
      <c r="R135" s="212">
        <f>Q135*H135</f>
        <v>0</v>
      </c>
      <c r="S135" s="212">
        <v>0</v>
      </c>
      <c r="T135" s="212">
        <f>S135*H135</f>
        <v>0</v>
      </c>
      <c r="U135" s="213" t="s">
        <v>1</v>
      </c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14" t="s">
        <v>149</v>
      </c>
      <c r="AT135" s="214" t="s">
        <v>145</v>
      </c>
      <c r="AU135" s="214" t="s">
        <v>86</v>
      </c>
      <c r="AY135" s="16" t="s">
        <v>143</v>
      </c>
      <c r="BE135" s="215">
        <f>IF(N135="základní",J135,0)</f>
        <v>0</v>
      </c>
      <c r="BF135" s="215">
        <f>IF(N135="snížená",J135,0)</f>
        <v>0</v>
      </c>
      <c r="BG135" s="215">
        <f>IF(N135="zákl. přenesená",J135,0)</f>
        <v>0</v>
      </c>
      <c r="BH135" s="215">
        <f>IF(N135="sníž. přenesená",J135,0)</f>
        <v>0</v>
      </c>
      <c r="BI135" s="215">
        <f>IF(N135="nulová",J135,0)</f>
        <v>0</v>
      </c>
      <c r="BJ135" s="16" t="s">
        <v>84</v>
      </c>
      <c r="BK135" s="215">
        <f>ROUND(I135*H135,2)</f>
        <v>0</v>
      </c>
      <c r="BL135" s="16" t="s">
        <v>149</v>
      </c>
      <c r="BM135" s="214" t="s">
        <v>619</v>
      </c>
    </row>
    <row r="136" spans="1:65" s="2" customFormat="1" ht="21.75" customHeight="1">
      <c r="A136" s="33"/>
      <c r="B136" s="34"/>
      <c r="C136" s="202" t="s">
        <v>180</v>
      </c>
      <c r="D136" s="202" t="s">
        <v>145</v>
      </c>
      <c r="E136" s="203" t="s">
        <v>175</v>
      </c>
      <c r="F136" s="204" t="s">
        <v>176</v>
      </c>
      <c r="G136" s="205" t="s">
        <v>177</v>
      </c>
      <c r="H136" s="206">
        <v>103.32</v>
      </c>
      <c r="I136" s="207"/>
      <c r="J136" s="208">
        <f>ROUND(I136*H136,2)</f>
        <v>0</v>
      </c>
      <c r="K136" s="209"/>
      <c r="L136" s="38"/>
      <c r="M136" s="210" t="s">
        <v>1</v>
      </c>
      <c r="N136" s="211" t="s">
        <v>41</v>
      </c>
      <c r="O136" s="70"/>
      <c r="P136" s="212">
        <f>O136*H136</f>
        <v>0</v>
      </c>
      <c r="Q136" s="212">
        <v>0</v>
      </c>
      <c r="R136" s="212">
        <f>Q136*H136</f>
        <v>0</v>
      </c>
      <c r="S136" s="212">
        <v>0</v>
      </c>
      <c r="T136" s="212">
        <f>S136*H136</f>
        <v>0</v>
      </c>
      <c r="U136" s="213" t="s">
        <v>1</v>
      </c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14" t="s">
        <v>149</v>
      </c>
      <c r="AT136" s="214" t="s">
        <v>145</v>
      </c>
      <c r="AU136" s="214" t="s">
        <v>86</v>
      </c>
      <c r="AY136" s="16" t="s">
        <v>143</v>
      </c>
      <c r="BE136" s="215">
        <f>IF(N136="základní",J136,0)</f>
        <v>0</v>
      </c>
      <c r="BF136" s="215">
        <f>IF(N136="snížená",J136,0)</f>
        <v>0</v>
      </c>
      <c r="BG136" s="215">
        <f>IF(N136="zákl. přenesená",J136,0)</f>
        <v>0</v>
      </c>
      <c r="BH136" s="215">
        <f>IF(N136="sníž. přenesená",J136,0)</f>
        <v>0</v>
      </c>
      <c r="BI136" s="215">
        <f>IF(N136="nulová",J136,0)</f>
        <v>0</v>
      </c>
      <c r="BJ136" s="16" t="s">
        <v>84</v>
      </c>
      <c r="BK136" s="215">
        <f>ROUND(I136*H136,2)</f>
        <v>0</v>
      </c>
      <c r="BL136" s="16" t="s">
        <v>149</v>
      </c>
      <c r="BM136" s="214" t="s">
        <v>620</v>
      </c>
    </row>
    <row r="137" spans="1:65" s="13" customFormat="1" ht="11.25">
      <c r="B137" s="216"/>
      <c r="C137" s="217"/>
      <c r="D137" s="218" t="s">
        <v>159</v>
      </c>
      <c r="E137" s="217"/>
      <c r="F137" s="220" t="s">
        <v>621</v>
      </c>
      <c r="G137" s="217"/>
      <c r="H137" s="221">
        <v>103.32</v>
      </c>
      <c r="I137" s="222"/>
      <c r="J137" s="217"/>
      <c r="K137" s="217"/>
      <c r="L137" s="223"/>
      <c r="M137" s="224"/>
      <c r="N137" s="225"/>
      <c r="O137" s="225"/>
      <c r="P137" s="225"/>
      <c r="Q137" s="225"/>
      <c r="R137" s="225"/>
      <c r="S137" s="225"/>
      <c r="T137" s="225"/>
      <c r="U137" s="226"/>
      <c r="AT137" s="227" t="s">
        <v>159</v>
      </c>
      <c r="AU137" s="227" t="s">
        <v>86</v>
      </c>
      <c r="AV137" s="13" t="s">
        <v>86</v>
      </c>
      <c r="AW137" s="13" t="s">
        <v>4</v>
      </c>
      <c r="AX137" s="13" t="s">
        <v>84</v>
      </c>
      <c r="AY137" s="227" t="s">
        <v>143</v>
      </c>
    </row>
    <row r="138" spans="1:65" s="2" customFormat="1" ht="21.75" customHeight="1">
      <c r="A138" s="33"/>
      <c r="B138" s="34"/>
      <c r="C138" s="202" t="s">
        <v>184</v>
      </c>
      <c r="D138" s="202" t="s">
        <v>145</v>
      </c>
      <c r="E138" s="203" t="s">
        <v>363</v>
      </c>
      <c r="F138" s="204" t="s">
        <v>364</v>
      </c>
      <c r="G138" s="205" t="s">
        <v>177</v>
      </c>
      <c r="H138" s="206">
        <v>103.32</v>
      </c>
      <c r="I138" s="207"/>
      <c r="J138" s="208">
        <f>ROUND(I138*H138,2)</f>
        <v>0</v>
      </c>
      <c r="K138" s="209"/>
      <c r="L138" s="38"/>
      <c r="M138" s="210" t="s">
        <v>1</v>
      </c>
      <c r="N138" s="211" t="s">
        <v>41</v>
      </c>
      <c r="O138" s="70"/>
      <c r="P138" s="212">
        <f>O138*H138</f>
        <v>0</v>
      </c>
      <c r="Q138" s="212">
        <v>0</v>
      </c>
      <c r="R138" s="212">
        <f>Q138*H138</f>
        <v>0</v>
      </c>
      <c r="S138" s="212">
        <v>0</v>
      </c>
      <c r="T138" s="212">
        <f>S138*H138</f>
        <v>0</v>
      </c>
      <c r="U138" s="213" t="s">
        <v>1</v>
      </c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14" t="s">
        <v>149</v>
      </c>
      <c r="AT138" s="214" t="s">
        <v>145</v>
      </c>
      <c r="AU138" s="214" t="s">
        <v>86</v>
      </c>
      <c r="AY138" s="16" t="s">
        <v>143</v>
      </c>
      <c r="BE138" s="215">
        <f>IF(N138="základní",J138,0)</f>
        <v>0</v>
      </c>
      <c r="BF138" s="215">
        <f>IF(N138="snížená",J138,0)</f>
        <v>0</v>
      </c>
      <c r="BG138" s="215">
        <f>IF(N138="zákl. přenesená",J138,0)</f>
        <v>0</v>
      </c>
      <c r="BH138" s="215">
        <f>IF(N138="sníž. přenesená",J138,0)</f>
        <v>0</v>
      </c>
      <c r="BI138" s="215">
        <f>IF(N138="nulová",J138,0)</f>
        <v>0</v>
      </c>
      <c r="BJ138" s="16" t="s">
        <v>84</v>
      </c>
      <c r="BK138" s="215">
        <f>ROUND(I138*H138,2)</f>
        <v>0</v>
      </c>
      <c r="BL138" s="16" t="s">
        <v>149</v>
      </c>
      <c r="BM138" s="214" t="s">
        <v>622</v>
      </c>
    </row>
    <row r="139" spans="1:65" s="2" customFormat="1" ht="21.75" customHeight="1">
      <c r="A139" s="33"/>
      <c r="B139" s="34"/>
      <c r="C139" s="202" t="s">
        <v>189</v>
      </c>
      <c r="D139" s="202" t="s">
        <v>145</v>
      </c>
      <c r="E139" s="203" t="s">
        <v>190</v>
      </c>
      <c r="F139" s="204" t="s">
        <v>191</v>
      </c>
      <c r="G139" s="205" t="s">
        <v>148</v>
      </c>
      <c r="H139" s="206">
        <v>574</v>
      </c>
      <c r="I139" s="207"/>
      <c r="J139" s="208">
        <f>ROUND(I139*H139,2)</f>
        <v>0</v>
      </c>
      <c r="K139" s="209"/>
      <c r="L139" s="38"/>
      <c r="M139" s="210" t="s">
        <v>1</v>
      </c>
      <c r="N139" s="211" t="s">
        <v>41</v>
      </c>
      <c r="O139" s="70"/>
      <c r="P139" s="212">
        <f>O139*H139</f>
        <v>0</v>
      </c>
      <c r="Q139" s="212">
        <v>0</v>
      </c>
      <c r="R139" s="212">
        <f>Q139*H139</f>
        <v>0</v>
      </c>
      <c r="S139" s="212">
        <v>0</v>
      </c>
      <c r="T139" s="212">
        <f>S139*H139</f>
        <v>0</v>
      </c>
      <c r="U139" s="213" t="s">
        <v>1</v>
      </c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14" t="s">
        <v>149</v>
      </c>
      <c r="AT139" s="214" t="s">
        <v>145</v>
      </c>
      <c r="AU139" s="214" t="s">
        <v>86</v>
      </c>
      <c r="AY139" s="16" t="s">
        <v>143</v>
      </c>
      <c r="BE139" s="215">
        <f>IF(N139="základní",J139,0)</f>
        <v>0</v>
      </c>
      <c r="BF139" s="215">
        <f>IF(N139="snížená",J139,0)</f>
        <v>0</v>
      </c>
      <c r="BG139" s="215">
        <f>IF(N139="zákl. přenesená",J139,0)</f>
        <v>0</v>
      </c>
      <c r="BH139" s="215">
        <f>IF(N139="sníž. přenesená",J139,0)</f>
        <v>0</v>
      </c>
      <c r="BI139" s="215">
        <f>IF(N139="nulová",J139,0)</f>
        <v>0</v>
      </c>
      <c r="BJ139" s="16" t="s">
        <v>84</v>
      </c>
      <c r="BK139" s="215">
        <f>ROUND(I139*H139,2)</f>
        <v>0</v>
      </c>
      <c r="BL139" s="16" t="s">
        <v>149</v>
      </c>
      <c r="BM139" s="214" t="s">
        <v>623</v>
      </c>
    </row>
    <row r="140" spans="1:65" s="13" customFormat="1" ht="11.25">
      <c r="B140" s="216"/>
      <c r="C140" s="217"/>
      <c r="D140" s="218" t="s">
        <v>159</v>
      </c>
      <c r="E140" s="219" t="s">
        <v>1</v>
      </c>
      <c r="F140" s="220" t="s">
        <v>624</v>
      </c>
      <c r="G140" s="217"/>
      <c r="H140" s="221">
        <v>538</v>
      </c>
      <c r="I140" s="222"/>
      <c r="J140" s="217"/>
      <c r="K140" s="217"/>
      <c r="L140" s="223"/>
      <c r="M140" s="224"/>
      <c r="N140" s="225"/>
      <c r="O140" s="225"/>
      <c r="P140" s="225"/>
      <c r="Q140" s="225"/>
      <c r="R140" s="225"/>
      <c r="S140" s="225"/>
      <c r="T140" s="225"/>
      <c r="U140" s="226"/>
      <c r="AT140" s="227" t="s">
        <v>159</v>
      </c>
      <c r="AU140" s="227" t="s">
        <v>86</v>
      </c>
      <c r="AV140" s="13" t="s">
        <v>86</v>
      </c>
      <c r="AW140" s="13" t="s">
        <v>32</v>
      </c>
      <c r="AX140" s="13" t="s">
        <v>76</v>
      </c>
      <c r="AY140" s="227" t="s">
        <v>143</v>
      </c>
    </row>
    <row r="141" spans="1:65" s="13" customFormat="1" ht="11.25">
      <c r="B141" s="216"/>
      <c r="C141" s="217"/>
      <c r="D141" s="218" t="s">
        <v>159</v>
      </c>
      <c r="E141" s="219" t="s">
        <v>1</v>
      </c>
      <c r="F141" s="220" t="s">
        <v>625</v>
      </c>
      <c r="G141" s="217"/>
      <c r="H141" s="221">
        <v>36</v>
      </c>
      <c r="I141" s="222"/>
      <c r="J141" s="217"/>
      <c r="K141" s="217"/>
      <c r="L141" s="223"/>
      <c r="M141" s="224"/>
      <c r="N141" s="225"/>
      <c r="O141" s="225"/>
      <c r="P141" s="225"/>
      <c r="Q141" s="225"/>
      <c r="R141" s="225"/>
      <c r="S141" s="225"/>
      <c r="T141" s="225"/>
      <c r="U141" s="226"/>
      <c r="AT141" s="227" t="s">
        <v>159</v>
      </c>
      <c r="AU141" s="227" t="s">
        <v>86</v>
      </c>
      <c r="AV141" s="13" t="s">
        <v>86</v>
      </c>
      <c r="AW141" s="13" t="s">
        <v>32</v>
      </c>
      <c r="AX141" s="13" t="s">
        <v>76</v>
      </c>
      <c r="AY141" s="227" t="s">
        <v>143</v>
      </c>
    </row>
    <row r="142" spans="1:65" s="14" customFormat="1" ht="11.25">
      <c r="B142" s="228"/>
      <c r="C142" s="229"/>
      <c r="D142" s="218" t="s">
        <v>159</v>
      </c>
      <c r="E142" s="230" t="s">
        <v>1</v>
      </c>
      <c r="F142" s="231" t="s">
        <v>162</v>
      </c>
      <c r="G142" s="229"/>
      <c r="H142" s="232">
        <v>574</v>
      </c>
      <c r="I142" s="233"/>
      <c r="J142" s="229"/>
      <c r="K142" s="229"/>
      <c r="L142" s="234"/>
      <c r="M142" s="235"/>
      <c r="N142" s="236"/>
      <c r="O142" s="236"/>
      <c r="P142" s="236"/>
      <c r="Q142" s="236"/>
      <c r="R142" s="236"/>
      <c r="S142" s="236"/>
      <c r="T142" s="236"/>
      <c r="U142" s="237"/>
      <c r="AT142" s="238" t="s">
        <v>159</v>
      </c>
      <c r="AU142" s="238" t="s">
        <v>86</v>
      </c>
      <c r="AV142" s="14" t="s">
        <v>149</v>
      </c>
      <c r="AW142" s="14" t="s">
        <v>32</v>
      </c>
      <c r="AX142" s="14" t="s">
        <v>84</v>
      </c>
      <c r="AY142" s="238" t="s">
        <v>143</v>
      </c>
    </row>
    <row r="143" spans="1:65" s="12" customFormat="1" ht="22.9" customHeight="1">
      <c r="B143" s="186"/>
      <c r="C143" s="187"/>
      <c r="D143" s="188" t="s">
        <v>75</v>
      </c>
      <c r="E143" s="200" t="s">
        <v>166</v>
      </c>
      <c r="F143" s="200" t="s">
        <v>203</v>
      </c>
      <c r="G143" s="187"/>
      <c r="H143" s="187"/>
      <c r="I143" s="190"/>
      <c r="J143" s="201">
        <f>BK143</f>
        <v>0</v>
      </c>
      <c r="K143" s="187"/>
      <c r="L143" s="192"/>
      <c r="M143" s="193"/>
      <c r="N143" s="194"/>
      <c r="O143" s="194"/>
      <c r="P143" s="195">
        <f>P144</f>
        <v>0</v>
      </c>
      <c r="Q143" s="194"/>
      <c r="R143" s="195">
        <f>R144</f>
        <v>227.304</v>
      </c>
      <c r="S143" s="194"/>
      <c r="T143" s="195">
        <f>T144</f>
        <v>0</v>
      </c>
      <c r="U143" s="196"/>
      <c r="AR143" s="197" t="s">
        <v>84</v>
      </c>
      <c r="AT143" s="198" t="s">
        <v>75</v>
      </c>
      <c r="AU143" s="198" t="s">
        <v>84</v>
      </c>
      <c r="AY143" s="197" t="s">
        <v>143</v>
      </c>
      <c r="BK143" s="199">
        <f>BK144</f>
        <v>0</v>
      </c>
    </row>
    <row r="144" spans="1:65" s="2" customFormat="1" ht="21.75" customHeight="1">
      <c r="A144" s="33"/>
      <c r="B144" s="34"/>
      <c r="C144" s="202" t="s">
        <v>194</v>
      </c>
      <c r="D144" s="202" t="s">
        <v>145</v>
      </c>
      <c r="E144" s="203" t="s">
        <v>373</v>
      </c>
      <c r="F144" s="204" t="s">
        <v>212</v>
      </c>
      <c r="G144" s="205" t="s">
        <v>148</v>
      </c>
      <c r="H144" s="206">
        <v>574</v>
      </c>
      <c r="I144" s="207"/>
      <c r="J144" s="208">
        <f>ROUND(I144*H144,2)</f>
        <v>0</v>
      </c>
      <c r="K144" s="209"/>
      <c r="L144" s="38"/>
      <c r="M144" s="210" t="s">
        <v>1</v>
      </c>
      <c r="N144" s="211" t="s">
        <v>41</v>
      </c>
      <c r="O144" s="70"/>
      <c r="P144" s="212">
        <f>O144*H144</f>
        <v>0</v>
      </c>
      <c r="Q144" s="212">
        <v>0.39600000000000002</v>
      </c>
      <c r="R144" s="212">
        <f>Q144*H144</f>
        <v>227.304</v>
      </c>
      <c r="S144" s="212">
        <v>0</v>
      </c>
      <c r="T144" s="212">
        <f>S144*H144</f>
        <v>0</v>
      </c>
      <c r="U144" s="213" t="s">
        <v>1</v>
      </c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214" t="s">
        <v>149</v>
      </c>
      <c r="AT144" s="214" t="s">
        <v>145</v>
      </c>
      <c r="AU144" s="214" t="s">
        <v>86</v>
      </c>
      <c r="AY144" s="16" t="s">
        <v>143</v>
      </c>
      <c r="BE144" s="215">
        <f>IF(N144="základní",J144,0)</f>
        <v>0</v>
      </c>
      <c r="BF144" s="215">
        <f>IF(N144="snížená",J144,0)</f>
        <v>0</v>
      </c>
      <c r="BG144" s="215">
        <f>IF(N144="zákl. přenesená",J144,0)</f>
        <v>0</v>
      </c>
      <c r="BH144" s="215">
        <f>IF(N144="sníž. přenesená",J144,0)</f>
        <v>0</v>
      </c>
      <c r="BI144" s="215">
        <f>IF(N144="nulová",J144,0)</f>
        <v>0</v>
      </c>
      <c r="BJ144" s="16" t="s">
        <v>84</v>
      </c>
      <c r="BK144" s="215">
        <f>ROUND(I144*H144,2)</f>
        <v>0</v>
      </c>
      <c r="BL144" s="16" t="s">
        <v>149</v>
      </c>
      <c r="BM144" s="214" t="s">
        <v>626</v>
      </c>
    </row>
    <row r="145" spans="1:65" s="12" customFormat="1" ht="22.9" customHeight="1">
      <c r="B145" s="186"/>
      <c r="C145" s="187"/>
      <c r="D145" s="188" t="s">
        <v>75</v>
      </c>
      <c r="E145" s="200" t="s">
        <v>184</v>
      </c>
      <c r="F145" s="200" t="s">
        <v>241</v>
      </c>
      <c r="G145" s="187"/>
      <c r="H145" s="187"/>
      <c r="I145" s="190"/>
      <c r="J145" s="201">
        <f>BK145</f>
        <v>0</v>
      </c>
      <c r="K145" s="187"/>
      <c r="L145" s="192"/>
      <c r="M145" s="193"/>
      <c r="N145" s="194"/>
      <c r="O145" s="194"/>
      <c r="P145" s="195">
        <f>SUM(P146:P155)</f>
        <v>0</v>
      </c>
      <c r="Q145" s="194"/>
      <c r="R145" s="195">
        <f>SUM(R146:R155)</f>
        <v>0</v>
      </c>
      <c r="S145" s="194"/>
      <c r="T145" s="195">
        <f>SUM(T146:T155)</f>
        <v>788.22350000000006</v>
      </c>
      <c r="U145" s="196"/>
      <c r="AR145" s="197" t="s">
        <v>84</v>
      </c>
      <c r="AT145" s="198" t="s">
        <v>75</v>
      </c>
      <c r="AU145" s="198" t="s">
        <v>84</v>
      </c>
      <c r="AY145" s="197" t="s">
        <v>143</v>
      </c>
      <c r="BK145" s="199">
        <f>SUM(BK146:BK155)</f>
        <v>0</v>
      </c>
    </row>
    <row r="146" spans="1:65" s="2" customFormat="1" ht="33" customHeight="1">
      <c r="A146" s="33"/>
      <c r="B146" s="34"/>
      <c r="C146" s="202" t="s">
        <v>199</v>
      </c>
      <c r="D146" s="202" t="s">
        <v>145</v>
      </c>
      <c r="E146" s="203" t="s">
        <v>251</v>
      </c>
      <c r="F146" s="204" t="s">
        <v>252</v>
      </c>
      <c r="G146" s="205" t="s">
        <v>245</v>
      </c>
      <c r="H146" s="206">
        <v>1</v>
      </c>
      <c r="I146" s="207"/>
      <c r="J146" s="208">
        <f>ROUND(I146*H146,2)</f>
        <v>0</v>
      </c>
      <c r="K146" s="209"/>
      <c r="L146" s="38"/>
      <c r="M146" s="210" t="s">
        <v>1</v>
      </c>
      <c r="N146" s="211" t="s">
        <v>41</v>
      </c>
      <c r="O146" s="70"/>
      <c r="P146" s="212">
        <f>O146*H146</f>
        <v>0</v>
      </c>
      <c r="Q146" s="212">
        <v>0</v>
      </c>
      <c r="R146" s="212">
        <f>Q146*H146</f>
        <v>0</v>
      </c>
      <c r="S146" s="212">
        <v>0</v>
      </c>
      <c r="T146" s="212">
        <f>S146*H146</f>
        <v>0</v>
      </c>
      <c r="U146" s="213" t="s">
        <v>1</v>
      </c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14" t="s">
        <v>149</v>
      </c>
      <c r="AT146" s="214" t="s">
        <v>145</v>
      </c>
      <c r="AU146" s="214" t="s">
        <v>86</v>
      </c>
      <c r="AY146" s="16" t="s">
        <v>143</v>
      </c>
      <c r="BE146" s="215">
        <f>IF(N146="základní",J146,0)</f>
        <v>0</v>
      </c>
      <c r="BF146" s="215">
        <f>IF(N146="snížená",J146,0)</f>
        <v>0</v>
      </c>
      <c r="BG146" s="215">
        <f>IF(N146="zákl. přenesená",J146,0)</f>
        <v>0</v>
      </c>
      <c r="BH146" s="215">
        <f>IF(N146="sníž. přenesená",J146,0)</f>
        <v>0</v>
      </c>
      <c r="BI146" s="215">
        <f>IF(N146="nulová",J146,0)</f>
        <v>0</v>
      </c>
      <c r="BJ146" s="16" t="s">
        <v>84</v>
      </c>
      <c r="BK146" s="215">
        <f>ROUND(I146*H146,2)</f>
        <v>0</v>
      </c>
      <c r="BL146" s="16" t="s">
        <v>149</v>
      </c>
      <c r="BM146" s="214" t="s">
        <v>627</v>
      </c>
    </row>
    <row r="147" spans="1:65" s="2" customFormat="1" ht="16.5" customHeight="1">
      <c r="A147" s="33"/>
      <c r="B147" s="34"/>
      <c r="C147" s="202" t="s">
        <v>204</v>
      </c>
      <c r="D147" s="202" t="s">
        <v>145</v>
      </c>
      <c r="E147" s="203" t="s">
        <v>379</v>
      </c>
      <c r="F147" s="204" t="s">
        <v>628</v>
      </c>
      <c r="G147" s="205" t="s">
        <v>148</v>
      </c>
      <c r="H147" s="206">
        <v>137</v>
      </c>
      <c r="I147" s="207"/>
      <c r="J147" s="208">
        <f>ROUND(I147*H147,2)</f>
        <v>0</v>
      </c>
      <c r="K147" s="209"/>
      <c r="L147" s="38"/>
      <c r="M147" s="210" t="s">
        <v>1</v>
      </c>
      <c r="N147" s="211" t="s">
        <v>41</v>
      </c>
      <c r="O147" s="70"/>
      <c r="P147" s="212">
        <f>O147*H147</f>
        <v>0</v>
      </c>
      <c r="Q147" s="212">
        <v>0</v>
      </c>
      <c r="R147" s="212">
        <f>Q147*H147</f>
        <v>0</v>
      </c>
      <c r="S147" s="212">
        <v>1.7999999999999999E-2</v>
      </c>
      <c r="T147" s="212">
        <f>S147*H147</f>
        <v>2.4659999999999997</v>
      </c>
      <c r="U147" s="213" t="s">
        <v>1</v>
      </c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14" t="s">
        <v>217</v>
      </c>
      <c r="AT147" s="214" t="s">
        <v>145</v>
      </c>
      <c r="AU147" s="214" t="s">
        <v>86</v>
      </c>
      <c r="AY147" s="16" t="s">
        <v>143</v>
      </c>
      <c r="BE147" s="215">
        <f>IF(N147="základní",J147,0)</f>
        <v>0</v>
      </c>
      <c r="BF147" s="215">
        <f>IF(N147="snížená",J147,0)</f>
        <v>0</v>
      </c>
      <c r="BG147" s="215">
        <f>IF(N147="zákl. přenesená",J147,0)</f>
        <v>0</v>
      </c>
      <c r="BH147" s="215">
        <f>IF(N147="sníž. přenesená",J147,0)</f>
        <v>0</v>
      </c>
      <c r="BI147" s="215">
        <f>IF(N147="nulová",J147,0)</f>
        <v>0</v>
      </c>
      <c r="BJ147" s="16" t="s">
        <v>84</v>
      </c>
      <c r="BK147" s="215">
        <f>ROUND(I147*H147,2)</f>
        <v>0</v>
      </c>
      <c r="BL147" s="16" t="s">
        <v>217</v>
      </c>
      <c r="BM147" s="214" t="s">
        <v>629</v>
      </c>
    </row>
    <row r="148" spans="1:65" s="13" customFormat="1" ht="11.25">
      <c r="B148" s="216"/>
      <c r="C148" s="217"/>
      <c r="D148" s="218" t="s">
        <v>159</v>
      </c>
      <c r="E148" s="219" t="s">
        <v>1</v>
      </c>
      <c r="F148" s="220" t="s">
        <v>630</v>
      </c>
      <c r="G148" s="217"/>
      <c r="H148" s="221">
        <v>137</v>
      </c>
      <c r="I148" s="222"/>
      <c r="J148" s="217"/>
      <c r="K148" s="217"/>
      <c r="L148" s="223"/>
      <c r="M148" s="224"/>
      <c r="N148" s="225"/>
      <c r="O148" s="225"/>
      <c r="P148" s="225"/>
      <c r="Q148" s="225"/>
      <c r="R148" s="225"/>
      <c r="S148" s="225"/>
      <c r="T148" s="225"/>
      <c r="U148" s="226"/>
      <c r="AT148" s="227" t="s">
        <v>159</v>
      </c>
      <c r="AU148" s="227" t="s">
        <v>86</v>
      </c>
      <c r="AV148" s="13" t="s">
        <v>86</v>
      </c>
      <c r="AW148" s="13" t="s">
        <v>32</v>
      </c>
      <c r="AX148" s="13" t="s">
        <v>84</v>
      </c>
      <c r="AY148" s="227" t="s">
        <v>143</v>
      </c>
    </row>
    <row r="149" spans="1:65" s="2" customFormat="1" ht="16.5" customHeight="1">
      <c r="A149" s="33"/>
      <c r="B149" s="34"/>
      <c r="C149" s="202" t="s">
        <v>210</v>
      </c>
      <c r="D149" s="202" t="s">
        <v>145</v>
      </c>
      <c r="E149" s="203" t="s">
        <v>400</v>
      </c>
      <c r="F149" s="204" t="s">
        <v>631</v>
      </c>
      <c r="G149" s="205" t="s">
        <v>157</v>
      </c>
      <c r="H149" s="206">
        <v>49.5</v>
      </c>
      <c r="I149" s="207"/>
      <c r="J149" s="208">
        <f>ROUND(I149*H149,2)</f>
        <v>0</v>
      </c>
      <c r="K149" s="209"/>
      <c r="L149" s="38"/>
      <c r="M149" s="210" t="s">
        <v>1</v>
      </c>
      <c r="N149" s="211" t="s">
        <v>41</v>
      </c>
      <c r="O149" s="70"/>
      <c r="P149" s="212">
        <f>O149*H149</f>
        <v>0</v>
      </c>
      <c r="Q149" s="212">
        <v>0</v>
      </c>
      <c r="R149" s="212">
        <f>Q149*H149</f>
        <v>0</v>
      </c>
      <c r="S149" s="212">
        <v>1.8049999999999999</v>
      </c>
      <c r="T149" s="212">
        <f>S149*H149</f>
        <v>89.347499999999997</v>
      </c>
      <c r="U149" s="213" t="s">
        <v>1</v>
      </c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14" t="s">
        <v>149</v>
      </c>
      <c r="AT149" s="214" t="s">
        <v>145</v>
      </c>
      <c r="AU149" s="214" t="s">
        <v>86</v>
      </c>
      <c r="AY149" s="16" t="s">
        <v>143</v>
      </c>
      <c r="BE149" s="215">
        <f>IF(N149="základní",J149,0)</f>
        <v>0</v>
      </c>
      <c r="BF149" s="215">
        <f>IF(N149="snížená",J149,0)</f>
        <v>0</v>
      </c>
      <c r="BG149" s="215">
        <f>IF(N149="zákl. přenesená",J149,0)</f>
        <v>0</v>
      </c>
      <c r="BH149" s="215">
        <f>IF(N149="sníž. přenesená",J149,0)</f>
        <v>0</v>
      </c>
      <c r="BI149" s="215">
        <f>IF(N149="nulová",J149,0)</f>
        <v>0</v>
      </c>
      <c r="BJ149" s="16" t="s">
        <v>84</v>
      </c>
      <c r="BK149" s="215">
        <f>ROUND(I149*H149,2)</f>
        <v>0</v>
      </c>
      <c r="BL149" s="16" t="s">
        <v>149</v>
      </c>
      <c r="BM149" s="214" t="s">
        <v>632</v>
      </c>
    </row>
    <row r="150" spans="1:65" s="13" customFormat="1" ht="11.25">
      <c r="B150" s="216"/>
      <c r="C150" s="217"/>
      <c r="D150" s="218" t="s">
        <v>159</v>
      </c>
      <c r="E150" s="219" t="s">
        <v>1</v>
      </c>
      <c r="F150" s="220" t="s">
        <v>633</v>
      </c>
      <c r="G150" s="217"/>
      <c r="H150" s="221">
        <v>49.5</v>
      </c>
      <c r="I150" s="222"/>
      <c r="J150" s="217"/>
      <c r="K150" s="217"/>
      <c r="L150" s="223"/>
      <c r="M150" s="224"/>
      <c r="N150" s="225"/>
      <c r="O150" s="225"/>
      <c r="P150" s="225"/>
      <c r="Q150" s="225"/>
      <c r="R150" s="225"/>
      <c r="S150" s="225"/>
      <c r="T150" s="225"/>
      <c r="U150" s="226"/>
      <c r="AT150" s="227" t="s">
        <v>159</v>
      </c>
      <c r="AU150" s="227" t="s">
        <v>86</v>
      </c>
      <c r="AV150" s="13" t="s">
        <v>86</v>
      </c>
      <c r="AW150" s="13" t="s">
        <v>32</v>
      </c>
      <c r="AX150" s="13" t="s">
        <v>84</v>
      </c>
      <c r="AY150" s="227" t="s">
        <v>143</v>
      </c>
    </row>
    <row r="151" spans="1:65" s="2" customFormat="1" ht="16.5" customHeight="1">
      <c r="A151" s="33"/>
      <c r="B151" s="34"/>
      <c r="C151" s="202" t="s">
        <v>8</v>
      </c>
      <c r="D151" s="202" t="s">
        <v>145</v>
      </c>
      <c r="E151" s="203" t="s">
        <v>260</v>
      </c>
      <c r="F151" s="204" t="s">
        <v>261</v>
      </c>
      <c r="G151" s="205" t="s">
        <v>157</v>
      </c>
      <c r="H151" s="206">
        <v>114.8</v>
      </c>
      <c r="I151" s="207"/>
      <c r="J151" s="208">
        <f>ROUND(I151*H151,2)</f>
        <v>0</v>
      </c>
      <c r="K151" s="209"/>
      <c r="L151" s="38"/>
      <c r="M151" s="210" t="s">
        <v>1</v>
      </c>
      <c r="N151" s="211" t="s">
        <v>41</v>
      </c>
      <c r="O151" s="70"/>
      <c r="P151" s="212">
        <f>O151*H151</f>
        <v>0</v>
      </c>
      <c r="Q151" s="212">
        <v>0</v>
      </c>
      <c r="R151" s="212">
        <f>Q151*H151</f>
        <v>0</v>
      </c>
      <c r="S151" s="212">
        <v>2.2000000000000002</v>
      </c>
      <c r="T151" s="212">
        <f>S151*H151</f>
        <v>252.56</v>
      </c>
      <c r="U151" s="213" t="s">
        <v>1</v>
      </c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214" t="s">
        <v>149</v>
      </c>
      <c r="AT151" s="214" t="s">
        <v>145</v>
      </c>
      <c r="AU151" s="214" t="s">
        <v>86</v>
      </c>
      <c r="AY151" s="16" t="s">
        <v>143</v>
      </c>
      <c r="BE151" s="215">
        <f>IF(N151="základní",J151,0)</f>
        <v>0</v>
      </c>
      <c r="BF151" s="215">
        <f>IF(N151="snížená",J151,0)</f>
        <v>0</v>
      </c>
      <c r="BG151" s="215">
        <f>IF(N151="zákl. přenesená",J151,0)</f>
        <v>0</v>
      </c>
      <c r="BH151" s="215">
        <f>IF(N151="sníž. přenesená",J151,0)</f>
        <v>0</v>
      </c>
      <c r="BI151" s="215">
        <f>IF(N151="nulová",J151,0)</f>
        <v>0</v>
      </c>
      <c r="BJ151" s="16" t="s">
        <v>84</v>
      </c>
      <c r="BK151" s="215">
        <f>ROUND(I151*H151,2)</f>
        <v>0</v>
      </c>
      <c r="BL151" s="16" t="s">
        <v>149</v>
      </c>
      <c r="BM151" s="214" t="s">
        <v>634</v>
      </c>
    </row>
    <row r="152" spans="1:65" s="13" customFormat="1" ht="11.25">
      <c r="B152" s="216"/>
      <c r="C152" s="217"/>
      <c r="D152" s="218" t="s">
        <v>159</v>
      </c>
      <c r="E152" s="219" t="s">
        <v>1</v>
      </c>
      <c r="F152" s="220" t="s">
        <v>635</v>
      </c>
      <c r="G152" s="217"/>
      <c r="H152" s="221">
        <v>114.8</v>
      </c>
      <c r="I152" s="222"/>
      <c r="J152" s="217"/>
      <c r="K152" s="217"/>
      <c r="L152" s="223"/>
      <c r="M152" s="224"/>
      <c r="N152" s="225"/>
      <c r="O152" s="225"/>
      <c r="P152" s="225"/>
      <c r="Q152" s="225"/>
      <c r="R152" s="225"/>
      <c r="S152" s="225"/>
      <c r="T152" s="225"/>
      <c r="U152" s="226"/>
      <c r="AT152" s="227" t="s">
        <v>159</v>
      </c>
      <c r="AU152" s="227" t="s">
        <v>86</v>
      </c>
      <c r="AV152" s="13" t="s">
        <v>86</v>
      </c>
      <c r="AW152" s="13" t="s">
        <v>32</v>
      </c>
      <c r="AX152" s="13" t="s">
        <v>84</v>
      </c>
      <c r="AY152" s="227" t="s">
        <v>143</v>
      </c>
    </row>
    <row r="153" spans="1:65" s="2" customFormat="1" ht="21.75" customHeight="1">
      <c r="A153" s="33"/>
      <c r="B153" s="34"/>
      <c r="C153" s="202" t="s">
        <v>217</v>
      </c>
      <c r="D153" s="202" t="s">
        <v>145</v>
      </c>
      <c r="E153" s="203" t="s">
        <v>636</v>
      </c>
      <c r="F153" s="204" t="s">
        <v>637</v>
      </c>
      <c r="G153" s="205" t="s">
        <v>157</v>
      </c>
      <c r="H153" s="206">
        <v>807</v>
      </c>
      <c r="I153" s="207"/>
      <c r="J153" s="208">
        <f>ROUND(I153*H153,2)</f>
        <v>0</v>
      </c>
      <c r="K153" s="209"/>
      <c r="L153" s="38"/>
      <c r="M153" s="210" t="s">
        <v>1</v>
      </c>
      <c r="N153" s="211" t="s">
        <v>41</v>
      </c>
      <c r="O153" s="70"/>
      <c r="P153" s="212">
        <f>O153*H153</f>
        <v>0</v>
      </c>
      <c r="Q153" s="212">
        <v>0</v>
      </c>
      <c r="R153" s="212">
        <f>Q153*H153</f>
        <v>0</v>
      </c>
      <c r="S153" s="212">
        <v>0.55000000000000004</v>
      </c>
      <c r="T153" s="212">
        <f>S153*H153</f>
        <v>443.85</v>
      </c>
      <c r="U153" s="213" t="s">
        <v>1</v>
      </c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214" t="s">
        <v>638</v>
      </c>
      <c r="AT153" s="214" t="s">
        <v>145</v>
      </c>
      <c r="AU153" s="214" t="s">
        <v>86</v>
      </c>
      <c r="AY153" s="16" t="s">
        <v>143</v>
      </c>
      <c r="BE153" s="215">
        <f>IF(N153="základní",J153,0)</f>
        <v>0</v>
      </c>
      <c r="BF153" s="215">
        <f>IF(N153="snížená",J153,0)</f>
        <v>0</v>
      </c>
      <c r="BG153" s="215">
        <f>IF(N153="zákl. přenesená",J153,0)</f>
        <v>0</v>
      </c>
      <c r="BH153" s="215">
        <f>IF(N153="sníž. přenesená",J153,0)</f>
        <v>0</v>
      </c>
      <c r="BI153" s="215">
        <f>IF(N153="nulová",J153,0)</f>
        <v>0</v>
      </c>
      <c r="BJ153" s="16" t="s">
        <v>84</v>
      </c>
      <c r="BK153" s="215">
        <f>ROUND(I153*H153,2)</f>
        <v>0</v>
      </c>
      <c r="BL153" s="16" t="s">
        <v>638</v>
      </c>
      <c r="BM153" s="214" t="s">
        <v>639</v>
      </c>
    </row>
    <row r="154" spans="1:65" s="2" customFormat="1" ht="48.75">
      <c r="A154" s="33"/>
      <c r="B154" s="34"/>
      <c r="C154" s="35"/>
      <c r="D154" s="218" t="s">
        <v>226</v>
      </c>
      <c r="E154" s="35"/>
      <c r="F154" s="250" t="s">
        <v>640</v>
      </c>
      <c r="G154" s="35"/>
      <c r="H154" s="35"/>
      <c r="I154" s="114"/>
      <c r="J154" s="35"/>
      <c r="K154" s="35"/>
      <c r="L154" s="38"/>
      <c r="M154" s="251"/>
      <c r="N154" s="252"/>
      <c r="O154" s="70"/>
      <c r="P154" s="70"/>
      <c r="Q154" s="70"/>
      <c r="R154" s="70"/>
      <c r="S154" s="70"/>
      <c r="T154" s="70"/>
      <c r="U154" s="71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226</v>
      </c>
      <c r="AU154" s="16" t="s">
        <v>86</v>
      </c>
    </row>
    <row r="155" spans="1:65" s="13" customFormat="1" ht="11.25">
      <c r="B155" s="216"/>
      <c r="C155" s="217"/>
      <c r="D155" s="218" t="s">
        <v>159</v>
      </c>
      <c r="E155" s="219" t="s">
        <v>1</v>
      </c>
      <c r="F155" s="220" t="s">
        <v>641</v>
      </c>
      <c r="G155" s="217"/>
      <c r="H155" s="221">
        <v>807</v>
      </c>
      <c r="I155" s="222"/>
      <c r="J155" s="217"/>
      <c r="K155" s="217"/>
      <c r="L155" s="223"/>
      <c r="M155" s="224"/>
      <c r="N155" s="225"/>
      <c r="O155" s="225"/>
      <c r="P155" s="225"/>
      <c r="Q155" s="225"/>
      <c r="R155" s="225"/>
      <c r="S155" s="225"/>
      <c r="T155" s="225"/>
      <c r="U155" s="226"/>
      <c r="AT155" s="227" t="s">
        <v>159</v>
      </c>
      <c r="AU155" s="227" t="s">
        <v>86</v>
      </c>
      <c r="AV155" s="13" t="s">
        <v>86</v>
      </c>
      <c r="AW155" s="13" t="s">
        <v>32</v>
      </c>
      <c r="AX155" s="13" t="s">
        <v>84</v>
      </c>
      <c r="AY155" s="227" t="s">
        <v>143</v>
      </c>
    </row>
    <row r="156" spans="1:65" s="12" customFormat="1" ht="22.9" customHeight="1">
      <c r="B156" s="186"/>
      <c r="C156" s="187"/>
      <c r="D156" s="188" t="s">
        <v>75</v>
      </c>
      <c r="E156" s="200" t="s">
        <v>265</v>
      </c>
      <c r="F156" s="200" t="s">
        <v>266</v>
      </c>
      <c r="G156" s="187"/>
      <c r="H156" s="187"/>
      <c r="I156" s="190"/>
      <c r="J156" s="201">
        <f>BK156</f>
        <v>0</v>
      </c>
      <c r="K156" s="187"/>
      <c r="L156" s="192"/>
      <c r="M156" s="193"/>
      <c r="N156" s="194"/>
      <c r="O156" s="194"/>
      <c r="P156" s="195">
        <f>SUM(P157:P172)</f>
        <v>0</v>
      </c>
      <c r="Q156" s="194"/>
      <c r="R156" s="195">
        <f>SUM(R157:R172)</f>
        <v>0</v>
      </c>
      <c r="S156" s="194"/>
      <c r="T156" s="195">
        <f>SUM(T157:T172)</f>
        <v>0</v>
      </c>
      <c r="U156" s="196"/>
      <c r="AR156" s="197" t="s">
        <v>84</v>
      </c>
      <c r="AT156" s="198" t="s">
        <v>75</v>
      </c>
      <c r="AU156" s="198" t="s">
        <v>84</v>
      </c>
      <c r="AY156" s="197" t="s">
        <v>143</v>
      </c>
      <c r="BK156" s="199">
        <f>SUM(BK157:BK172)</f>
        <v>0</v>
      </c>
    </row>
    <row r="157" spans="1:65" s="2" customFormat="1" ht="21.75" customHeight="1">
      <c r="A157" s="33"/>
      <c r="B157" s="34"/>
      <c r="C157" s="202" t="s">
        <v>222</v>
      </c>
      <c r="D157" s="202" t="s">
        <v>145</v>
      </c>
      <c r="E157" s="203" t="s">
        <v>268</v>
      </c>
      <c r="F157" s="204" t="s">
        <v>269</v>
      </c>
      <c r="G157" s="205" t="s">
        <v>177</v>
      </c>
      <c r="H157" s="206">
        <v>788.22400000000005</v>
      </c>
      <c r="I157" s="207"/>
      <c r="J157" s="208">
        <f>ROUND(I157*H157,2)</f>
        <v>0</v>
      </c>
      <c r="K157" s="209"/>
      <c r="L157" s="38"/>
      <c r="M157" s="210" t="s">
        <v>1</v>
      </c>
      <c r="N157" s="211" t="s">
        <v>41</v>
      </c>
      <c r="O157" s="70"/>
      <c r="P157" s="212">
        <f>O157*H157</f>
        <v>0</v>
      </c>
      <c r="Q157" s="212">
        <v>0</v>
      </c>
      <c r="R157" s="212">
        <f>Q157*H157</f>
        <v>0</v>
      </c>
      <c r="S157" s="212">
        <v>0</v>
      </c>
      <c r="T157" s="212">
        <f>S157*H157</f>
        <v>0</v>
      </c>
      <c r="U157" s="213" t="s">
        <v>1</v>
      </c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214" t="s">
        <v>149</v>
      </c>
      <c r="AT157" s="214" t="s">
        <v>145</v>
      </c>
      <c r="AU157" s="214" t="s">
        <v>86</v>
      </c>
      <c r="AY157" s="16" t="s">
        <v>143</v>
      </c>
      <c r="BE157" s="215">
        <f>IF(N157="základní",J157,0)</f>
        <v>0</v>
      </c>
      <c r="BF157" s="215">
        <f>IF(N157="snížená",J157,0)</f>
        <v>0</v>
      </c>
      <c r="BG157" s="215">
        <f>IF(N157="zákl. přenesená",J157,0)</f>
        <v>0</v>
      </c>
      <c r="BH157" s="215">
        <f>IF(N157="sníž. přenesená",J157,0)</f>
        <v>0</v>
      </c>
      <c r="BI157" s="215">
        <f>IF(N157="nulová",J157,0)</f>
        <v>0</v>
      </c>
      <c r="BJ157" s="16" t="s">
        <v>84</v>
      </c>
      <c r="BK157" s="215">
        <f>ROUND(I157*H157,2)</f>
        <v>0</v>
      </c>
      <c r="BL157" s="16" t="s">
        <v>149</v>
      </c>
      <c r="BM157" s="214" t="s">
        <v>642</v>
      </c>
    </row>
    <row r="158" spans="1:65" s="2" customFormat="1" ht="21.75" customHeight="1">
      <c r="A158" s="33"/>
      <c r="B158" s="34"/>
      <c r="C158" s="202" t="s">
        <v>229</v>
      </c>
      <c r="D158" s="202" t="s">
        <v>145</v>
      </c>
      <c r="E158" s="203" t="s">
        <v>272</v>
      </c>
      <c r="F158" s="204" t="s">
        <v>273</v>
      </c>
      <c r="G158" s="205" t="s">
        <v>177</v>
      </c>
      <c r="H158" s="206">
        <v>14976.255999999999</v>
      </c>
      <c r="I158" s="207"/>
      <c r="J158" s="208">
        <f>ROUND(I158*H158,2)</f>
        <v>0</v>
      </c>
      <c r="K158" s="209"/>
      <c r="L158" s="38"/>
      <c r="M158" s="210" t="s">
        <v>1</v>
      </c>
      <c r="N158" s="211" t="s">
        <v>41</v>
      </c>
      <c r="O158" s="70"/>
      <c r="P158" s="212">
        <f>O158*H158</f>
        <v>0</v>
      </c>
      <c r="Q158" s="212">
        <v>0</v>
      </c>
      <c r="R158" s="212">
        <f>Q158*H158</f>
        <v>0</v>
      </c>
      <c r="S158" s="212">
        <v>0</v>
      </c>
      <c r="T158" s="212">
        <f>S158*H158</f>
        <v>0</v>
      </c>
      <c r="U158" s="213" t="s">
        <v>1</v>
      </c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214" t="s">
        <v>149</v>
      </c>
      <c r="AT158" s="214" t="s">
        <v>145</v>
      </c>
      <c r="AU158" s="214" t="s">
        <v>86</v>
      </c>
      <c r="AY158" s="16" t="s">
        <v>143</v>
      </c>
      <c r="BE158" s="215">
        <f>IF(N158="základní",J158,0)</f>
        <v>0</v>
      </c>
      <c r="BF158" s="215">
        <f>IF(N158="snížená",J158,0)</f>
        <v>0</v>
      </c>
      <c r="BG158" s="215">
        <f>IF(N158="zákl. přenesená",J158,0)</f>
        <v>0</v>
      </c>
      <c r="BH158" s="215">
        <f>IF(N158="sníž. přenesená",J158,0)</f>
        <v>0</v>
      </c>
      <c r="BI158" s="215">
        <f>IF(N158="nulová",J158,0)</f>
        <v>0</v>
      </c>
      <c r="BJ158" s="16" t="s">
        <v>84</v>
      </c>
      <c r="BK158" s="215">
        <f>ROUND(I158*H158,2)</f>
        <v>0</v>
      </c>
      <c r="BL158" s="16" t="s">
        <v>149</v>
      </c>
      <c r="BM158" s="214" t="s">
        <v>643</v>
      </c>
    </row>
    <row r="159" spans="1:65" s="13" customFormat="1" ht="11.25">
      <c r="B159" s="216"/>
      <c r="C159" s="217"/>
      <c r="D159" s="218" t="s">
        <v>159</v>
      </c>
      <c r="E159" s="217"/>
      <c r="F159" s="220" t="s">
        <v>644</v>
      </c>
      <c r="G159" s="217"/>
      <c r="H159" s="221">
        <v>14976.255999999999</v>
      </c>
      <c r="I159" s="222"/>
      <c r="J159" s="217"/>
      <c r="K159" s="217"/>
      <c r="L159" s="223"/>
      <c r="M159" s="224"/>
      <c r="N159" s="225"/>
      <c r="O159" s="225"/>
      <c r="P159" s="225"/>
      <c r="Q159" s="225"/>
      <c r="R159" s="225"/>
      <c r="S159" s="225"/>
      <c r="T159" s="225"/>
      <c r="U159" s="226"/>
      <c r="AT159" s="227" t="s">
        <v>159</v>
      </c>
      <c r="AU159" s="227" t="s">
        <v>86</v>
      </c>
      <c r="AV159" s="13" t="s">
        <v>86</v>
      </c>
      <c r="AW159" s="13" t="s">
        <v>4</v>
      </c>
      <c r="AX159" s="13" t="s">
        <v>84</v>
      </c>
      <c r="AY159" s="227" t="s">
        <v>143</v>
      </c>
    </row>
    <row r="160" spans="1:65" s="2" customFormat="1" ht="16.5" customHeight="1">
      <c r="A160" s="33"/>
      <c r="B160" s="34"/>
      <c r="C160" s="202" t="s">
        <v>236</v>
      </c>
      <c r="D160" s="202" t="s">
        <v>145</v>
      </c>
      <c r="E160" s="203" t="s">
        <v>277</v>
      </c>
      <c r="F160" s="204" t="s">
        <v>278</v>
      </c>
      <c r="G160" s="205" t="s">
        <v>177</v>
      </c>
      <c r="H160" s="206">
        <v>788.22400000000005</v>
      </c>
      <c r="I160" s="207"/>
      <c r="J160" s="208">
        <f>ROUND(I160*H160,2)</f>
        <v>0</v>
      </c>
      <c r="K160" s="209"/>
      <c r="L160" s="38"/>
      <c r="M160" s="210" t="s">
        <v>1</v>
      </c>
      <c r="N160" s="211" t="s">
        <v>41</v>
      </c>
      <c r="O160" s="70"/>
      <c r="P160" s="212">
        <f>O160*H160</f>
        <v>0</v>
      </c>
      <c r="Q160" s="212">
        <v>0</v>
      </c>
      <c r="R160" s="212">
        <f>Q160*H160</f>
        <v>0</v>
      </c>
      <c r="S160" s="212">
        <v>0</v>
      </c>
      <c r="T160" s="212">
        <f>S160*H160</f>
        <v>0</v>
      </c>
      <c r="U160" s="213" t="s">
        <v>1</v>
      </c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214" t="s">
        <v>149</v>
      </c>
      <c r="AT160" s="214" t="s">
        <v>145</v>
      </c>
      <c r="AU160" s="214" t="s">
        <v>86</v>
      </c>
      <c r="AY160" s="16" t="s">
        <v>143</v>
      </c>
      <c r="BE160" s="215">
        <f>IF(N160="základní",J160,0)</f>
        <v>0</v>
      </c>
      <c r="BF160" s="215">
        <f>IF(N160="snížená",J160,0)</f>
        <v>0</v>
      </c>
      <c r="BG160" s="215">
        <f>IF(N160="zákl. přenesená",J160,0)</f>
        <v>0</v>
      </c>
      <c r="BH160" s="215">
        <f>IF(N160="sníž. přenesená",J160,0)</f>
        <v>0</v>
      </c>
      <c r="BI160" s="215">
        <f>IF(N160="nulová",J160,0)</f>
        <v>0</v>
      </c>
      <c r="BJ160" s="16" t="s">
        <v>84</v>
      </c>
      <c r="BK160" s="215">
        <f>ROUND(I160*H160,2)</f>
        <v>0</v>
      </c>
      <c r="BL160" s="16" t="s">
        <v>149</v>
      </c>
      <c r="BM160" s="214" t="s">
        <v>645</v>
      </c>
    </row>
    <row r="161" spans="1:65" s="2" customFormat="1" ht="21.75" customHeight="1">
      <c r="A161" s="33"/>
      <c r="B161" s="34"/>
      <c r="C161" s="202" t="s">
        <v>242</v>
      </c>
      <c r="D161" s="202" t="s">
        <v>145</v>
      </c>
      <c r="E161" s="203" t="s">
        <v>414</v>
      </c>
      <c r="F161" s="204" t="s">
        <v>415</v>
      </c>
      <c r="G161" s="205" t="s">
        <v>177</v>
      </c>
      <c r="H161" s="206">
        <v>2.4660000000000002</v>
      </c>
      <c r="I161" s="207"/>
      <c r="J161" s="208">
        <f>ROUND(I161*H161,2)</f>
        <v>0</v>
      </c>
      <c r="K161" s="209"/>
      <c r="L161" s="38"/>
      <c r="M161" s="210" t="s">
        <v>1</v>
      </c>
      <c r="N161" s="211" t="s">
        <v>41</v>
      </c>
      <c r="O161" s="70"/>
      <c r="P161" s="212">
        <f>O161*H161</f>
        <v>0</v>
      </c>
      <c r="Q161" s="212">
        <v>0</v>
      </c>
      <c r="R161" s="212">
        <f>Q161*H161</f>
        <v>0</v>
      </c>
      <c r="S161" s="212">
        <v>0</v>
      </c>
      <c r="T161" s="212">
        <f>S161*H161</f>
        <v>0</v>
      </c>
      <c r="U161" s="213" t="s">
        <v>1</v>
      </c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214" t="s">
        <v>149</v>
      </c>
      <c r="AT161" s="214" t="s">
        <v>145</v>
      </c>
      <c r="AU161" s="214" t="s">
        <v>86</v>
      </c>
      <c r="AY161" s="16" t="s">
        <v>143</v>
      </c>
      <c r="BE161" s="215">
        <f>IF(N161="základní",J161,0)</f>
        <v>0</v>
      </c>
      <c r="BF161" s="215">
        <f>IF(N161="snížená",J161,0)</f>
        <v>0</v>
      </c>
      <c r="BG161" s="215">
        <f>IF(N161="zákl. přenesená",J161,0)</f>
        <v>0</v>
      </c>
      <c r="BH161" s="215">
        <f>IF(N161="sníž. přenesená",J161,0)</f>
        <v>0</v>
      </c>
      <c r="BI161" s="215">
        <f>IF(N161="nulová",J161,0)</f>
        <v>0</v>
      </c>
      <c r="BJ161" s="16" t="s">
        <v>84</v>
      </c>
      <c r="BK161" s="215">
        <f>ROUND(I161*H161,2)</f>
        <v>0</v>
      </c>
      <c r="BL161" s="16" t="s">
        <v>149</v>
      </c>
      <c r="BM161" s="214" t="s">
        <v>646</v>
      </c>
    </row>
    <row r="162" spans="1:65" s="2" customFormat="1" ht="78">
      <c r="A162" s="33"/>
      <c r="B162" s="34"/>
      <c r="C162" s="35"/>
      <c r="D162" s="218" t="s">
        <v>226</v>
      </c>
      <c r="E162" s="35"/>
      <c r="F162" s="250" t="s">
        <v>417</v>
      </c>
      <c r="G162" s="35"/>
      <c r="H162" s="35"/>
      <c r="I162" s="114"/>
      <c r="J162" s="35"/>
      <c r="K162" s="35"/>
      <c r="L162" s="38"/>
      <c r="M162" s="251"/>
      <c r="N162" s="252"/>
      <c r="O162" s="70"/>
      <c r="P162" s="70"/>
      <c r="Q162" s="70"/>
      <c r="R162" s="70"/>
      <c r="S162" s="70"/>
      <c r="T162" s="70"/>
      <c r="U162" s="71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6" t="s">
        <v>226</v>
      </c>
      <c r="AU162" s="16" t="s">
        <v>86</v>
      </c>
    </row>
    <row r="163" spans="1:65" s="2" customFormat="1" ht="21.75" customHeight="1">
      <c r="A163" s="33"/>
      <c r="B163" s="34"/>
      <c r="C163" s="202" t="s">
        <v>7</v>
      </c>
      <c r="D163" s="202" t="s">
        <v>145</v>
      </c>
      <c r="E163" s="203" t="s">
        <v>286</v>
      </c>
      <c r="F163" s="204" t="s">
        <v>287</v>
      </c>
      <c r="G163" s="205" t="s">
        <v>177</v>
      </c>
      <c r="H163" s="206">
        <v>56.17</v>
      </c>
      <c r="I163" s="207"/>
      <c r="J163" s="208">
        <f>ROUND(I163*H163,2)</f>
        <v>0</v>
      </c>
      <c r="K163" s="209"/>
      <c r="L163" s="38"/>
      <c r="M163" s="210" t="s">
        <v>1</v>
      </c>
      <c r="N163" s="211" t="s">
        <v>41</v>
      </c>
      <c r="O163" s="70"/>
      <c r="P163" s="212">
        <f>O163*H163</f>
        <v>0</v>
      </c>
      <c r="Q163" s="212">
        <v>0</v>
      </c>
      <c r="R163" s="212">
        <f>Q163*H163</f>
        <v>0</v>
      </c>
      <c r="S163" s="212">
        <v>0</v>
      </c>
      <c r="T163" s="212">
        <f>S163*H163</f>
        <v>0</v>
      </c>
      <c r="U163" s="213" t="s">
        <v>1</v>
      </c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214" t="s">
        <v>149</v>
      </c>
      <c r="AT163" s="214" t="s">
        <v>145</v>
      </c>
      <c r="AU163" s="214" t="s">
        <v>86</v>
      </c>
      <c r="AY163" s="16" t="s">
        <v>143</v>
      </c>
      <c r="BE163" s="215">
        <f>IF(N163="základní",J163,0)</f>
        <v>0</v>
      </c>
      <c r="BF163" s="215">
        <f>IF(N163="snížená",J163,0)</f>
        <v>0</v>
      </c>
      <c r="BG163" s="215">
        <f>IF(N163="zákl. přenesená",J163,0)</f>
        <v>0</v>
      </c>
      <c r="BH163" s="215">
        <f>IF(N163="sníž. přenesená",J163,0)</f>
        <v>0</v>
      </c>
      <c r="BI163" s="215">
        <f>IF(N163="nulová",J163,0)</f>
        <v>0</v>
      </c>
      <c r="BJ163" s="16" t="s">
        <v>84</v>
      </c>
      <c r="BK163" s="215">
        <f>ROUND(I163*H163,2)</f>
        <v>0</v>
      </c>
      <c r="BL163" s="16" t="s">
        <v>149</v>
      </c>
      <c r="BM163" s="214" t="s">
        <v>647</v>
      </c>
    </row>
    <row r="164" spans="1:65" s="13" customFormat="1" ht="11.25">
      <c r="B164" s="216"/>
      <c r="C164" s="217"/>
      <c r="D164" s="218" t="s">
        <v>159</v>
      </c>
      <c r="E164" s="219" t="s">
        <v>1</v>
      </c>
      <c r="F164" s="220" t="s">
        <v>648</v>
      </c>
      <c r="G164" s="217"/>
      <c r="H164" s="221">
        <v>56.17</v>
      </c>
      <c r="I164" s="222"/>
      <c r="J164" s="217"/>
      <c r="K164" s="217"/>
      <c r="L164" s="223"/>
      <c r="M164" s="224"/>
      <c r="N164" s="225"/>
      <c r="O164" s="225"/>
      <c r="P164" s="225"/>
      <c r="Q164" s="225"/>
      <c r="R164" s="225"/>
      <c r="S164" s="225"/>
      <c r="T164" s="225"/>
      <c r="U164" s="226"/>
      <c r="AT164" s="227" t="s">
        <v>159</v>
      </c>
      <c r="AU164" s="227" t="s">
        <v>86</v>
      </c>
      <c r="AV164" s="13" t="s">
        <v>86</v>
      </c>
      <c r="AW164" s="13" t="s">
        <v>32</v>
      </c>
      <c r="AX164" s="13" t="s">
        <v>84</v>
      </c>
      <c r="AY164" s="227" t="s">
        <v>143</v>
      </c>
    </row>
    <row r="165" spans="1:65" s="2" customFormat="1" ht="21.75" customHeight="1">
      <c r="A165" s="33"/>
      <c r="B165" s="34"/>
      <c r="C165" s="239" t="s">
        <v>250</v>
      </c>
      <c r="D165" s="239" t="s">
        <v>185</v>
      </c>
      <c r="E165" s="240" t="s">
        <v>649</v>
      </c>
      <c r="F165" s="241" t="s">
        <v>650</v>
      </c>
      <c r="G165" s="242" t="s">
        <v>177</v>
      </c>
      <c r="H165" s="243">
        <v>126.28</v>
      </c>
      <c r="I165" s="244"/>
      <c r="J165" s="245">
        <f t="shared" ref="J165:J171" si="0">ROUND(I165*H165,2)</f>
        <v>0</v>
      </c>
      <c r="K165" s="246"/>
      <c r="L165" s="247"/>
      <c r="M165" s="248" t="s">
        <v>1</v>
      </c>
      <c r="N165" s="249" t="s">
        <v>41</v>
      </c>
      <c r="O165" s="70"/>
      <c r="P165" s="212">
        <f t="shared" ref="P165:P171" si="1">O165*H165</f>
        <v>0</v>
      </c>
      <c r="Q165" s="212">
        <v>0</v>
      </c>
      <c r="R165" s="212">
        <f t="shared" ref="R165:R171" si="2">Q165*H165</f>
        <v>0</v>
      </c>
      <c r="S165" s="212">
        <v>0</v>
      </c>
      <c r="T165" s="212">
        <f t="shared" ref="T165:T171" si="3">S165*H165</f>
        <v>0</v>
      </c>
      <c r="U165" s="213" t="s">
        <v>1</v>
      </c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214" t="s">
        <v>180</v>
      </c>
      <c r="AT165" s="214" t="s">
        <v>185</v>
      </c>
      <c r="AU165" s="214" t="s">
        <v>86</v>
      </c>
      <c r="AY165" s="16" t="s">
        <v>143</v>
      </c>
      <c r="BE165" s="215">
        <f t="shared" ref="BE165:BE171" si="4">IF(N165="základní",J165,0)</f>
        <v>0</v>
      </c>
      <c r="BF165" s="215">
        <f t="shared" ref="BF165:BF171" si="5">IF(N165="snížená",J165,0)</f>
        <v>0</v>
      </c>
      <c r="BG165" s="215">
        <f t="shared" ref="BG165:BG171" si="6">IF(N165="zákl. přenesená",J165,0)</f>
        <v>0</v>
      </c>
      <c r="BH165" s="215">
        <f t="shared" ref="BH165:BH171" si="7">IF(N165="sníž. přenesená",J165,0)</f>
        <v>0</v>
      </c>
      <c r="BI165" s="215">
        <f t="shared" ref="BI165:BI171" si="8">IF(N165="nulová",J165,0)</f>
        <v>0</v>
      </c>
      <c r="BJ165" s="16" t="s">
        <v>84</v>
      </c>
      <c r="BK165" s="215">
        <f t="shared" ref="BK165:BK171" si="9">ROUND(I165*H165,2)</f>
        <v>0</v>
      </c>
      <c r="BL165" s="16" t="s">
        <v>149</v>
      </c>
      <c r="BM165" s="214" t="s">
        <v>651</v>
      </c>
    </row>
    <row r="166" spans="1:65" s="2" customFormat="1" ht="21.75" customHeight="1">
      <c r="A166" s="33"/>
      <c r="B166" s="34"/>
      <c r="C166" s="239" t="s">
        <v>254</v>
      </c>
      <c r="D166" s="239" t="s">
        <v>185</v>
      </c>
      <c r="E166" s="240" t="s">
        <v>652</v>
      </c>
      <c r="F166" s="241" t="s">
        <v>653</v>
      </c>
      <c r="G166" s="242" t="s">
        <v>177</v>
      </c>
      <c r="H166" s="243">
        <v>5</v>
      </c>
      <c r="I166" s="244"/>
      <c r="J166" s="245">
        <f t="shared" si="0"/>
        <v>0</v>
      </c>
      <c r="K166" s="246"/>
      <c r="L166" s="247"/>
      <c r="M166" s="248" t="s">
        <v>1</v>
      </c>
      <c r="N166" s="249" t="s">
        <v>41</v>
      </c>
      <c r="O166" s="70"/>
      <c r="P166" s="212">
        <f t="shared" si="1"/>
        <v>0</v>
      </c>
      <c r="Q166" s="212">
        <v>0</v>
      </c>
      <c r="R166" s="212">
        <f t="shared" si="2"/>
        <v>0</v>
      </c>
      <c r="S166" s="212">
        <v>0</v>
      </c>
      <c r="T166" s="212">
        <f t="shared" si="3"/>
        <v>0</v>
      </c>
      <c r="U166" s="213" t="s">
        <v>1</v>
      </c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214" t="s">
        <v>180</v>
      </c>
      <c r="AT166" s="214" t="s">
        <v>185</v>
      </c>
      <c r="AU166" s="214" t="s">
        <v>86</v>
      </c>
      <c r="AY166" s="16" t="s">
        <v>143</v>
      </c>
      <c r="BE166" s="215">
        <f t="shared" si="4"/>
        <v>0</v>
      </c>
      <c r="BF166" s="215">
        <f t="shared" si="5"/>
        <v>0</v>
      </c>
      <c r="BG166" s="215">
        <f t="shared" si="6"/>
        <v>0</v>
      </c>
      <c r="BH166" s="215">
        <f t="shared" si="7"/>
        <v>0</v>
      </c>
      <c r="BI166" s="215">
        <f t="shared" si="8"/>
        <v>0</v>
      </c>
      <c r="BJ166" s="16" t="s">
        <v>84</v>
      </c>
      <c r="BK166" s="215">
        <f t="shared" si="9"/>
        <v>0</v>
      </c>
      <c r="BL166" s="16" t="s">
        <v>149</v>
      </c>
      <c r="BM166" s="214" t="s">
        <v>654</v>
      </c>
    </row>
    <row r="167" spans="1:65" s="2" customFormat="1" ht="33" customHeight="1">
      <c r="A167" s="33"/>
      <c r="B167" s="34"/>
      <c r="C167" s="202" t="s">
        <v>259</v>
      </c>
      <c r="D167" s="202" t="s">
        <v>145</v>
      </c>
      <c r="E167" s="203" t="s">
        <v>281</v>
      </c>
      <c r="F167" s="204" t="s">
        <v>655</v>
      </c>
      <c r="G167" s="205" t="s">
        <v>177</v>
      </c>
      <c r="H167" s="206">
        <v>355.08</v>
      </c>
      <c r="I167" s="207"/>
      <c r="J167" s="208">
        <f t="shared" si="0"/>
        <v>0</v>
      </c>
      <c r="K167" s="209"/>
      <c r="L167" s="38"/>
      <c r="M167" s="210" t="s">
        <v>1</v>
      </c>
      <c r="N167" s="211" t="s">
        <v>41</v>
      </c>
      <c r="O167" s="70"/>
      <c r="P167" s="212">
        <f t="shared" si="1"/>
        <v>0</v>
      </c>
      <c r="Q167" s="212">
        <v>0</v>
      </c>
      <c r="R167" s="212">
        <f t="shared" si="2"/>
        <v>0</v>
      </c>
      <c r="S167" s="212">
        <v>0</v>
      </c>
      <c r="T167" s="212">
        <f t="shared" si="3"/>
        <v>0</v>
      </c>
      <c r="U167" s="213" t="s">
        <v>1</v>
      </c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214" t="s">
        <v>149</v>
      </c>
      <c r="AT167" s="214" t="s">
        <v>145</v>
      </c>
      <c r="AU167" s="214" t="s">
        <v>86</v>
      </c>
      <c r="AY167" s="16" t="s">
        <v>143</v>
      </c>
      <c r="BE167" s="215">
        <f t="shared" si="4"/>
        <v>0</v>
      </c>
      <c r="BF167" s="215">
        <f t="shared" si="5"/>
        <v>0</v>
      </c>
      <c r="BG167" s="215">
        <f t="shared" si="6"/>
        <v>0</v>
      </c>
      <c r="BH167" s="215">
        <f t="shared" si="7"/>
        <v>0</v>
      </c>
      <c r="BI167" s="215">
        <f t="shared" si="8"/>
        <v>0</v>
      </c>
      <c r="BJ167" s="16" t="s">
        <v>84</v>
      </c>
      <c r="BK167" s="215">
        <f t="shared" si="9"/>
        <v>0</v>
      </c>
      <c r="BL167" s="16" t="s">
        <v>149</v>
      </c>
      <c r="BM167" s="214" t="s">
        <v>656</v>
      </c>
    </row>
    <row r="168" spans="1:65" s="2" customFormat="1" ht="21.75" customHeight="1">
      <c r="A168" s="33"/>
      <c r="B168" s="34"/>
      <c r="C168" s="202" t="s">
        <v>267</v>
      </c>
      <c r="D168" s="202" t="s">
        <v>145</v>
      </c>
      <c r="E168" s="203" t="s">
        <v>426</v>
      </c>
      <c r="F168" s="204" t="s">
        <v>427</v>
      </c>
      <c r="G168" s="205" t="s">
        <v>177</v>
      </c>
      <c r="H168" s="206">
        <v>10</v>
      </c>
      <c r="I168" s="207"/>
      <c r="J168" s="208">
        <f t="shared" si="0"/>
        <v>0</v>
      </c>
      <c r="K168" s="209"/>
      <c r="L168" s="38"/>
      <c r="M168" s="210" t="s">
        <v>1</v>
      </c>
      <c r="N168" s="211" t="s">
        <v>41</v>
      </c>
      <c r="O168" s="70"/>
      <c r="P168" s="212">
        <f t="shared" si="1"/>
        <v>0</v>
      </c>
      <c r="Q168" s="212">
        <v>0</v>
      </c>
      <c r="R168" s="212">
        <f t="shared" si="2"/>
        <v>0</v>
      </c>
      <c r="S168" s="212">
        <v>0</v>
      </c>
      <c r="T168" s="212">
        <f t="shared" si="3"/>
        <v>0</v>
      </c>
      <c r="U168" s="213" t="s">
        <v>1</v>
      </c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214" t="s">
        <v>149</v>
      </c>
      <c r="AT168" s="214" t="s">
        <v>145</v>
      </c>
      <c r="AU168" s="214" t="s">
        <v>86</v>
      </c>
      <c r="AY168" s="16" t="s">
        <v>143</v>
      </c>
      <c r="BE168" s="215">
        <f t="shared" si="4"/>
        <v>0</v>
      </c>
      <c r="BF168" s="215">
        <f t="shared" si="5"/>
        <v>0</v>
      </c>
      <c r="BG168" s="215">
        <f t="shared" si="6"/>
        <v>0</v>
      </c>
      <c r="BH168" s="215">
        <f t="shared" si="7"/>
        <v>0</v>
      </c>
      <c r="BI168" s="215">
        <f t="shared" si="8"/>
        <v>0</v>
      </c>
      <c r="BJ168" s="16" t="s">
        <v>84</v>
      </c>
      <c r="BK168" s="215">
        <f t="shared" si="9"/>
        <v>0</v>
      </c>
      <c r="BL168" s="16" t="s">
        <v>149</v>
      </c>
      <c r="BM168" s="214" t="s">
        <v>657</v>
      </c>
    </row>
    <row r="169" spans="1:65" s="2" customFormat="1" ht="33" customHeight="1">
      <c r="A169" s="33"/>
      <c r="B169" s="34"/>
      <c r="C169" s="202" t="s">
        <v>271</v>
      </c>
      <c r="D169" s="202" t="s">
        <v>145</v>
      </c>
      <c r="E169" s="203" t="s">
        <v>333</v>
      </c>
      <c r="F169" s="204" t="s">
        <v>334</v>
      </c>
      <c r="G169" s="205" t="s">
        <v>177</v>
      </c>
      <c r="H169" s="206">
        <v>12.6</v>
      </c>
      <c r="I169" s="207"/>
      <c r="J169" s="208">
        <f t="shared" si="0"/>
        <v>0</v>
      </c>
      <c r="K169" s="209"/>
      <c r="L169" s="38"/>
      <c r="M169" s="210" t="s">
        <v>1</v>
      </c>
      <c r="N169" s="211" t="s">
        <v>41</v>
      </c>
      <c r="O169" s="70"/>
      <c r="P169" s="212">
        <f t="shared" si="1"/>
        <v>0</v>
      </c>
      <c r="Q169" s="212">
        <v>0</v>
      </c>
      <c r="R169" s="212">
        <f t="shared" si="2"/>
        <v>0</v>
      </c>
      <c r="S169" s="212">
        <v>0</v>
      </c>
      <c r="T169" s="212">
        <f t="shared" si="3"/>
        <v>0</v>
      </c>
      <c r="U169" s="213" t="s">
        <v>1</v>
      </c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214" t="s">
        <v>149</v>
      </c>
      <c r="AT169" s="214" t="s">
        <v>145</v>
      </c>
      <c r="AU169" s="214" t="s">
        <v>86</v>
      </c>
      <c r="AY169" s="16" t="s">
        <v>143</v>
      </c>
      <c r="BE169" s="215">
        <f t="shared" si="4"/>
        <v>0</v>
      </c>
      <c r="BF169" s="215">
        <f t="shared" si="5"/>
        <v>0</v>
      </c>
      <c r="BG169" s="215">
        <f t="shared" si="6"/>
        <v>0</v>
      </c>
      <c r="BH169" s="215">
        <f t="shared" si="7"/>
        <v>0</v>
      </c>
      <c r="BI169" s="215">
        <f t="shared" si="8"/>
        <v>0</v>
      </c>
      <c r="BJ169" s="16" t="s">
        <v>84</v>
      </c>
      <c r="BK169" s="215">
        <f t="shared" si="9"/>
        <v>0</v>
      </c>
      <c r="BL169" s="16" t="s">
        <v>149</v>
      </c>
      <c r="BM169" s="214" t="s">
        <v>658</v>
      </c>
    </row>
    <row r="170" spans="1:65" s="2" customFormat="1" ht="21.75" customHeight="1">
      <c r="A170" s="33"/>
      <c r="B170" s="34"/>
      <c r="C170" s="202" t="s">
        <v>276</v>
      </c>
      <c r="D170" s="202" t="s">
        <v>145</v>
      </c>
      <c r="E170" s="203" t="s">
        <v>339</v>
      </c>
      <c r="F170" s="204" t="s">
        <v>340</v>
      </c>
      <c r="G170" s="205" t="s">
        <v>177</v>
      </c>
      <c r="H170" s="206">
        <v>5</v>
      </c>
      <c r="I170" s="207"/>
      <c r="J170" s="208">
        <f t="shared" si="0"/>
        <v>0</v>
      </c>
      <c r="K170" s="209"/>
      <c r="L170" s="38"/>
      <c r="M170" s="210" t="s">
        <v>1</v>
      </c>
      <c r="N170" s="211" t="s">
        <v>41</v>
      </c>
      <c r="O170" s="70"/>
      <c r="P170" s="212">
        <f t="shared" si="1"/>
        <v>0</v>
      </c>
      <c r="Q170" s="212">
        <v>0</v>
      </c>
      <c r="R170" s="212">
        <f t="shared" si="2"/>
        <v>0</v>
      </c>
      <c r="S170" s="212">
        <v>0</v>
      </c>
      <c r="T170" s="212">
        <f t="shared" si="3"/>
        <v>0</v>
      </c>
      <c r="U170" s="213" t="s">
        <v>1</v>
      </c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214" t="s">
        <v>149</v>
      </c>
      <c r="AT170" s="214" t="s">
        <v>145</v>
      </c>
      <c r="AU170" s="214" t="s">
        <v>86</v>
      </c>
      <c r="AY170" s="16" t="s">
        <v>143</v>
      </c>
      <c r="BE170" s="215">
        <f t="shared" si="4"/>
        <v>0</v>
      </c>
      <c r="BF170" s="215">
        <f t="shared" si="5"/>
        <v>0</v>
      </c>
      <c r="BG170" s="215">
        <f t="shared" si="6"/>
        <v>0</v>
      </c>
      <c r="BH170" s="215">
        <f t="shared" si="7"/>
        <v>0</v>
      </c>
      <c r="BI170" s="215">
        <f t="shared" si="8"/>
        <v>0</v>
      </c>
      <c r="BJ170" s="16" t="s">
        <v>84</v>
      </c>
      <c r="BK170" s="215">
        <f t="shared" si="9"/>
        <v>0</v>
      </c>
      <c r="BL170" s="16" t="s">
        <v>149</v>
      </c>
      <c r="BM170" s="214" t="s">
        <v>659</v>
      </c>
    </row>
    <row r="171" spans="1:65" s="2" customFormat="1" ht="33" customHeight="1">
      <c r="A171" s="33"/>
      <c r="B171" s="34"/>
      <c r="C171" s="202" t="s">
        <v>280</v>
      </c>
      <c r="D171" s="202" t="s">
        <v>145</v>
      </c>
      <c r="E171" s="203" t="s">
        <v>295</v>
      </c>
      <c r="F171" s="204" t="s">
        <v>296</v>
      </c>
      <c r="G171" s="205" t="s">
        <v>177</v>
      </c>
      <c r="H171" s="206">
        <v>215.62799999999999</v>
      </c>
      <c r="I171" s="207"/>
      <c r="J171" s="208">
        <f t="shared" si="0"/>
        <v>0</v>
      </c>
      <c r="K171" s="209"/>
      <c r="L171" s="38"/>
      <c r="M171" s="210" t="s">
        <v>1</v>
      </c>
      <c r="N171" s="211" t="s">
        <v>41</v>
      </c>
      <c r="O171" s="70"/>
      <c r="P171" s="212">
        <f t="shared" si="1"/>
        <v>0</v>
      </c>
      <c r="Q171" s="212">
        <v>0</v>
      </c>
      <c r="R171" s="212">
        <f t="shared" si="2"/>
        <v>0</v>
      </c>
      <c r="S171" s="212">
        <v>0</v>
      </c>
      <c r="T171" s="212">
        <f t="shared" si="3"/>
        <v>0</v>
      </c>
      <c r="U171" s="213" t="s">
        <v>1</v>
      </c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214" t="s">
        <v>149</v>
      </c>
      <c r="AT171" s="214" t="s">
        <v>145</v>
      </c>
      <c r="AU171" s="214" t="s">
        <v>86</v>
      </c>
      <c r="AY171" s="16" t="s">
        <v>143</v>
      </c>
      <c r="BE171" s="215">
        <f t="shared" si="4"/>
        <v>0</v>
      </c>
      <c r="BF171" s="215">
        <f t="shared" si="5"/>
        <v>0</v>
      </c>
      <c r="BG171" s="215">
        <f t="shared" si="6"/>
        <v>0</v>
      </c>
      <c r="BH171" s="215">
        <f t="shared" si="7"/>
        <v>0</v>
      </c>
      <c r="BI171" s="215">
        <f t="shared" si="8"/>
        <v>0</v>
      </c>
      <c r="BJ171" s="16" t="s">
        <v>84</v>
      </c>
      <c r="BK171" s="215">
        <f t="shared" si="9"/>
        <v>0</v>
      </c>
      <c r="BL171" s="16" t="s">
        <v>149</v>
      </c>
      <c r="BM171" s="214" t="s">
        <v>660</v>
      </c>
    </row>
    <row r="172" spans="1:65" s="13" customFormat="1" ht="11.25">
      <c r="B172" s="216"/>
      <c r="C172" s="217"/>
      <c r="D172" s="218" t="s">
        <v>159</v>
      </c>
      <c r="E172" s="219" t="s">
        <v>1</v>
      </c>
      <c r="F172" s="220" t="s">
        <v>661</v>
      </c>
      <c r="G172" s="217"/>
      <c r="H172" s="221">
        <v>215.62799999999999</v>
      </c>
      <c r="I172" s="222"/>
      <c r="J172" s="217"/>
      <c r="K172" s="217"/>
      <c r="L172" s="223"/>
      <c r="M172" s="224"/>
      <c r="N172" s="225"/>
      <c r="O172" s="225"/>
      <c r="P172" s="225"/>
      <c r="Q172" s="225"/>
      <c r="R172" s="225"/>
      <c r="S172" s="225"/>
      <c r="T172" s="225"/>
      <c r="U172" s="226"/>
      <c r="AT172" s="227" t="s">
        <v>159</v>
      </c>
      <c r="AU172" s="227" t="s">
        <v>86</v>
      </c>
      <c r="AV172" s="13" t="s">
        <v>86</v>
      </c>
      <c r="AW172" s="13" t="s">
        <v>32</v>
      </c>
      <c r="AX172" s="13" t="s">
        <v>84</v>
      </c>
      <c r="AY172" s="227" t="s">
        <v>143</v>
      </c>
    </row>
    <row r="173" spans="1:65" s="12" customFormat="1" ht="22.9" customHeight="1">
      <c r="B173" s="186"/>
      <c r="C173" s="187"/>
      <c r="D173" s="188" t="s">
        <v>75</v>
      </c>
      <c r="E173" s="200" t="s">
        <v>440</v>
      </c>
      <c r="F173" s="200" t="s">
        <v>441</v>
      </c>
      <c r="G173" s="187"/>
      <c r="H173" s="187"/>
      <c r="I173" s="190"/>
      <c r="J173" s="201">
        <f>BK173</f>
        <v>0</v>
      </c>
      <c r="K173" s="187"/>
      <c r="L173" s="192"/>
      <c r="M173" s="193"/>
      <c r="N173" s="194"/>
      <c r="O173" s="194"/>
      <c r="P173" s="195">
        <f>P174</f>
        <v>0</v>
      </c>
      <c r="Q173" s="194"/>
      <c r="R173" s="195">
        <f>R174</f>
        <v>0</v>
      </c>
      <c r="S173" s="194"/>
      <c r="T173" s="195">
        <f>T174</f>
        <v>0</v>
      </c>
      <c r="U173" s="196"/>
      <c r="AR173" s="197" t="s">
        <v>84</v>
      </c>
      <c r="AT173" s="198" t="s">
        <v>75</v>
      </c>
      <c r="AU173" s="198" t="s">
        <v>84</v>
      </c>
      <c r="AY173" s="197" t="s">
        <v>143</v>
      </c>
      <c r="BK173" s="199">
        <f>BK174</f>
        <v>0</v>
      </c>
    </row>
    <row r="174" spans="1:65" s="2" customFormat="1" ht="21.75" customHeight="1">
      <c r="A174" s="33"/>
      <c r="B174" s="34"/>
      <c r="C174" s="202" t="s">
        <v>285</v>
      </c>
      <c r="D174" s="202" t="s">
        <v>145</v>
      </c>
      <c r="E174" s="203" t="s">
        <v>443</v>
      </c>
      <c r="F174" s="204" t="s">
        <v>444</v>
      </c>
      <c r="G174" s="205" t="s">
        <v>177</v>
      </c>
      <c r="H174" s="206">
        <v>227.34</v>
      </c>
      <c r="I174" s="207"/>
      <c r="J174" s="208">
        <f>ROUND(I174*H174,2)</f>
        <v>0</v>
      </c>
      <c r="K174" s="209"/>
      <c r="L174" s="38"/>
      <c r="M174" s="256" t="s">
        <v>1</v>
      </c>
      <c r="N174" s="257" t="s">
        <v>41</v>
      </c>
      <c r="O174" s="258"/>
      <c r="P174" s="259">
        <f>O174*H174</f>
        <v>0</v>
      </c>
      <c r="Q174" s="259">
        <v>0</v>
      </c>
      <c r="R174" s="259">
        <f>Q174*H174</f>
        <v>0</v>
      </c>
      <c r="S174" s="259">
        <v>0</v>
      </c>
      <c r="T174" s="259">
        <f>S174*H174</f>
        <v>0</v>
      </c>
      <c r="U174" s="260" t="s">
        <v>1</v>
      </c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214" t="s">
        <v>149</v>
      </c>
      <c r="AT174" s="214" t="s">
        <v>145</v>
      </c>
      <c r="AU174" s="214" t="s">
        <v>86</v>
      </c>
      <c r="AY174" s="16" t="s">
        <v>143</v>
      </c>
      <c r="BE174" s="215">
        <f>IF(N174="základní",J174,0)</f>
        <v>0</v>
      </c>
      <c r="BF174" s="215">
        <f>IF(N174="snížená",J174,0)</f>
        <v>0</v>
      </c>
      <c r="BG174" s="215">
        <f>IF(N174="zákl. přenesená",J174,0)</f>
        <v>0</v>
      </c>
      <c r="BH174" s="215">
        <f>IF(N174="sníž. přenesená",J174,0)</f>
        <v>0</v>
      </c>
      <c r="BI174" s="215">
        <f>IF(N174="nulová",J174,0)</f>
        <v>0</v>
      </c>
      <c r="BJ174" s="16" t="s">
        <v>84</v>
      </c>
      <c r="BK174" s="215">
        <f>ROUND(I174*H174,2)</f>
        <v>0</v>
      </c>
      <c r="BL174" s="16" t="s">
        <v>149</v>
      </c>
      <c r="BM174" s="214" t="s">
        <v>662</v>
      </c>
    </row>
    <row r="175" spans="1:65" s="2" customFormat="1" ht="6.95" customHeight="1">
      <c r="A175" s="33"/>
      <c r="B175" s="53"/>
      <c r="C175" s="54"/>
      <c r="D175" s="54"/>
      <c r="E175" s="54"/>
      <c r="F175" s="54"/>
      <c r="G175" s="54"/>
      <c r="H175" s="54"/>
      <c r="I175" s="151"/>
      <c r="J175" s="54"/>
      <c r="K175" s="54"/>
      <c r="L175" s="38"/>
      <c r="M175" s="33"/>
      <c r="O175" s="33"/>
      <c r="P175" s="33"/>
      <c r="Q175" s="33"/>
      <c r="R175" s="33"/>
      <c r="S175" s="33"/>
      <c r="T175" s="33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</row>
  </sheetData>
  <sheetProtection algorithmName="SHA-512" hashValue="t/pyCWoRGDGYZRNE6z+ky4lO9O3KKC2kwym8BQhe/QrNi/6fDvz1S9xXt2svEgbm/+yqPI9NERaGd2H7pkrCkg==" saltValue="rZbr5Ui9pZb4DDlPVNlETB/ITUaG+Nh06jWqXK79ZA/QO0SuZlCso+5MPEAPxAVWoluPfYUEcHhzkEWHMaApLA==" spinCount="100000" sheet="1" objects="1" scenarios="1" formatColumns="0" formatRows="0" autoFilter="0"/>
  <autoFilter ref="C121:K174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63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7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1" width="14.16406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7"/>
      <c r="L2" s="301"/>
      <c r="M2" s="301"/>
      <c r="N2" s="301"/>
      <c r="O2" s="301"/>
      <c r="P2" s="301"/>
      <c r="Q2" s="301"/>
      <c r="R2" s="301"/>
      <c r="S2" s="301"/>
      <c r="T2" s="301"/>
      <c r="U2" s="301"/>
      <c r="V2" s="301"/>
      <c r="AT2" s="16" t="s">
        <v>107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86</v>
      </c>
    </row>
    <row r="4" spans="1:46" s="1" customFormat="1" ht="24.95" customHeight="1">
      <c r="B4" s="19"/>
      <c r="D4" s="111" t="s">
        <v>112</v>
      </c>
      <c r="I4" s="107"/>
      <c r="L4" s="19"/>
      <c r="M4" s="112" t="s">
        <v>10</v>
      </c>
      <c r="AT4" s="16" t="s">
        <v>4</v>
      </c>
    </row>
    <row r="5" spans="1:46" s="1" customFormat="1" ht="6.95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48.75" customHeight="1">
      <c r="B7" s="19"/>
      <c r="E7" s="302" t="str">
        <f>'Rekapitulace zakázky'!K6</f>
        <v>Odstraňování postradatelných objektů SŽ - demolice (obvod OŘ PHA) na trati č. 120 - Nové Strašecí, č .221 - Praha Vršovice, č. 170,171 - Karlštejn, č. 231 - Praha Kyje, č. 230 - Čáslav, č. 190 - Praha Bubny</v>
      </c>
      <c r="F7" s="303"/>
      <c r="G7" s="303"/>
      <c r="H7" s="303"/>
      <c r="I7" s="107"/>
      <c r="L7" s="19"/>
    </row>
    <row r="8" spans="1:46" s="2" customFormat="1" ht="12" customHeight="1">
      <c r="A8" s="33"/>
      <c r="B8" s="38"/>
      <c r="C8" s="33"/>
      <c r="D8" s="113" t="s">
        <v>113</v>
      </c>
      <c r="E8" s="33"/>
      <c r="F8" s="33"/>
      <c r="G8" s="33"/>
      <c r="H8" s="33"/>
      <c r="I8" s="114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04" t="s">
        <v>663</v>
      </c>
      <c r="F9" s="305"/>
      <c r="G9" s="305"/>
      <c r="H9" s="305"/>
      <c r="I9" s="114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3" t="s">
        <v>17</v>
      </c>
      <c r="E11" s="33"/>
      <c r="F11" s="115" t="s">
        <v>1</v>
      </c>
      <c r="G11" s="33"/>
      <c r="H11" s="33"/>
      <c r="I11" s="116" t="s">
        <v>18</v>
      </c>
      <c r="J11" s="115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3" t="s">
        <v>19</v>
      </c>
      <c r="E12" s="33"/>
      <c r="F12" s="115" t="s">
        <v>609</v>
      </c>
      <c r="G12" s="33"/>
      <c r="H12" s="33"/>
      <c r="I12" s="116" t="s">
        <v>21</v>
      </c>
      <c r="J12" s="117" t="str">
        <f>'Rekapitulace zakázky'!AN8</f>
        <v>17. 6. 2020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23</v>
      </c>
      <c r="E14" s="33"/>
      <c r="F14" s="33"/>
      <c r="G14" s="33"/>
      <c r="H14" s="33"/>
      <c r="I14" s="116" t="s">
        <v>24</v>
      </c>
      <c r="J14" s="115" t="s">
        <v>25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5" t="s">
        <v>26</v>
      </c>
      <c r="F15" s="33"/>
      <c r="G15" s="33"/>
      <c r="H15" s="33"/>
      <c r="I15" s="116" t="s">
        <v>27</v>
      </c>
      <c r="J15" s="115" t="s">
        <v>28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3" t="s">
        <v>29</v>
      </c>
      <c r="E17" s="33"/>
      <c r="F17" s="33"/>
      <c r="G17" s="33"/>
      <c r="H17" s="33"/>
      <c r="I17" s="116" t="s">
        <v>24</v>
      </c>
      <c r="J17" s="29" t="str">
        <f>'Rekapitulace zakázky'!AN13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06" t="str">
        <f>'Rekapitulace zakázky'!E14</f>
        <v>Vyplň údaj</v>
      </c>
      <c r="F18" s="307"/>
      <c r="G18" s="307"/>
      <c r="H18" s="307"/>
      <c r="I18" s="116" t="s">
        <v>27</v>
      </c>
      <c r="J18" s="29" t="str">
        <f>'Rekapitulace zakázky'!AN14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3" t="s">
        <v>31</v>
      </c>
      <c r="E20" s="33"/>
      <c r="F20" s="33"/>
      <c r="G20" s="33"/>
      <c r="H20" s="33"/>
      <c r="I20" s="116" t="s">
        <v>24</v>
      </c>
      <c r="J20" s="115" t="str">
        <f>IF('Rekapitulace zakázky'!AN16="","",'Rekapitulace zakázky'!AN16)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5" t="str">
        <f>IF('Rekapitulace zakázky'!E17="","",'Rekapitulace zakázky'!E17)</f>
        <v xml:space="preserve"> </v>
      </c>
      <c r="F21" s="33"/>
      <c r="G21" s="33"/>
      <c r="H21" s="33"/>
      <c r="I21" s="116" t="s">
        <v>27</v>
      </c>
      <c r="J21" s="115" t="str">
        <f>IF('Rekapitulace zakázky'!AN17="","",'Rekapitulace zakázky'!AN17)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3" t="s">
        <v>33</v>
      </c>
      <c r="E23" s="33"/>
      <c r="F23" s="33"/>
      <c r="G23" s="33"/>
      <c r="H23" s="33"/>
      <c r="I23" s="116" t="s">
        <v>24</v>
      </c>
      <c r="J23" s="115" t="s">
        <v>1</v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5" t="s">
        <v>34</v>
      </c>
      <c r="F24" s="33"/>
      <c r="G24" s="33"/>
      <c r="H24" s="33"/>
      <c r="I24" s="116" t="s">
        <v>27</v>
      </c>
      <c r="J24" s="115" t="s">
        <v>1</v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3" t="s">
        <v>35</v>
      </c>
      <c r="E26" s="33"/>
      <c r="F26" s="33"/>
      <c r="G26" s="33"/>
      <c r="H26" s="33"/>
      <c r="I26" s="114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8"/>
      <c r="B27" s="119"/>
      <c r="C27" s="118"/>
      <c r="D27" s="118"/>
      <c r="E27" s="308" t="s">
        <v>1</v>
      </c>
      <c r="F27" s="308"/>
      <c r="G27" s="308"/>
      <c r="H27" s="308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36</v>
      </c>
      <c r="E30" s="33"/>
      <c r="F30" s="33"/>
      <c r="G30" s="33"/>
      <c r="H30" s="33"/>
      <c r="I30" s="114"/>
      <c r="J30" s="125">
        <f>ROUND(J122,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6" t="s">
        <v>38</v>
      </c>
      <c r="G32" s="33"/>
      <c r="H32" s="33"/>
      <c r="I32" s="127" t="s">
        <v>37</v>
      </c>
      <c r="J32" s="126" t="s">
        <v>39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8" t="s">
        <v>40</v>
      </c>
      <c r="E33" s="113" t="s">
        <v>41</v>
      </c>
      <c r="F33" s="129">
        <f>ROUND((SUM(BE122:BE162)),  2)</f>
        <v>0</v>
      </c>
      <c r="G33" s="33"/>
      <c r="H33" s="33"/>
      <c r="I33" s="130">
        <v>0.21</v>
      </c>
      <c r="J33" s="129">
        <f>ROUND(((SUM(BE122:BE162))*I33),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3" t="s">
        <v>42</v>
      </c>
      <c r="F34" s="129">
        <f>ROUND((SUM(BF122:BF162)),  2)</f>
        <v>0</v>
      </c>
      <c r="G34" s="33"/>
      <c r="H34" s="33"/>
      <c r="I34" s="130">
        <v>0.15</v>
      </c>
      <c r="J34" s="129">
        <f>ROUND(((SUM(BF122:BF162))*I34),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3" t="s">
        <v>43</v>
      </c>
      <c r="F35" s="129">
        <f>ROUND((SUM(BG122:BG162)),  2)</f>
        <v>0</v>
      </c>
      <c r="G35" s="33"/>
      <c r="H35" s="33"/>
      <c r="I35" s="130">
        <v>0.21</v>
      </c>
      <c r="J35" s="129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3" t="s">
        <v>44</v>
      </c>
      <c r="F36" s="129">
        <f>ROUND((SUM(BH122:BH162)),  2)</f>
        <v>0</v>
      </c>
      <c r="G36" s="33"/>
      <c r="H36" s="33"/>
      <c r="I36" s="130">
        <v>0.15</v>
      </c>
      <c r="J36" s="129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45</v>
      </c>
      <c r="F37" s="129">
        <f>ROUND((SUM(BI122:BI162)),  2)</f>
        <v>0</v>
      </c>
      <c r="G37" s="33"/>
      <c r="H37" s="33"/>
      <c r="I37" s="130">
        <v>0</v>
      </c>
      <c r="J37" s="129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1"/>
      <c r="D39" s="132" t="s">
        <v>46</v>
      </c>
      <c r="E39" s="133"/>
      <c r="F39" s="133"/>
      <c r="G39" s="134" t="s">
        <v>47</v>
      </c>
      <c r="H39" s="135" t="s">
        <v>48</v>
      </c>
      <c r="I39" s="136"/>
      <c r="J39" s="137">
        <f>SUM(J30:J37)</f>
        <v>0</v>
      </c>
      <c r="K39" s="138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I41" s="107"/>
      <c r="L41" s="19"/>
    </row>
    <row r="42" spans="1:31" s="1" customFormat="1" ht="14.45" customHeight="1">
      <c r="B42" s="19"/>
      <c r="I42" s="107"/>
      <c r="L42" s="19"/>
    </row>
    <row r="43" spans="1:31" s="1" customFormat="1" ht="14.45" customHeight="1">
      <c r="B43" s="19"/>
      <c r="I43" s="107"/>
      <c r="L43" s="19"/>
    </row>
    <row r="44" spans="1:31" s="1" customFormat="1" ht="14.45" customHeight="1">
      <c r="B44" s="19"/>
      <c r="I44" s="107"/>
      <c r="L44" s="19"/>
    </row>
    <row r="45" spans="1:31" s="1" customFormat="1" ht="14.45" customHeight="1">
      <c r="B45" s="19"/>
      <c r="I45" s="107"/>
      <c r="L45" s="19"/>
    </row>
    <row r="46" spans="1:31" s="1" customFormat="1" ht="14.45" customHeight="1">
      <c r="B46" s="19"/>
      <c r="I46" s="107"/>
      <c r="L46" s="19"/>
    </row>
    <row r="47" spans="1:31" s="1" customFormat="1" ht="14.45" customHeight="1">
      <c r="B47" s="19"/>
      <c r="I47" s="107"/>
      <c r="L47" s="19"/>
    </row>
    <row r="48" spans="1:31" s="1" customFormat="1" ht="14.45" customHeight="1">
      <c r="B48" s="19"/>
      <c r="I48" s="107"/>
      <c r="L48" s="19"/>
    </row>
    <row r="49" spans="1:31" s="1" customFormat="1" ht="14.45" customHeight="1">
      <c r="B49" s="19"/>
      <c r="I49" s="107"/>
      <c r="L49" s="19"/>
    </row>
    <row r="50" spans="1:31" s="2" customFormat="1" ht="14.45" customHeight="1">
      <c r="B50" s="50"/>
      <c r="D50" s="139" t="s">
        <v>49</v>
      </c>
      <c r="E50" s="140"/>
      <c r="F50" s="140"/>
      <c r="G50" s="139" t="s">
        <v>50</v>
      </c>
      <c r="H50" s="140"/>
      <c r="I50" s="141"/>
      <c r="J50" s="140"/>
      <c r="K50" s="140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42" t="s">
        <v>51</v>
      </c>
      <c r="E61" s="143"/>
      <c r="F61" s="144" t="s">
        <v>52</v>
      </c>
      <c r="G61" s="142" t="s">
        <v>51</v>
      </c>
      <c r="H61" s="143"/>
      <c r="I61" s="145"/>
      <c r="J61" s="146" t="s">
        <v>52</v>
      </c>
      <c r="K61" s="143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9" t="s">
        <v>53</v>
      </c>
      <c r="E65" s="147"/>
      <c r="F65" s="147"/>
      <c r="G65" s="139" t="s">
        <v>54</v>
      </c>
      <c r="H65" s="147"/>
      <c r="I65" s="148"/>
      <c r="J65" s="147"/>
      <c r="K65" s="14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42" t="s">
        <v>51</v>
      </c>
      <c r="E76" s="143"/>
      <c r="F76" s="144" t="s">
        <v>52</v>
      </c>
      <c r="G76" s="142" t="s">
        <v>51</v>
      </c>
      <c r="H76" s="143"/>
      <c r="I76" s="145"/>
      <c r="J76" s="146" t="s">
        <v>52</v>
      </c>
      <c r="K76" s="143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9"/>
      <c r="C77" s="150"/>
      <c r="D77" s="150"/>
      <c r="E77" s="150"/>
      <c r="F77" s="150"/>
      <c r="G77" s="150"/>
      <c r="H77" s="150"/>
      <c r="I77" s="151"/>
      <c r="J77" s="150"/>
      <c r="K77" s="150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52"/>
      <c r="C81" s="153"/>
      <c r="D81" s="153"/>
      <c r="E81" s="153"/>
      <c r="F81" s="153"/>
      <c r="G81" s="153"/>
      <c r="H81" s="153"/>
      <c r="I81" s="154"/>
      <c r="J81" s="153"/>
      <c r="K81" s="153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116</v>
      </c>
      <c r="D82" s="35"/>
      <c r="E82" s="35"/>
      <c r="F82" s="35"/>
      <c r="G82" s="35"/>
      <c r="H82" s="35"/>
      <c r="I82" s="114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14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309" t="str">
        <f>E7</f>
        <v>Odstraňování postradatelných objektů SŽ - demolice (obvod OŘ PHA) na trati č. 120 - Nové Strašecí, č .221 - Praha Vršovice, č. 170,171 - Karlštejn, č. 231 - Praha Kyje, č. 230 - Čáslav, č. 190 - Praha Bubny</v>
      </c>
      <c r="F85" s="310"/>
      <c r="G85" s="310"/>
      <c r="H85" s="310"/>
      <c r="I85" s="114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113</v>
      </c>
      <c r="D86" s="35"/>
      <c r="E86" s="35"/>
      <c r="F86" s="35"/>
      <c r="G86" s="35"/>
      <c r="H86" s="35"/>
      <c r="I86" s="114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61" t="str">
        <f>E9</f>
        <v>SO 08 - Praha Bubny - demolice přístavby umývárny STP</v>
      </c>
      <c r="F87" s="311"/>
      <c r="G87" s="311"/>
      <c r="H87" s="311"/>
      <c r="I87" s="114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114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19</v>
      </c>
      <c r="D89" s="35"/>
      <c r="E89" s="35"/>
      <c r="F89" s="26" t="str">
        <f>F12</f>
        <v>Praha Bubny</v>
      </c>
      <c r="G89" s="35"/>
      <c r="H89" s="35"/>
      <c r="I89" s="116" t="s">
        <v>21</v>
      </c>
      <c r="J89" s="65" t="str">
        <f>IF(J12="","",J12)</f>
        <v>17. 6. 2020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14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23</v>
      </c>
      <c r="D91" s="35"/>
      <c r="E91" s="35"/>
      <c r="F91" s="26" t="str">
        <f>E15</f>
        <v>Správa železnic, státní organizace</v>
      </c>
      <c r="G91" s="35"/>
      <c r="H91" s="35"/>
      <c r="I91" s="116" t="s">
        <v>31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29</v>
      </c>
      <c r="D92" s="35"/>
      <c r="E92" s="35"/>
      <c r="F92" s="26" t="str">
        <f>IF(E18="","",E18)</f>
        <v>Vyplň údaj</v>
      </c>
      <c r="G92" s="35"/>
      <c r="H92" s="35"/>
      <c r="I92" s="116" t="s">
        <v>33</v>
      </c>
      <c r="J92" s="31" t="str">
        <f>E24</f>
        <v>L. Ulrich, DiS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14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55" t="s">
        <v>117</v>
      </c>
      <c r="D94" s="156"/>
      <c r="E94" s="156"/>
      <c r="F94" s="156"/>
      <c r="G94" s="156"/>
      <c r="H94" s="156"/>
      <c r="I94" s="157"/>
      <c r="J94" s="158" t="s">
        <v>118</v>
      </c>
      <c r="K94" s="156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14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9" t="s">
        <v>119</v>
      </c>
      <c r="D96" s="35"/>
      <c r="E96" s="35"/>
      <c r="F96" s="35"/>
      <c r="G96" s="35"/>
      <c r="H96" s="35"/>
      <c r="I96" s="114"/>
      <c r="J96" s="83">
        <f>J122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120</v>
      </c>
    </row>
    <row r="97" spans="1:31" s="9" customFormat="1" ht="24.95" customHeight="1">
      <c r="B97" s="160"/>
      <c r="C97" s="161"/>
      <c r="D97" s="162" t="s">
        <v>121</v>
      </c>
      <c r="E97" s="163"/>
      <c r="F97" s="163"/>
      <c r="G97" s="163"/>
      <c r="H97" s="163"/>
      <c r="I97" s="164"/>
      <c r="J97" s="165">
        <f>J123</f>
        <v>0</v>
      </c>
      <c r="K97" s="161"/>
      <c r="L97" s="166"/>
    </row>
    <row r="98" spans="1:31" s="10" customFormat="1" ht="19.899999999999999" customHeight="1">
      <c r="B98" s="167"/>
      <c r="C98" s="168"/>
      <c r="D98" s="169" t="s">
        <v>122</v>
      </c>
      <c r="E98" s="170"/>
      <c r="F98" s="170"/>
      <c r="G98" s="170"/>
      <c r="H98" s="170"/>
      <c r="I98" s="171"/>
      <c r="J98" s="172">
        <f>J124</f>
        <v>0</v>
      </c>
      <c r="K98" s="168"/>
      <c r="L98" s="173"/>
    </row>
    <row r="99" spans="1:31" s="10" customFormat="1" ht="19.899999999999999" customHeight="1">
      <c r="B99" s="167"/>
      <c r="C99" s="168"/>
      <c r="D99" s="169" t="s">
        <v>124</v>
      </c>
      <c r="E99" s="170"/>
      <c r="F99" s="170"/>
      <c r="G99" s="170"/>
      <c r="H99" s="170"/>
      <c r="I99" s="171"/>
      <c r="J99" s="172">
        <f>J138</f>
        <v>0</v>
      </c>
      <c r="K99" s="168"/>
      <c r="L99" s="173"/>
    </row>
    <row r="100" spans="1:31" s="10" customFormat="1" ht="19.899999999999999" customHeight="1">
      <c r="B100" s="167"/>
      <c r="C100" s="168"/>
      <c r="D100" s="169" t="s">
        <v>125</v>
      </c>
      <c r="E100" s="170"/>
      <c r="F100" s="170"/>
      <c r="G100" s="170"/>
      <c r="H100" s="170"/>
      <c r="I100" s="171"/>
      <c r="J100" s="172">
        <f>J140</f>
        <v>0</v>
      </c>
      <c r="K100" s="168"/>
      <c r="L100" s="173"/>
    </row>
    <row r="101" spans="1:31" s="10" customFormat="1" ht="19.899999999999999" customHeight="1">
      <c r="B101" s="167"/>
      <c r="C101" s="168"/>
      <c r="D101" s="169" t="s">
        <v>126</v>
      </c>
      <c r="E101" s="170"/>
      <c r="F101" s="170"/>
      <c r="G101" s="170"/>
      <c r="H101" s="170"/>
      <c r="I101" s="171"/>
      <c r="J101" s="172">
        <f>J146</f>
        <v>0</v>
      </c>
      <c r="K101" s="168"/>
      <c r="L101" s="173"/>
    </row>
    <row r="102" spans="1:31" s="10" customFormat="1" ht="19.899999999999999" customHeight="1">
      <c r="B102" s="167"/>
      <c r="C102" s="168"/>
      <c r="D102" s="169" t="s">
        <v>345</v>
      </c>
      <c r="E102" s="170"/>
      <c r="F102" s="170"/>
      <c r="G102" s="170"/>
      <c r="H102" s="170"/>
      <c r="I102" s="171"/>
      <c r="J102" s="172">
        <f>J161</f>
        <v>0</v>
      </c>
      <c r="K102" s="168"/>
      <c r="L102" s="173"/>
    </row>
    <row r="103" spans="1:31" s="2" customFormat="1" ht="21.75" customHeight="1">
      <c r="A103" s="33"/>
      <c r="B103" s="34"/>
      <c r="C103" s="35"/>
      <c r="D103" s="35"/>
      <c r="E103" s="35"/>
      <c r="F103" s="35"/>
      <c r="G103" s="35"/>
      <c r="H103" s="35"/>
      <c r="I103" s="114"/>
      <c r="J103" s="35"/>
      <c r="K103" s="35"/>
      <c r="L103" s="50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31" s="2" customFormat="1" ht="6.95" customHeight="1">
      <c r="A104" s="33"/>
      <c r="B104" s="53"/>
      <c r="C104" s="54"/>
      <c r="D104" s="54"/>
      <c r="E104" s="54"/>
      <c r="F104" s="54"/>
      <c r="G104" s="54"/>
      <c r="H104" s="54"/>
      <c r="I104" s="151"/>
      <c r="J104" s="54"/>
      <c r="K104" s="54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8" spans="1:31" s="2" customFormat="1" ht="6.95" customHeight="1">
      <c r="A108" s="33"/>
      <c r="B108" s="55"/>
      <c r="C108" s="56"/>
      <c r="D108" s="56"/>
      <c r="E108" s="56"/>
      <c r="F108" s="56"/>
      <c r="G108" s="56"/>
      <c r="H108" s="56"/>
      <c r="I108" s="154"/>
      <c r="J108" s="56"/>
      <c r="K108" s="56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24.95" customHeight="1">
      <c r="A109" s="33"/>
      <c r="B109" s="34"/>
      <c r="C109" s="22" t="s">
        <v>127</v>
      </c>
      <c r="D109" s="35"/>
      <c r="E109" s="35"/>
      <c r="F109" s="35"/>
      <c r="G109" s="35"/>
      <c r="H109" s="35"/>
      <c r="I109" s="114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6.95" customHeight="1">
      <c r="A110" s="33"/>
      <c r="B110" s="34"/>
      <c r="C110" s="35"/>
      <c r="D110" s="35"/>
      <c r="E110" s="35"/>
      <c r="F110" s="35"/>
      <c r="G110" s="35"/>
      <c r="H110" s="35"/>
      <c r="I110" s="114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>
      <c r="A111" s="33"/>
      <c r="B111" s="34"/>
      <c r="C111" s="28" t="s">
        <v>16</v>
      </c>
      <c r="D111" s="35"/>
      <c r="E111" s="35"/>
      <c r="F111" s="35"/>
      <c r="G111" s="35"/>
      <c r="H111" s="35"/>
      <c r="I111" s="114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6.5" customHeight="1">
      <c r="A112" s="33"/>
      <c r="B112" s="34"/>
      <c r="C112" s="35"/>
      <c r="D112" s="35"/>
      <c r="E112" s="309" t="str">
        <f>E7</f>
        <v>Odstraňování postradatelných objektů SŽ - demolice (obvod OŘ PHA) na trati č. 120 - Nové Strašecí, č .221 - Praha Vršovice, č. 170,171 - Karlštejn, č. 231 - Praha Kyje, č. 230 - Čáslav, č. 190 - Praha Bubny</v>
      </c>
      <c r="F112" s="310"/>
      <c r="G112" s="310"/>
      <c r="H112" s="310"/>
      <c r="I112" s="114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113</v>
      </c>
      <c r="D113" s="35"/>
      <c r="E113" s="35"/>
      <c r="F113" s="35"/>
      <c r="G113" s="35"/>
      <c r="H113" s="35"/>
      <c r="I113" s="114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6.5" customHeight="1">
      <c r="A114" s="33"/>
      <c r="B114" s="34"/>
      <c r="C114" s="35"/>
      <c r="D114" s="35"/>
      <c r="E114" s="261" t="str">
        <f>E9</f>
        <v>SO 08 - Praha Bubny - demolice přístavby umývárny STP</v>
      </c>
      <c r="F114" s="311"/>
      <c r="G114" s="311"/>
      <c r="H114" s="311"/>
      <c r="I114" s="114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6.95" customHeight="1">
      <c r="A115" s="33"/>
      <c r="B115" s="34"/>
      <c r="C115" s="35"/>
      <c r="D115" s="35"/>
      <c r="E115" s="35"/>
      <c r="F115" s="35"/>
      <c r="G115" s="35"/>
      <c r="H115" s="35"/>
      <c r="I115" s="114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8" t="s">
        <v>19</v>
      </c>
      <c r="D116" s="35"/>
      <c r="E116" s="35"/>
      <c r="F116" s="26" t="str">
        <f>F12</f>
        <v>Praha Bubny</v>
      </c>
      <c r="G116" s="35"/>
      <c r="H116" s="35"/>
      <c r="I116" s="116" t="s">
        <v>21</v>
      </c>
      <c r="J116" s="65" t="str">
        <f>IF(J12="","",J12)</f>
        <v>17. 6. 2020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6.95" customHeight="1">
      <c r="A117" s="33"/>
      <c r="B117" s="34"/>
      <c r="C117" s="35"/>
      <c r="D117" s="35"/>
      <c r="E117" s="35"/>
      <c r="F117" s="35"/>
      <c r="G117" s="35"/>
      <c r="H117" s="35"/>
      <c r="I117" s="114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5.2" customHeight="1">
      <c r="A118" s="33"/>
      <c r="B118" s="34"/>
      <c r="C118" s="28" t="s">
        <v>23</v>
      </c>
      <c r="D118" s="35"/>
      <c r="E118" s="35"/>
      <c r="F118" s="26" t="str">
        <f>E15</f>
        <v>Správa železnic, státní organizace</v>
      </c>
      <c r="G118" s="35"/>
      <c r="H118" s="35"/>
      <c r="I118" s="116" t="s">
        <v>31</v>
      </c>
      <c r="J118" s="31" t="str">
        <f>E21</f>
        <v xml:space="preserve"> </v>
      </c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5.2" customHeight="1">
      <c r="A119" s="33"/>
      <c r="B119" s="34"/>
      <c r="C119" s="28" t="s">
        <v>29</v>
      </c>
      <c r="D119" s="35"/>
      <c r="E119" s="35"/>
      <c r="F119" s="26" t="str">
        <f>IF(E18="","",E18)</f>
        <v>Vyplň údaj</v>
      </c>
      <c r="G119" s="35"/>
      <c r="H119" s="35"/>
      <c r="I119" s="116" t="s">
        <v>33</v>
      </c>
      <c r="J119" s="31" t="str">
        <f>E24</f>
        <v>L. Ulrich, DiS</v>
      </c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0.35" customHeight="1">
      <c r="A120" s="33"/>
      <c r="B120" s="34"/>
      <c r="C120" s="35"/>
      <c r="D120" s="35"/>
      <c r="E120" s="35"/>
      <c r="F120" s="35"/>
      <c r="G120" s="35"/>
      <c r="H120" s="35"/>
      <c r="I120" s="114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11" customFormat="1" ht="29.25" customHeight="1">
      <c r="A121" s="174"/>
      <c r="B121" s="175"/>
      <c r="C121" s="176" t="s">
        <v>128</v>
      </c>
      <c r="D121" s="177" t="s">
        <v>61</v>
      </c>
      <c r="E121" s="177" t="s">
        <v>57</v>
      </c>
      <c r="F121" s="177" t="s">
        <v>58</v>
      </c>
      <c r="G121" s="177" t="s">
        <v>129</v>
      </c>
      <c r="H121" s="177" t="s">
        <v>130</v>
      </c>
      <c r="I121" s="178" t="s">
        <v>131</v>
      </c>
      <c r="J121" s="179" t="s">
        <v>118</v>
      </c>
      <c r="K121" s="180" t="s">
        <v>132</v>
      </c>
      <c r="L121" s="181"/>
      <c r="M121" s="74" t="s">
        <v>1</v>
      </c>
      <c r="N121" s="75" t="s">
        <v>40</v>
      </c>
      <c r="O121" s="75" t="s">
        <v>133</v>
      </c>
      <c r="P121" s="75" t="s">
        <v>134</v>
      </c>
      <c r="Q121" s="75" t="s">
        <v>135</v>
      </c>
      <c r="R121" s="75" t="s">
        <v>136</v>
      </c>
      <c r="S121" s="75" t="s">
        <v>137</v>
      </c>
      <c r="T121" s="75" t="s">
        <v>138</v>
      </c>
      <c r="U121" s="76" t="s">
        <v>139</v>
      </c>
      <c r="V121" s="174"/>
      <c r="W121" s="174"/>
      <c r="X121" s="174"/>
      <c r="Y121" s="174"/>
      <c r="Z121" s="174"/>
      <c r="AA121" s="174"/>
      <c r="AB121" s="174"/>
      <c r="AC121" s="174"/>
      <c r="AD121" s="174"/>
      <c r="AE121" s="174"/>
    </row>
    <row r="122" spans="1:65" s="2" customFormat="1" ht="22.9" customHeight="1">
      <c r="A122" s="33"/>
      <c r="B122" s="34"/>
      <c r="C122" s="81" t="s">
        <v>140</v>
      </c>
      <c r="D122" s="35"/>
      <c r="E122" s="35"/>
      <c r="F122" s="35"/>
      <c r="G122" s="35"/>
      <c r="H122" s="35"/>
      <c r="I122" s="114"/>
      <c r="J122" s="182">
        <f>BK122</f>
        <v>0</v>
      </c>
      <c r="K122" s="35"/>
      <c r="L122" s="38"/>
      <c r="M122" s="77"/>
      <c r="N122" s="183"/>
      <c r="O122" s="78"/>
      <c r="P122" s="184">
        <f>P123</f>
        <v>0</v>
      </c>
      <c r="Q122" s="78"/>
      <c r="R122" s="184">
        <f>R123</f>
        <v>34.860599999999998</v>
      </c>
      <c r="S122" s="78"/>
      <c r="T122" s="184">
        <f>T123</f>
        <v>296.12000000000006</v>
      </c>
      <c r="U122" s="79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75</v>
      </c>
      <c r="AU122" s="16" t="s">
        <v>120</v>
      </c>
      <c r="BK122" s="185">
        <f>BK123</f>
        <v>0</v>
      </c>
    </row>
    <row r="123" spans="1:65" s="12" customFormat="1" ht="25.9" customHeight="1">
      <c r="B123" s="186"/>
      <c r="C123" s="187"/>
      <c r="D123" s="188" t="s">
        <v>75</v>
      </c>
      <c r="E123" s="189" t="s">
        <v>141</v>
      </c>
      <c r="F123" s="189" t="s">
        <v>142</v>
      </c>
      <c r="G123" s="187"/>
      <c r="H123" s="187"/>
      <c r="I123" s="190"/>
      <c r="J123" s="191">
        <f>BK123</f>
        <v>0</v>
      </c>
      <c r="K123" s="187"/>
      <c r="L123" s="192"/>
      <c r="M123" s="193"/>
      <c r="N123" s="194"/>
      <c r="O123" s="194"/>
      <c r="P123" s="195">
        <f>P124+P138+P140+P146+P161</f>
        <v>0</v>
      </c>
      <c r="Q123" s="194"/>
      <c r="R123" s="195">
        <f>R124+R138+R140+R146+R161</f>
        <v>34.860599999999998</v>
      </c>
      <c r="S123" s="194"/>
      <c r="T123" s="195">
        <f>T124+T138+T140+T146+T161</f>
        <v>296.12000000000006</v>
      </c>
      <c r="U123" s="196"/>
      <c r="AR123" s="197" t="s">
        <v>84</v>
      </c>
      <c r="AT123" s="198" t="s">
        <v>75</v>
      </c>
      <c r="AU123" s="198" t="s">
        <v>76</v>
      </c>
      <c r="AY123" s="197" t="s">
        <v>143</v>
      </c>
      <c r="BK123" s="199">
        <f>BK124+BK138+BK140+BK146+BK161</f>
        <v>0</v>
      </c>
    </row>
    <row r="124" spans="1:65" s="12" customFormat="1" ht="22.9" customHeight="1">
      <c r="B124" s="186"/>
      <c r="C124" s="187"/>
      <c r="D124" s="188" t="s">
        <v>75</v>
      </c>
      <c r="E124" s="200" t="s">
        <v>84</v>
      </c>
      <c r="F124" s="200" t="s">
        <v>144</v>
      </c>
      <c r="G124" s="187"/>
      <c r="H124" s="187"/>
      <c r="I124" s="190"/>
      <c r="J124" s="201">
        <f>BK124</f>
        <v>0</v>
      </c>
      <c r="K124" s="187"/>
      <c r="L124" s="192"/>
      <c r="M124" s="193"/>
      <c r="N124" s="194"/>
      <c r="O124" s="194"/>
      <c r="P124" s="195">
        <f>SUM(P125:P137)</f>
        <v>0</v>
      </c>
      <c r="Q124" s="194"/>
      <c r="R124" s="195">
        <f>SUM(R125:R137)</f>
        <v>1.26E-2</v>
      </c>
      <c r="S124" s="194"/>
      <c r="T124" s="195">
        <f>SUM(T125:T137)</f>
        <v>0</v>
      </c>
      <c r="U124" s="196"/>
      <c r="AR124" s="197" t="s">
        <v>84</v>
      </c>
      <c r="AT124" s="198" t="s">
        <v>75</v>
      </c>
      <c r="AU124" s="198" t="s">
        <v>84</v>
      </c>
      <c r="AY124" s="197" t="s">
        <v>143</v>
      </c>
      <c r="BK124" s="199">
        <f>SUM(BK125:BK137)</f>
        <v>0</v>
      </c>
    </row>
    <row r="125" spans="1:65" s="2" customFormat="1" ht="33" customHeight="1">
      <c r="A125" s="33"/>
      <c r="B125" s="34"/>
      <c r="C125" s="202" t="s">
        <v>84</v>
      </c>
      <c r="D125" s="202" t="s">
        <v>145</v>
      </c>
      <c r="E125" s="203" t="s">
        <v>300</v>
      </c>
      <c r="F125" s="204" t="s">
        <v>301</v>
      </c>
      <c r="G125" s="205" t="s">
        <v>148</v>
      </c>
      <c r="H125" s="206">
        <v>70</v>
      </c>
      <c r="I125" s="207"/>
      <c r="J125" s="208">
        <f>ROUND(I125*H125,2)</f>
        <v>0</v>
      </c>
      <c r="K125" s="209"/>
      <c r="L125" s="38"/>
      <c r="M125" s="210" t="s">
        <v>1</v>
      </c>
      <c r="N125" s="211" t="s">
        <v>41</v>
      </c>
      <c r="O125" s="70"/>
      <c r="P125" s="212">
        <f>O125*H125</f>
        <v>0</v>
      </c>
      <c r="Q125" s="212">
        <v>0</v>
      </c>
      <c r="R125" s="212">
        <f>Q125*H125</f>
        <v>0</v>
      </c>
      <c r="S125" s="212">
        <v>0</v>
      </c>
      <c r="T125" s="212">
        <f>S125*H125</f>
        <v>0</v>
      </c>
      <c r="U125" s="213" t="s">
        <v>1</v>
      </c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214" t="s">
        <v>149</v>
      </c>
      <c r="AT125" s="214" t="s">
        <v>145</v>
      </c>
      <c r="AU125" s="214" t="s">
        <v>86</v>
      </c>
      <c r="AY125" s="16" t="s">
        <v>143</v>
      </c>
      <c r="BE125" s="215">
        <f>IF(N125="základní",J125,0)</f>
        <v>0</v>
      </c>
      <c r="BF125" s="215">
        <f>IF(N125="snížená",J125,0)</f>
        <v>0</v>
      </c>
      <c r="BG125" s="215">
        <f>IF(N125="zákl. přenesená",J125,0)</f>
        <v>0</v>
      </c>
      <c r="BH125" s="215">
        <f>IF(N125="sníž. přenesená",J125,0)</f>
        <v>0</v>
      </c>
      <c r="BI125" s="215">
        <f>IF(N125="nulová",J125,0)</f>
        <v>0</v>
      </c>
      <c r="BJ125" s="16" t="s">
        <v>84</v>
      </c>
      <c r="BK125" s="215">
        <f>ROUND(I125*H125,2)</f>
        <v>0</v>
      </c>
      <c r="BL125" s="16" t="s">
        <v>149</v>
      </c>
      <c r="BM125" s="214" t="s">
        <v>610</v>
      </c>
    </row>
    <row r="126" spans="1:65" s="2" customFormat="1" ht="21.75" customHeight="1">
      <c r="A126" s="33"/>
      <c r="B126" s="34"/>
      <c r="C126" s="202" t="s">
        <v>86</v>
      </c>
      <c r="D126" s="202" t="s">
        <v>145</v>
      </c>
      <c r="E126" s="203" t="s">
        <v>303</v>
      </c>
      <c r="F126" s="204" t="s">
        <v>304</v>
      </c>
      <c r="G126" s="205" t="s">
        <v>148</v>
      </c>
      <c r="H126" s="206">
        <v>70</v>
      </c>
      <c r="I126" s="207"/>
      <c r="J126" s="208">
        <f>ROUND(I126*H126,2)</f>
        <v>0</v>
      </c>
      <c r="K126" s="209"/>
      <c r="L126" s="38"/>
      <c r="M126" s="210" t="s">
        <v>1</v>
      </c>
      <c r="N126" s="211" t="s">
        <v>41</v>
      </c>
      <c r="O126" s="70"/>
      <c r="P126" s="212">
        <f>O126*H126</f>
        <v>0</v>
      </c>
      <c r="Q126" s="212">
        <v>1.8000000000000001E-4</v>
      </c>
      <c r="R126" s="212">
        <f>Q126*H126</f>
        <v>1.26E-2</v>
      </c>
      <c r="S126" s="212">
        <v>0</v>
      </c>
      <c r="T126" s="212">
        <f>S126*H126</f>
        <v>0</v>
      </c>
      <c r="U126" s="213" t="s">
        <v>1</v>
      </c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214" t="s">
        <v>149</v>
      </c>
      <c r="AT126" s="214" t="s">
        <v>145</v>
      </c>
      <c r="AU126" s="214" t="s">
        <v>86</v>
      </c>
      <c r="AY126" s="16" t="s">
        <v>143</v>
      </c>
      <c r="BE126" s="215">
        <f>IF(N126="základní",J126,0)</f>
        <v>0</v>
      </c>
      <c r="BF126" s="215">
        <f>IF(N126="snížená",J126,0)</f>
        <v>0</v>
      </c>
      <c r="BG126" s="215">
        <f>IF(N126="zákl. přenesená",J126,0)</f>
        <v>0</v>
      </c>
      <c r="BH126" s="215">
        <f>IF(N126="sníž. přenesená",J126,0)</f>
        <v>0</v>
      </c>
      <c r="BI126" s="215">
        <f>IF(N126="nulová",J126,0)</f>
        <v>0</v>
      </c>
      <c r="BJ126" s="16" t="s">
        <v>84</v>
      </c>
      <c r="BK126" s="215">
        <f>ROUND(I126*H126,2)</f>
        <v>0</v>
      </c>
      <c r="BL126" s="16" t="s">
        <v>149</v>
      </c>
      <c r="BM126" s="214" t="s">
        <v>611</v>
      </c>
    </row>
    <row r="127" spans="1:65" s="2" customFormat="1" ht="21.75" customHeight="1">
      <c r="A127" s="33"/>
      <c r="B127" s="34"/>
      <c r="C127" s="202" t="s">
        <v>154</v>
      </c>
      <c r="D127" s="202" t="s">
        <v>145</v>
      </c>
      <c r="E127" s="203" t="s">
        <v>349</v>
      </c>
      <c r="F127" s="204" t="s">
        <v>350</v>
      </c>
      <c r="G127" s="205" t="s">
        <v>157</v>
      </c>
      <c r="H127" s="206">
        <v>17.600000000000001</v>
      </c>
      <c r="I127" s="207"/>
      <c r="J127" s="208">
        <f>ROUND(I127*H127,2)</f>
        <v>0</v>
      </c>
      <c r="K127" s="209"/>
      <c r="L127" s="38"/>
      <c r="M127" s="210" t="s">
        <v>1</v>
      </c>
      <c r="N127" s="211" t="s">
        <v>41</v>
      </c>
      <c r="O127" s="70"/>
      <c r="P127" s="212">
        <f>O127*H127</f>
        <v>0</v>
      </c>
      <c r="Q127" s="212">
        <v>0</v>
      </c>
      <c r="R127" s="212">
        <f>Q127*H127</f>
        <v>0</v>
      </c>
      <c r="S127" s="212">
        <v>0</v>
      </c>
      <c r="T127" s="212">
        <f>S127*H127</f>
        <v>0</v>
      </c>
      <c r="U127" s="213" t="s">
        <v>1</v>
      </c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14" t="s">
        <v>149</v>
      </c>
      <c r="AT127" s="214" t="s">
        <v>145</v>
      </c>
      <c r="AU127" s="214" t="s">
        <v>86</v>
      </c>
      <c r="AY127" s="16" t="s">
        <v>143</v>
      </c>
      <c r="BE127" s="215">
        <f>IF(N127="základní",J127,0)</f>
        <v>0</v>
      </c>
      <c r="BF127" s="215">
        <f>IF(N127="snížená",J127,0)</f>
        <v>0</v>
      </c>
      <c r="BG127" s="215">
        <f>IF(N127="zákl. přenesená",J127,0)</f>
        <v>0</v>
      </c>
      <c r="BH127" s="215">
        <f>IF(N127="sníž. přenesená",J127,0)</f>
        <v>0</v>
      </c>
      <c r="BI127" s="215">
        <f>IF(N127="nulová",J127,0)</f>
        <v>0</v>
      </c>
      <c r="BJ127" s="16" t="s">
        <v>84</v>
      </c>
      <c r="BK127" s="215">
        <f>ROUND(I127*H127,2)</f>
        <v>0</v>
      </c>
      <c r="BL127" s="16" t="s">
        <v>149</v>
      </c>
      <c r="BM127" s="214" t="s">
        <v>612</v>
      </c>
    </row>
    <row r="128" spans="1:65" s="13" customFormat="1" ht="11.25">
      <c r="B128" s="216"/>
      <c r="C128" s="217"/>
      <c r="D128" s="218" t="s">
        <v>159</v>
      </c>
      <c r="E128" s="219" t="s">
        <v>1</v>
      </c>
      <c r="F128" s="220" t="s">
        <v>664</v>
      </c>
      <c r="G128" s="217"/>
      <c r="H128" s="221">
        <v>17.600000000000001</v>
      </c>
      <c r="I128" s="222"/>
      <c r="J128" s="217"/>
      <c r="K128" s="217"/>
      <c r="L128" s="223"/>
      <c r="M128" s="224"/>
      <c r="N128" s="225"/>
      <c r="O128" s="225"/>
      <c r="P128" s="225"/>
      <c r="Q128" s="225"/>
      <c r="R128" s="225"/>
      <c r="S128" s="225"/>
      <c r="T128" s="225"/>
      <c r="U128" s="226"/>
      <c r="AT128" s="227" t="s">
        <v>159</v>
      </c>
      <c r="AU128" s="227" t="s">
        <v>86</v>
      </c>
      <c r="AV128" s="13" t="s">
        <v>86</v>
      </c>
      <c r="AW128" s="13" t="s">
        <v>32</v>
      </c>
      <c r="AX128" s="13" t="s">
        <v>84</v>
      </c>
      <c r="AY128" s="227" t="s">
        <v>143</v>
      </c>
    </row>
    <row r="129" spans="1:65" s="2" customFormat="1" ht="21.75" customHeight="1">
      <c r="A129" s="33"/>
      <c r="B129" s="34"/>
      <c r="C129" s="202" t="s">
        <v>149</v>
      </c>
      <c r="D129" s="202" t="s">
        <v>145</v>
      </c>
      <c r="E129" s="203" t="s">
        <v>163</v>
      </c>
      <c r="F129" s="204" t="s">
        <v>164</v>
      </c>
      <c r="G129" s="205" t="s">
        <v>157</v>
      </c>
      <c r="H129" s="206">
        <v>17.600000000000001</v>
      </c>
      <c r="I129" s="207"/>
      <c r="J129" s="208">
        <f>ROUND(I129*H129,2)</f>
        <v>0</v>
      </c>
      <c r="K129" s="209"/>
      <c r="L129" s="38"/>
      <c r="M129" s="210" t="s">
        <v>1</v>
      </c>
      <c r="N129" s="211" t="s">
        <v>41</v>
      </c>
      <c r="O129" s="70"/>
      <c r="P129" s="212">
        <f>O129*H129</f>
        <v>0</v>
      </c>
      <c r="Q129" s="212">
        <v>0</v>
      </c>
      <c r="R129" s="212">
        <f>Q129*H129</f>
        <v>0</v>
      </c>
      <c r="S129" s="212">
        <v>0</v>
      </c>
      <c r="T129" s="212">
        <f>S129*H129</f>
        <v>0</v>
      </c>
      <c r="U129" s="213" t="s">
        <v>1</v>
      </c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14" t="s">
        <v>149</v>
      </c>
      <c r="AT129" s="214" t="s">
        <v>145</v>
      </c>
      <c r="AU129" s="214" t="s">
        <v>86</v>
      </c>
      <c r="AY129" s="16" t="s">
        <v>143</v>
      </c>
      <c r="BE129" s="215">
        <f>IF(N129="základní",J129,0)</f>
        <v>0</v>
      </c>
      <c r="BF129" s="215">
        <f>IF(N129="snížená",J129,0)</f>
        <v>0</v>
      </c>
      <c r="BG129" s="215">
        <f>IF(N129="zákl. přenesená",J129,0)</f>
        <v>0</v>
      </c>
      <c r="BH129" s="215">
        <f>IF(N129="sníž. přenesená",J129,0)</f>
        <v>0</v>
      </c>
      <c r="BI129" s="215">
        <f>IF(N129="nulová",J129,0)</f>
        <v>0</v>
      </c>
      <c r="BJ129" s="16" t="s">
        <v>84</v>
      </c>
      <c r="BK129" s="215">
        <f>ROUND(I129*H129,2)</f>
        <v>0</v>
      </c>
      <c r="BL129" s="16" t="s">
        <v>149</v>
      </c>
      <c r="BM129" s="214" t="s">
        <v>615</v>
      </c>
    </row>
    <row r="130" spans="1:65" s="2" customFormat="1" ht="33" customHeight="1">
      <c r="A130" s="33"/>
      <c r="B130" s="34"/>
      <c r="C130" s="202" t="s">
        <v>166</v>
      </c>
      <c r="D130" s="202" t="s">
        <v>145</v>
      </c>
      <c r="E130" s="203" t="s">
        <v>354</v>
      </c>
      <c r="F130" s="204" t="s">
        <v>355</v>
      </c>
      <c r="G130" s="205" t="s">
        <v>157</v>
      </c>
      <c r="H130" s="206">
        <v>176</v>
      </c>
      <c r="I130" s="207"/>
      <c r="J130" s="208">
        <f>ROUND(I130*H130,2)</f>
        <v>0</v>
      </c>
      <c r="K130" s="209"/>
      <c r="L130" s="38"/>
      <c r="M130" s="210" t="s">
        <v>1</v>
      </c>
      <c r="N130" s="211" t="s">
        <v>41</v>
      </c>
      <c r="O130" s="70"/>
      <c r="P130" s="212">
        <f>O130*H130</f>
        <v>0</v>
      </c>
      <c r="Q130" s="212">
        <v>0</v>
      </c>
      <c r="R130" s="212">
        <f>Q130*H130</f>
        <v>0</v>
      </c>
      <c r="S130" s="212">
        <v>0</v>
      </c>
      <c r="T130" s="212">
        <f>S130*H130</f>
        <v>0</v>
      </c>
      <c r="U130" s="213" t="s">
        <v>1</v>
      </c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14" t="s">
        <v>149</v>
      </c>
      <c r="AT130" s="214" t="s">
        <v>145</v>
      </c>
      <c r="AU130" s="214" t="s">
        <v>86</v>
      </c>
      <c r="AY130" s="16" t="s">
        <v>143</v>
      </c>
      <c r="BE130" s="215">
        <f>IF(N130="základní",J130,0)</f>
        <v>0</v>
      </c>
      <c r="BF130" s="215">
        <f>IF(N130="snížená",J130,0)</f>
        <v>0</v>
      </c>
      <c r="BG130" s="215">
        <f>IF(N130="zákl. přenesená",J130,0)</f>
        <v>0</v>
      </c>
      <c r="BH130" s="215">
        <f>IF(N130="sníž. přenesená",J130,0)</f>
        <v>0</v>
      </c>
      <c r="BI130" s="215">
        <f>IF(N130="nulová",J130,0)</f>
        <v>0</v>
      </c>
      <c r="BJ130" s="16" t="s">
        <v>84</v>
      </c>
      <c r="BK130" s="215">
        <f>ROUND(I130*H130,2)</f>
        <v>0</v>
      </c>
      <c r="BL130" s="16" t="s">
        <v>149</v>
      </c>
      <c r="BM130" s="214" t="s">
        <v>616</v>
      </c>
    </row>
    <row r="131" spans="1:65" s="13" customFormat="1" ht="11.25">
      <c r="B131" s="216"/>
      <c r="C131" s="217"/>
      <c r="D131" s="218" t="s">
        <v>159</v>
      </c>
      <c r="E131" s="217"/>
      <c r="F131" s="220" t="s">
        <v>665</v>
      </c>
      <c r="G131" s="217"/>
      <c r="H131" s="221">
        <v>176</v>
      </c>
      <c r="I131" s="222"/>
      <c r="J131" s="217"/>
      <c r="K131" s="217"/>
      <c r="L131" s="223"/>
      <c r="M131" s="224"/>
      <c r="N131" s="225"/>
      <c r="O131" s="225"/>
      <c r="P131" s="225"/>
      <c r="Q131" s="225"/>
      <c r="R131" s="225"/>
      <c r="S131" s="225"/>
      <c r="T131" s="225"/>
      <c r="U131" s="226"/>
      <c r="AT131" s="227" t="s">
        <v>159</v>
      </c>
      <c r="AU131" s="227" t="s">
        <v>86</v>
      </c>
      <c r="AV131" s="13" t="s">
        <v>86</v>
      </c>
      <c r="AW131" s="13" t="s">
        <v>4</v>
      </c>
      <c r="AX131" s="13" t="s">
        <v>84</v>
      </c>
      <c r="AY131" s="227" t="s">
        <v>143</v>
      </c>
    </row>
    <row r="132" spans="1:65" s="2" customFormat="1" ht="21.75" customHeight="1">
      <c r="A132" s="33"/>
      <c r="B132" s="34"/>
      <c r="C132" s="202" t="s">
        <v>170</v>
      </c>
      <c r="D132" s="202" t="s">
        <v>145</v>
      </c>
      <c r="E132" s="203" t="s">
        <v>358</v>
      </c>
      <c r="F132" s="204" t="s">
        <v>359</v>
      </c>
      <c r="G132" s="205" t="s">
        <v>157</v>
      </c>
      <c r="H132" s="206">
        <v>17.600000000000001</v>
      </c>
      <c r="I132" s="207"/>
      <c r="J132" s="208">
        <f>ROUND(I132*H132,2)</f>
        <v>0</v>
      </c>
      <c r="K132" s="209"/>
      <c r="L132" s="38"/>
      <c r="M132" s="210" t="s">
        <v>1</v>
      </c>
      <c r="N132" s="211" t="s">
        <v>41</v>
      </c>
      <c r="O132" s="70"/>
      <c r="P132" s="212">
        <f>O132*H132</f>
        <v>0</v>
      </c>
      <c r="Q132" s="212">
        <v>0</v>
      </c>
      <c r="R132" s="212">
        <f>Q132*H132</f>
        <v>0</v>
      </c>
      <c r="S132" s="212">
        <v>0</v>
      </c>
      <c r="T132" s="212">
        <f>S132*H132</f>
        <v>0</v>
      </c>
      <c r="U132" s="213" t="s">
        <v>1</v>
      </c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214" t="s">
        <v>149</v>
      </c>
      <c r="AT132" s="214" t="s">
        <v>145</v>
      </c>
      <c r="AU132" s="214" t="s">
        <v>86</v>
      </c>
      <c r="AY132" s="16" t="s">
        <v>143</v>
      </c>
      <c r="BE132" s="215">
        <f>IF(N132="základní",J132,0)</f>
        <v>0</v>
      </c>
      <c r="BF132" s="215">
        <f>IF(N132="snížená",J132,0)</f>
        <v>0</v>
      </c>
      <c r="BG132" s="215">
        <f>IF(N132="zákl. přenesená",J132,0)</f>
        <v>0</v>
      </c>
      <c r="BH132" s="215">
        <f>IF(N132="sníž. přenesená",J132,0)</f>
        <v>0</v>
      </c>
      <c r="BI132" s="215">
        <f>IF(N132="nulová",J132,0)</f>
        <v>0</v>
      </c>
      <c r="BJ132" s="16" t="s">
        <v>84</v>
      </c>
      <c r="BK132" s="215">
        <f>ROUND(I132*H132,2)</f>
        <v>0</v>
      </c>
      <c r="BL132" s="16" t="s">
        <v>149</v>
      </c>
      <c r="BM132" s="214" t="s">
        <v>618</v>
      </c>
    </row>
    <row r="133" spans="1:65" s="2" customFormat="1" ht="16.5" customHeight="1">
      <c r="A133" s="33"/>
      <c r="B133" s="34"/>
      <c r="C133" s="202" t="s">
        <v>174</v>
      </c>
      <c r="D133" s="202" t="s">
        <v>145</v>
      </c>
      <c r="E133" s="203" t="s">
        <v>171</v>
      </c>
      <c r="F133" s="204" t="s">
        <v>172</v>
      </c>
      <c r="G133" s="205" t="s">
        <v>157</v>
      </c>
      <c r="H133" s="206">
        <v>17.600000000000001</v>
      </c>
      <c r="I133" s="207"/>
      <c r="J133" s="208">
        <f>ROUND(I133*H133,2)</f>
        <v>0</v>
      </c>
      <c r="K133" s="209"/>
      <c r="L133" s="38"/>
      <c r="M133" s="210" t="s">
        <v>1</v>
      </c>
      <c r="N133" s="211" t="s">
        <v>41</v>
      </c>
      <c r="O133" s="70"/>
      <c r="P133" s="212">
        <f>O133*H133</f>
        <v>0</v>
      </c>
      <c r="Q133" s="212">
        <v>0</v>
      </c>
      <c r="R133" s="212">
        <f>Q133*H133</f>
        <v>0</v>
      </c>
      <c r="S133" s="212">
        <v>0</v>
      </c>
      <c r="T133" s="212">
        <f>S133*H133</f>
        <v>0</v>
      </c>
      <c r="U133" s="213" t="s">
        <v>1</v>
      </c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14" t="s">
        <v>149</v>
      </c>
      <c r="AT133" s="214" t="s">
        <v>145</v>
      </c>
      <c r="AU133" s="214" t="s">
        <v>86</v>
      </c>
      <c r="AY133" s="16" t="s">
        <v>143</v>
      </c>
      <c r="BE133" s="215">
        <f>IF(N133="základní",J133,0)</f>
        <v>0</v>
      </c>
      <c r="BF133" s="215">
        <f>IF(N133="snížená",J133,0)</f>
        <v>0</v>
      </c>
      <c r="BG133" s="215">
        <f>IF(N133="zákl. přenesená",J133,0)</f>
        <v>0</v>
      </c>
      <c r="BH133" s="215">
        <f>IF(N133="sníž. přenesená",J133,0)</f>
        <v>0</v>
      </c>
      <c r="BI133" s="215">
        <f>IF(N133="nulová",J133,0)</f>
        <v>0</v>
      </c>
      <c r="BJ133" s="16" t="s">
        <v>84</v>
      </c>
      <c r="BK133" s="215">
        <f>ROUND(I133*H133,2)</f>
        <v>0</v>
      </c>
      <c r="BL133" s="16" t="s">
        <v>149</v>
      </c>
      <c r="BM133" s="214" t="s">
        <v>619</v>
      </c>
    </row>
    <row r="134" spans="1:65" s="2" customFormat="1" ht="21.75" customHeight="1">
      <c r="A134" s="33"/>
      <c r="B134" s="34"/>
      <c r="C134" s="202" t="s">
        <v>180</v>
      </c>
      <c r="D134" s="202" t="s">
        <v>145</v>
      </c>
      <c r="E134" s="203" t="s">
        <v>175</v>
      </c>
      <c r="F134" s="204" t="s">
        <v>176</v>
      </c>
      <c r="G134" s="205" t="s">
        <v>177</v>
      </c>
      <c r="H134" s="206">
        <v>31.68</v>
      </c>
      <c r="I134" s="207"/>
      <c r="J134" s="208">
        <f>ROUND(I134*H134,2)</f>
        <v>0</v>
      </c>
      <c r="K134" s="209"/>
      <c r="L134" s="38"/>
      <c r="M134" s="210" t="s">
        <v>1</v>
      </c>
      <c r="N134" s="211" t="s">
        <v>41</v>
      </c>
      <c r="O134" s="70"/>
      <c r="P134" s="212">
        <f>O134*H134</f>
        <v>0</v>
      </c>
      <c r="Q134" s="212">
        <v>0</v>
      </c>
      <c r="R134" s="212">
        <f>Q134*H134</f>
        <v>0</v>
      </c>
      <c r="S134" s="212">
        <v>0</v>
      </c>
      <c r="T134" s="212">
        <f>S134*H134</f>
        <v>0</v>
      </c>
      <c r="U134" s="213" t="s">
        <v>1</v>
      </c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14" t="s">
        <v>149</v>
      </c>
      <c r="AT134" s="214" t="s">
        <v>145</v>
      </c>
      <c r="AU134" s="214" t="s">
        <v>86</v>
      </c>
      <c r="AY134" s="16" t="s">
        <v>143</v>
      </c>
      <c r="BE134" s="215">
        <f>IF(N134="základní",J134,0)</f>
        <v>0</v>
      </c>
      <c r="BF134" s="215">
        <f>IF(N134="snížená",J134,0)</f>
        <v>0</v>
      </c>
      <c r="BG134" s="215">
        <f>IF(N134="zákl. přenesená",J134,0)</f>
        <v>0</v>
      </c>
      <c r="BH134" s="215">
        <f>IF(N134="sníž. přenesená",J134,0)</f>
        <v>0</v>
      </c>
      <c r="BI134" s="215">
        <f>IF(N134="nulová",J134,0)</f>
        <v>0</v>
      </c>
      <c r="BJ134" s="16" t="s">
        <v>84</v>
      </c>
      <c r="BK134" s="215">
        <f>ROUND(I134*H134,2)</f>
        <v>0</v>
      </c>
      <c r="BL134" s="16" t="s">
        <v>149</v>
      </c>
      <c r="BM134" s="214" t="s">
        <v>620</v>
      </c>
    </row>
    <row r="135" spans="1:65" s="13" customFormat="1" ht="11.25">
      <c r="B135" s="216"/>
      <c r="C135" s="217"/>
      <c r="D135" s="218" t="s">
        <v>159</v>
      </c>
      <c r="E135" s="217"/>
      <c r="F135" s="220" t="s">
        <v>666</v>
      </c>
      <c r="G135" s="217"/>
      <c r="H135" s="221">
        <v>31.68</v>
      </c>
      <c r="I135" s="222"/>
      <c r="J135" s="217"/>
      <c r="K135" s="217"/>
      <c r="L135" s="223"/>
      <c r="M135" s="224"/>
      <c r="N135" s="225"/>
      <c r="O135" s="225"/>
      <c r="P135" s="225"/>
      <c r="Q135" s="225"/>
      <c r="R135" s="225"/>
      <c r="S135" s="225"/>
      <c r="T135" s="225"/>
      <c r="U135" s="226"/>
      <c r="AT135" s="227" t="s">
        <v>159</v>
      </c>
      <c r="AU135" s="227" t="s">
        <v>86</v>
      </c>
      <c r="AV135" s="13" t="s">
        <v>86</v>
      </c>
      <c r="AW135" s="13" t="s">
        <v>4</v>
      </c>
      <c r="AX135" s="13" t="s">
        <v>84</v>
      </c>
      <c r="AY135" s="227" t="s">
        <v>143</v>
      </c>
    </row>
    <row r="136" spans="1:65" s="2" customFormat="1" ht="21.75" customHeight="1">
      <c r="A136" s="33"/>
      <c r="B136" s="34"/>
      <c r="C136" s="202" t="s">
        <v>184</v>
      </c>
      <c r="D136" s="202" t="s">
        <v>145</v>
      </c>
      <c r="E136" s="203" t="s">
        <v>190</v>
      </c>
      <c r="F136" s="204" t="s">
        <v>191</v>
      </c>
      <c r="G136" s="205" t="s">
        <v>148</v>
      </c>
      <c r="H136" s="206">
        <v>88</v>
      </c>
      <c r="I136" s="207"/>
      <c r="J136" s="208">
        <f>ROUND(I136*H136,2)</f>
        <v>0</v>
      </c>
      <c r="K136" s="209"/>
      <c r="L136" s="38"/>
      <c r="M136" s="210" t="s">
        <v>1</v>
      </c>
      <c r="N136" s="211" t="s">
        <v>41</v>
      </c>
      <c r="O136" s="70"/>
      <c r="P136" s="212">
        <f>O136*H136</f>
        <v>0</v>
      </c>
      <c r="Q136" s="212">
        <v>0</v>
      </c>
      <c r="R136" s="212">
        <f>Q136*H136</f>
        <v>0</v>
      </c>
      <c r="S136" s="212">
        <v>0</v>
      </c>
      <c r="T136" s="212">
        <f>S136*H136</f>
        <v>0</v>
      </c>
      <c r="U136" s="213" t="s">
        <v>1</v>
      </c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14" t="s">
        <v>149</v>
      </c>
      <c r="AT136" s="214" t="s">
        <v>145</v>
      </c>
      <c r="AU136" s="214" t="s">
        <v>86</v>
      </c>
      <c r="AY136" s="16" t="s">
        <v>143</v>
      </c>
      <c r="BE136" s="215">
        <f>IF(N136="základní",J136,0)</f>
        <v>0</v>
      </c>
      <c r="BF136" s="215">
        <f>IF(N136="snížená",J136,0)</f>
        <v>0</v>
      </c>
      <c r="BG136" s="215">
        <f>IF(N136="zákl. přenesená",J136,0)</f>
        <v>0</v>
      </c>
      <c r="BH136" s="215">
        <f>IF(N136="sníž. přenesená",J136,0)</f>
        <v>0</v>
      </c>
      <c r="BI136" s="215">
        <f>IF(N136="nulová",J136,0)</f>
        <v>0</v>
      </c>
      <c r="BJ136" s="16" t="s">
        <v>84</v>
      </c>
      <c r="BK136" s="215">
        <f>ROUND(I136*H136,2)</f>
        <v>0</v>
      </c>
      <c r="BL136" s="16" t="s">
        <v>149</v>
      </c>
      <c r="BM136" s="214" t="s">
        <v>623</v>
      </c>
    </row>
    <row r="137" spans="1:65" s="13" customFormat="1" ht="11.25">
      <c r="B137" s="216"/>
      <c r="C137" s="217"/>
      <c r="D137" s="218" t="s">
        <v>159</v>
      </c>
      <c r="E137" s="219" t="s">
        <v>1</v>
      </c>
      <c r="F137" s="220" t="s">
        <v>667</v>
      </c>
      <c r="G137" s="217"/>
      <c r="H137" s="221">
        <v>88</v>
      </c>
      <c r="I137" s="222"/>
      <c r="J137" s="217"/>
      <c r="K137" s="217"/>
      <c r="L137" s="223"/>
      <c r="M137" s="224"/>
      <c r="N137" s="225"/>
      <c r="O137" s="225"/>
      <c r="P137" s="225"/>
      <c r="Q137" s="225"/>
      <c r="R137" s="225"/>
      <c r="S137" s="225"/>
      <c r="T137" s="225"/>
      <c r="U137" s="226"/>
      <c r="AT137" s="227" t="s">
        <v>159</v>
      </c>
      <c r="AU137" s="227" t="s">
        <v>86</v>
      </c>
      <c r="AV137" s="13" t="s">
        <v>86</v>
      </c>
      <c r="AW137" s="13" t="s">
        <v>32</v>
      </c>
      <c r="AX137" s="13" t="s">
        <v>84</v>
      </c>
      <c r="AY137" s="227" t="s">
        <v>143</v>
      </c>
    </row>
    <row r="138" spans="1:65" s="12" customFormat="1" ht="22.9" customHeight="1">
      <c r="B138" s="186"/>
      <c r="C138" s="187"/>
      <c r="D138" s="188" t="s">
        <v>75</v>
      </c>
      <c r="E138" s="200" t="s">
        <v>166</v>
      </c>
      <c r="F138" s="200" t="s">
        <v>203</v>
      </c>
      <c r="G138" s="187"/>
      <c r="H138" s="187"/>
      <c r="I138" s="190"/>
      <c r="J138" s="201">
        <f>BK138</f>
        <v>0</v>
      </c>
      <c r="K138" s="187"/>
      <c r="L138" s="192"/>
      <c r="M138" s="193"/>
      <c r="N138" s="194"/>
      <c r="O138" s="194"/>
      <c r="P138" s="195">
        <f>P139</f>
        <v>0</v>
      </c>
      <c r="Q138" s="194"/>
      <c r="R138" s="195">
        <f>R139</f>
        <v>34.847999999999999</v>
      </c>
      <c r="S138" s="194"/>
      <c r="T138" s="195">
        <f>T139</f>
        <v>0</v>
      </c>
      <c r="U138" s="196"/>
      <c r="AR138" s="197" t="s">
        <v>84</v>
      </c>
      <c r="AT138" s="198" t="s">
        <v>75</v>
      </c>
      <c r="AU138" s="198" t="s">
        <v>84</v>
      </c>
      <c r="AY138" s="197" t="s">
        <v>143</v>
      </c>
      <c r="BK138" s="199">
        <f>BK139</f>
        <v>0</v>
      </c>
    </row>
    <row r="139" spans="1:65" s="2" customFormat="1" ht="21.75" customHeight="1">
      <c r="A139" s="33"/>
      <c r="B139" s="34"/>
      <c r="C139" s="202" t="s">
        <v>189</v>
      </c>
      <c r="D139" s="202" t="s">
        <v>145</v>
      </c>
      <c r="E139" s="203" t="s">
        <v>373</v>
      </c>
      <c r="F139" s="204" t="s">
        <v>212</v>
      </c>
      <c r="G139" s="205" t="s">
        <v>148</v>
      </c>
      <c r="H139" s="206">
        <v>88</v>
      </c>
      <c r="I139" s="207"/>
      <c r="J139" s="208">
        <f>ROUND(I139*H139,2)</f>
        <v>0</v>
      </c>
      <c r="K139" s="209"/>
      <c r="L139" s="38"/>
      <c r="M139" s="210" t="s">
        <v>1</v>
      </c>
      <c r="N139" s="211" t="s">
        <v>41</v>
      </c>
      <c r="O139" s="70"/>
      <c r="P139" s="212">
        <f>O139*H139</f>
        <v>0</v>
      </c>
      <c r="Q139" s="212">
        <v>0.39600000000000002</v>
      </c>
      <c r="R139" s="212">
        <f>Q139*H139</f>
        <v>34.847999999999999</v>
      </c>
      <c r="S139" s="212">
        <v>0</v>
      </c>
      <c r="T139" s="212">
        <f>S139*H139</f>
        <v>0</v>
      </c>
      <c r="U139" s="213" t="s">
        <v>1</v>
      </c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14" t="s">
        <v>149</v>
      </c>
      <c r="AT139" s="214" t="s">
        <v>145</v>
      </c>
      <c r="AU139" s="214" t="s">
        <v>86</v>
      </c>
      <c r="AY139" s="16" t="s">
        <v>143</v>
      </c>
      <c r="BE139" s="215">
        <f>IF(N139="základní",J139,0)</f>
        <v>0</v>
      </c>
      <c r="BF139" s="215">
        <f>IF(N139="snížená",J139,0)</f>
        <v>0</v>
      </c>
      <c r="BG139" s="215">
        <f>IF(N139="zákl. přenesená",J139,0)</f>
        <v>0</v>
      </c>
      <c r="BH139" s="215">
        <f>IF(N139="sníž. přenesená",J139,0)</f>
        <v>0</v>
      </c>
      <c r="BI139" s="215">
        <f>IF(N139="nulová",J139,0)</f>
        <v>0</v>
      </c>
      <c r="BJ139" s="16" t="s">
        <v>84</v>
      </c>
      <c r="BK139" s="215">
        <f>ROUND(I139*H139,2)</f>
        <v>0</v>
      </c>
      <c r="BL139" s="16" t="s">
        <v>149</v>
      </c>
      <c r="BM139" s="214" t="s">
        <v>626</v>
      </c>
    </row>
    <row r="140" spans="1:65" s="12" customFormat="1" ht="22.9" customHeight="1">
      <c r="B140" s="186"/>
      <c r="C140" s="187"/>
      <c r="D140" s="188" t="s">
        <v>75</v>
      </c>
      <c r="E140" s="200" t="s">
        <v>184</v>
      </c>
      <c r="F140" s="200" t="s">
        <v>241</v>
      </c>
      <c r="G140" s="187"/>
      <c r="H140" s="187"/>
      <c r="I140" s="190"/>
      <c r="J140" s="201">
        <f>BK140</f>
        <v>0</v>
      </c>
      <c r="K140" s="187"/>
      <c r="L140" s="192"/>
      <c r="M140" s="193"/>
      <c r="N140" s="194"/>
      <c r="O140" s="194"/>
      <c r="P140" s="195">
        <f>SUM(P141:P145)</f>
        <v>0</v>
      </c>
      <c r="Q140" s="194"/>
      <c r="R140" s="195">
        <f>SUM(R141:R145)</f>
        <v>0</v>
      </c>
      <c r="S140" s="194"/>
      <c r="T140" s="195">
        <f>SUM(T141:T145)</f>
        <v>296.12000000000006</v>
      </c>
      <c r="U140" s="196"/>
      <c r="AR140" s="197" t="s">
        <v>84</v>
      </c>
      <c r="AT140" s="198" t="s">
        <v>75</v>
      </c>
      <c r="AU140" s="198" t="s">
        <v>84</v>
      </c>
      <c r="AY140" s="197" t="s">
        <v>143</v>
      </c>
      <c r="BK140" s="199">
        <f>SUM(BK141:BK145)</f>
        <v>0</v>
      </c>
    </row>
    <row r="141" spans="1:65" s="2" customFormat="1" ht="33" customHeight="1">
      <c r="A141" s="33"/>
      <c r="B141" s="34"/>
      <c r="C141" s="202" t="s">
        <v>194</v>
      </c>
      <c r="D141" s="202" t="s">
        <v>145</v>
      </c>
      <c r="E141" s="203" t="s">
        <v>251</v>
      </c>
      <c r="F141" s="204" t="s">
        <v>252</v>
      </c>
      <c r="G141" s="205" t="s">
        <v>245</v>
      </c>
      <c r="H141" s="206">
        <v>1</v>
      </c>
      <c r="I141" s="207"/>
      <c r="J141" s="208">
        <f>ROUND(I141*H141,2)</f>
        <v>0</v>
      </c>
      <c r="K141" s="209"/>
      <c r="L141" s="38"/>
      <c r="M141" s="210" t="s">
        <v>1</v>
      </c>
      <c r="N141" s="211" t="s">
        <v>41</v>
      </c>
      <c r="O141" s="70"/>
      <c r="P141" s="212">
        <f>O141*H141</f>
        <v>0</v>
      </c>
      <c r="Q141" s="212">
        <v>0</v>
      </c>
      <c r="R141" s="212">
        <f>Q141*H141</f>
        <v>0</v>
      </c>
      <c r="S141" s="212">
        <v>0</v>
      </c>
      <c r="T141" s="212">
        <f>S141*H141</f>
        <v>0</v>
      </c>
      <c r="U141" s="213" t="s">
        <v>1</v>
      </c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14" t="s">
        <v>149</v>
      </c>
      <c r="AT141" s="214" t="s">
        <v>145</v>
      </c>
      <c r="AU141" s="214" t="s">
        <v>86</v>
      </c>
      <c r="AY141" s="16" t="s">
        <v>143</v>
      </c>
      <c r="BE141" s="215">
        <f>IF(N141="základní",J141,0)</f>
        <v>0</v>
      </c>
      <c r="BF141" s="215">
        <f>IF(N141="snížená",J141,0)</f>
        <v>0</v>
      </c>
      <c r="BG141" s="215">
        <f>IF(N141="zákl. přenesená",J141,0)</f>
        <v>0</v>
      </c>
      <c r="BH141" s="215">
        <f>IF(N141="sníž. přenesená",J141,0)</f>
        <v>0</v>
      </c>
      <c r="BI141" s="215">
        <f>IF(N141="nulová",J141,0)</f>
        <v>0</v>
      </c>
      <c r="BJ141" s="16" t="s">
        <v>84</v>
      </c>
      <c r="BK141" s="215">
        <f>ROUND(I141*H141,2)</f>
        <v>0</v>
      </c>
      <c r="BL141" s="16" t="s">
        <v>149</v>
      </c>
      <c r="BM141" s="214" t="s">
        <v>627</v>
      </c>
    </row>
    <row r="142" spans="1:65" s="2" customFormat="1" ht="21.75" customHeight="1">
      <c r="A142" s="33"/>
      <c r="B142" s="34"/>
      <c r="C142" s="202" t="s">
        <v>199</v>
      </c>
      <c r="D142" s="202" t="s">
        <v>145</v>
      </c>
      <c r="E142" s="203" t="s">
        <v>255</v>
      </c>
      <c r="F142" s="204" t="s">
        <v>256</v>
      </c>
      <c r="G142" s="205" t="s">
        <v>157</v>
      </c>
      <c r="H142" s="206">
        <v>396</v>
      </c>
      <c r="I142" s="207"/>
      <c r="J142" s="208">
        <f>ROUND(I142*H142,2)</f>
        <v>0</v>
      </c>
      <c r="K142" s="209"/>
      <c r="L142" s="38"/>
      <c r="M142" s="210" t="s">
        <v>1</v>
      </c>
      <c r="N142" s="211" t="s">
        <v>41</v>
      </c>
      <c r="O142" s="70"/>
      <c r="P142" s="212">
        <f>O142*H142</f>
        <v>0</v>
      </c>
      <c r="Q142" s="212">
        <v>0</v>
      </c>
      <c r="R142" s="212">
        <f>Q142*H142</f>
        <v>0</v>
      </c>
      <c r="S142" s="212">
        <v>0.65</v>
      </c>
      <c r="T142" s="212">
        <f>S142*H142</f>
        <v>257.40000000000003</v>
      </c>
      <c r="U142" s="213" t="s">
        <v>1</v>
      </c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14" t="s">
        <v>149</v>
      </c>
      <c r="AT142" s="214" t="s">
        <v>145</v>
      </c>
      <c r="AU142" s="214" t="s">
        <v>86</v>
      </c>
      <c r="AY142" s="16" t="s">
        <v>143</v>
      </c>
      <c r="BE142" s="215">
        <f>IF(N142="základní",J142,0)</f>
        <v>0</v>
      </c>
      <c r="BF142" s="215">
        <f>IF(N142="snížená",J142,0)</f>
        <v>0</v>
      </c>
      <c r="BG142" s="215">
        <f>IF(N142="zákl. přenesená",J142,0)</f>
        <v>0</v>
      </c>
      <c r="BH142" s="215">
        <f>IF(N142="sníž. přenesená",J142,0)</f>
        <v>0</v>
      </c>
      <c r="BI142" s="215">
        <f>IF(N142="nulová",J142,0)</f>
        <v>0</v>
      </c>
      <c r="BJ142" s="16" t="s">
        <v>84</v>
      </c>
      <c r="BK142" s="215">
        <f>ROUND(I142*H142,2)</f>
        <v>0</v>
      </c>
      <c r="BL142" s="16" t="s">
        <v>149</v>
      </c>
      <c r="BM142" s="214" t="s">
        <v>668</v>
      </c>
    </row>
    <row r="143" spans="1:65" s="13" customFormat="1" ht="11.25">
      <c r="B143" s="216"/>
      <c r="C143" s="217"/>
      <c r="D143" s="218" t="s">
        <v>159</v>
      </c>
      <c r="E143" s="219" t="s">
        <v>1</v>
      </c>
      <c r="F143" s="220" t="s">
        <v>669</v>
      </c>
      <c r="G143" s="217"/>
      <c r="H143" s="221">
        <v>396</v>
      </c>
      <c r="I143" s="222"/>
      <c r="J143" s="217"/>
      <c r="K143" s="217"/>
      <c r="L143" s="223"/>
      <c r="M143" s="224"/>
      <c r="N143" s="225"/>
      <c r="O143" s="225"/>
      <c r="P143" s="225"/>
      <c r="Q143" s="225"/>
      <c r="R143" s="225"/>
      <c r="S143" s="225"/>
      <c r="T143" s="225"/>
      <c r="U143" s="226"/>
      <c r="AT143" s="227" t="s">
        <v>159</v>
      </c>
      <c r="AU143" s="227" t="s">
        <v>86</v>
      </c>
      <c r="AV143" s="13" t="s">
        <v>86</v>
      </c>
      <c r="AW143" s="13" t="s">
        <v>32</v>
      </c>
      <c r="AX143" s="13" t="s">
        <v>84</v>
      </c>
      <c r="AY143" s="227" t="s">
        <v>143</v>
      </c>
    </row>
    <row r="144" spans="1:65" s="2" customFormat="1" ht="16.5" customHeight="1">
      <c r="A144" s="33"/>
      <c r="B144" s="34"/>
      <c r="C144" s="202" t="s">
        <v>204</v>
      </c>
      <c r="D144" s="202" t="s">
        <v>145</v>
      </c>
      <c r="E144" s="203" t="s">
        <v>260</v>
      </c>
      <c r="F144" s="204" t="s">
        <v>261</v>
      </c>
      <c r="G144" s="205" t="s">
        <v>157</v>
      </c>
      <c r="H144" s="206">
        <v>17.600000000000001</v>
      </c>
      <c r="I144" s="207"/>
      <c r="J144" s="208">
        <f>ROUND(I144*H144,2)</f>
        <v>0</v>
      </c>
      <c r="K144" s="209"/>
      <c r="L144" s="38"/>
      <c r="M144" s="210" t="s">
        <v>1</v>
      </c>
      <c r="N144" s="211" t="s">
        <v>41</v>
      </c>
      <c r="O144" s="70"/>
      <c r="P144" s="212">
        <f>O144*H144</f>
        <v>0</v>
      </c>
      <c r="Q144" s="212">
        <v>0</v>
      </c>
      <c r="R144" s="212">
        <f>Q144*H144</f>
        <v>0</v>
      </c>
      <c r="S144" s="212">
        <v>2.2000000000000002</v>
      </c>
      <c r="T144" s="212">
        <f>S144*H144</f>
        <v>38.720000000000006</v>
      </c>
      <c r="U144" s="213" t="s">
        <v>1</v>
      </c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214" t="s">
        <v>149</v>
      </c>
      <c r="AT144" s="214" t="s">
        <v>145</v>
      </c>
      <c r="AU144" s="214" t="s">
        <v>86</v>
      </c>
      <c r="AY144" s="16" t="s">
        <v>143</v>
      </c>
      <c r="BE144" s="215">
        <f>IF(N144="základní",J144,0)</f>
        <v>0</v>
      </c>
      <c r="BF144" s="215">
        <f>IF(N144="snížená",J144,0)</f>
        <v>0</v>
      </c>
      <c r="BG144" s="215">
        <f>IF(N144="zákl. přenesená",J144,0)</f>
        <v>0</v>
      </c>
      <c r="BH144" s="215">
        <f>IF(N144="sníž. přenesená",J144,0)</f>
        <v>0</v>
      </c>
      <c r="BI144" s="215">
        <f>IF(N144="nulová",J144,0)</f>
        <v>0</v>
      </c>
      <c r="BJ144" s="16" t="s">
        <v>84</v>
      </c>
      <c r="BK144" s="215">
        <f>ROUND(I144*H144,2)</f>
        <v>0</v>
      </c>
      <c r="BL144" s="16" t="s">
        <v>149</v>
      </c>
      <c r="BM144" s="214" t="s">
        <v>634</v>
      </c>
    </row>
    <row r="145" spans="1:65" s="13" customFormat="1" ht="11.25">
      <c r="B145" s="216"/>
      <c r="C145" s="217"/>
      <c r="D145" s="218" t="s">
        <v>159</v>
      </c>
      <c r="E145" s="219" t="s">
        <v>1</v>
      </c>
      <c r="F145" s="220" t="s">
        <v>670</v>
      </c>
      <c r="G145" s="217"/>
      <c r="H145" s="221">
        <v>17.600000000000001</v>
      </c>
      <c r="I145" s="222"/>
      <c r="J145" s="217"/>
      <c r="K145" s="217"/>
      <c r="L145" s="223"/>
      <c r="M145" s="224"/>
      <c r="N145" s="225"/>
      <c r="O145" s="225"/>
      <c r="P145" s="225"/>
      <c r="Q145" s="225"/>
      <c r="R145" s="225"/>
      <c r="S145" s="225"/>
      <c r="T145" s="225"/>
      <c r="U145" s="226"/>
      <c r="AT145" s="227" t="s">
        <v>159</v>
      </c>
      <c r="AU145" s="227" t="s">
        <v>86</v>
      </c>
      <c r="AV145" s="13" t="s">
        <v>86</v>
      </c>
      <c r="AW145" s="13" t="s">
        <v>32</v>
      </c>
      <c r="AX145" s="13" t="s">
        <v>84</v>
      </c>
      <c r="AY145" s="227" t="s">
        <v>143</v>
      </c>
    </row>
    <row r="146" spans="1:65" s="12" customFormat="1" ht="22.9" customHeight="1">
      <c r="B146" s="186"/>
      <c r="C146" s="187"/>
      <c r="D146" s="188" t="s">
        <v>75</v>
      </c>
      <c r="E146" s="200" t="s">
        <v>265</v>
      </c>
      <c r="F146" s="200" t="s">
        <v>266</v>
      </c>
      <c r="G146" s="187"/>
      <c r="H146" s="187"/>
      <c r="I146" s="190"/>
      <c r="J146" s="201">
        <f>BK146</f>
        <v>0</v>
      </c>
      <c r="K146" s="187"/>
      <c r="L146" s="192"/>
      <c r="M146" s="193"/>
      <c r="N146" s="194"/>
      <c r="O146" s="194"/>
      <c r="P146" s="195">
        <f>SUM(P147:P160)</f>
        <v>0</v>
      </c>
      <c r="Q146" s="194"/>
      <c r="R146" s="195">
        <f>SUM(R147:R160)</f>
        <v>0</v>
      </c>
      <c r="S146" s="194"/>
      <c r="T146" s="195">
        <f>SUM(T147:T160)</f>
        <v>0</v>
      </c>
      <c r="U146" s="196"/>
      <c r="AR146" s="197" t="s">
        <v>84</v>
      </c>
      <c r="AT146" s="198" t="s">
        <v>75</v>
      </c>
      <c r="AU146" s="198" t="s">
        <v>84</v>
      </c>
      <c r="AY146" s="197" t="s">
        <v>143</v>
      </c>
      <c r="BK146" s="199">
        <f>SUM(BK147:BK160)</f>
        <v>0</v>
      </c>
    </row>
    <row r="147" spans="1:65" s="2" customFormat="1" ht="21.75" customHeight="1">
      <c r="A147" s="33"/>
      <c r="B147" s="34"/>
      <c r="C147" s="202" t="s">
        <v>210</v>
      </c>
      <c r="D147" s="202" t="s">
        <v>145</v>
      </c>
      <c r="E147" s="203" t="s">
        <v>268</v>
      </c>
      <c r="F147" s="204" t="s">
        <v>269</v>
      </c>
      <c r="G147" s="205" t="s">
        <v>177</v>
      </c>
      <c r="H147" s="206">
        <v>296.12</v>
      </c>
      <c r="I147" s="207"/>
      <c r="J147" s="208">
        <f>ROUND(I147*H147,2)</f>
        <v>0</v>
      </c>
      <c r="K147" s="209"/>
      <c r="L147" s="38"/>
      <c r="M147" s="210" t="s">
        <v>1</v>
      </c>
      <c r="N147" s="211" t="s">
        <v>41</v>
      </c>
      <c r="O147" s="70"/>
      <c r="P147" s="212">
        <f>O147*H147</f>
        <v>0</v>
      </c>
      <c r="Q147" s="212">
        <v>0</v>
      </c>
      <c r="R147" s="212">
        <f>Q147*H147</f>
        <v>0</v>
      </c>
      <c r="S147" s="212">
        <v>0</v>
      </c>
      <c r="T147" s="212">
        <f>S147*H147</f>
        <v>0</v>
      </c>
      <c r="U147" s="213" t="s">
        <v>1</v>
      </c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14" t="s">
        <v>149</v>
      </c>
      <c r="AT147" s="214" t="s">
        <v>145</v>
      </c>
      <c r="AU147" s="214" t="s">
        <v>86</v>
      </c>
      <c r="AY147" s="16" t="s">
        <v>143</v>
      </c>
      <c r="BE147" s="215">
        <f>IF(N147="základní",J147,0)</f>
        <v>0</v>
      </c>
      <c r="BF147" s="215">
        <f>IF(N147="snížená",J147,0)</f>
        <v>0</v>
      </c>
      <c r="BG147" s="215">
        <f>IF(N147="zákl. přenesená",J147,0)</f>
        <v>0</v>
      </c>
      <c r="BH147" s="215">
        <f>IF(N147="sníž. přenesená",J147,0)</f>
        <v>0</v>
      </c>
      <c r="BI147" s="215">
        <f>IF(N147="nulová",J147,0)</f>
        <v>0</v>
      </c>
      <c r="BJ147" s="16" t="s">
        <v>84</v>
      </c>
      <c r="BK147" s="215">
        <f>ROUND(I147*H147,2)</f>
        <v>0</v>
      </c>
      <c r="BL147" s="16" t="s">
        <v>149</v>
      </c>
      <c r="BM147" s="214" t="s">
        <v>642</v>
      </c>
    </row>
    <row r="148" spans="1:65" s="2" customFormat="1" ht="21.75" customHeight="1">
      <c r="A148" s="33"/>
      <c r="B148" s="34"/>
      <c r="C148" s="202" t="s">
        <v>8</v>
      </c>
      <c r="D148" s="202" t="s">
        <v>145</v>
      </c>
      <c r="E148" s="203" t="s">
        <v>272</v>
      </c>
      <c r="F148" s="204" t="s">
        <v>273</v>
      </c>
      <c r="G148" s="205" t="s">
        <v>177</v>
      </c>
      <c r="H148" s="206">
        <v>5626.28</v>
      </c>
      <c r="I148" s="207"/>
      <c r="J148" s="208">
        <f>ROUND(I148*H148,2)</f>
        <v>0</v>
      </c>
      <c r="K148" s="209"/>
      <c r="L148" s="38"/>
      <c r="M148" s="210" t="s">
        <v>1</v>
      </c>
      <c r="N148" s="211" t="s">
        <v>41</v>
      </c>
      <c r="O148" s="70"/>
      <c r="P148" s="212">
        <f>O148*H148</f>
        <v>0</v>
      </c>
      <c r="Q148" s="212">
        <v>0</v>
      </c>
      <c r="R148" s="212">
        <f>Q148*H148</f>
        <v>0</v>
      </c>
      <c r="S148" s="212">
        <v>0</v>
      </c>
      <c r="T148" s="212">
        <f>S148*H148</f>
        <v>0</v>
      </c>
      <c r="U148" s="213" t="s">
        <v>1</v>
      </c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214" t="s">
        <v>149</v>
      </c>
      <c r="AT148" s="214" t="s">
        <v>145</v>
      </c>
      <c r="AU148" s="214" t="s">
        <v>86</v>
      </c>
      <c r="AY148" s="16" t="s">
        <v>143</v>
      </c>
      <c r="BE148" s="215">
        <f>IF(N148="základní",J148,0)</f>
        <v>0</v>
      </c>
      <c r="BF148" s="215">
        <f>IF(N148="snížená",J148,0)</f>
        <v>0</v>
      </c>
      <c r="BG148" s="215">
        <f>IF(N148="zákl. přenesená",J148,0)</f>
        <v>0</v>
      </c>
      <c r="BH148" s="215">
        <f>IF(N148="sníž. přenesená",J148,0)</f>
        <v>0</v>
      </c>
      <c r="BI148" s="215">
        <f>IF(N148="nulová",J148,0)</f>
        <v>0</v>
      </c>
      <c r="BJ148" s="16" t="s">
        <v>84</v>
      </c>
      <c r="BK148" s="215">
        <f>ROUND(I148*H148,2)</f>
        <v>0</v>
      </c>
      <c r="BL148" s="16" t="s">
        <v>149</v>
      </c>
      <c r="BM148" s="214" t="s">
        <v>643</v>
      </c>
    </row>
    <row r="149" spans="1:65" s="13" customFormat="1" ht="11.25">
      <c r="B149" s="216"/>
      <c r="C149" s="217"/>
      <c r="D149" s="218" t="s">
        <v>159</v>
      </c>
      <c r="E149" s="217"/>
      <c r="F149" s="220" t="s">
        <v>671</v>
      </c>
      <c r="G149" s="217"/>
      <c r="H149" s="221">
        <v>5626.28</v>
      </c>
      <c r="I149" s="222"/>
      <c r="J149" s="217"/>
      <c r="K149" s="217"/>
      <c r="L149" s="223"/>
      <c r="M149" s="224"/>
      <c r="N149" s="225"/>
      <c r="O149" s="225"/>
      <c r="P149" s="225"/>
      <c r="Q149" s="225"/>
      <c r="R149" s="225"/>
      <c r="S149" s="225"/>
      <c r="T149" s="225"/>
      <c r="U149" s="226"/>
      <c r="AT149" s="227" t="s">
        <v>159</v>
      </c>
      <c r="AU149" s="227" t="s">
        <v>86</v>
      </c>
      <c r="AV149" s="13" t="s">
        <v>86</v>
      </c>
      <c r="AW149" s="13" t="s">
        <v>4</v>
      </c>
      <c r="AX149" s="13" t="s">
        <v>84</v>
      </c>
      <c r="AY149" s="227" t="s">
        <v>143</v>
      </c>
    </row>
    <row r="150" spans="1:65" s="2" customFormat="1" ht="16.5" customHeight="1">
      <c r="A150" s="33"/>
      <c r="B150" s="34"/>
      <c r="C150" s="202" t="s">
        <v>217</v>
      </c>
      <c r="D150" s="202" t="s">
        <v>145</v>
      </c>
      <c r="E150" s="203" t="s">
        <v>277</v>
      </c>
      <c r="F150" s="204" t="s">
        <v>278</v>
      </c>
      <c r="G150" s="205" t="s">
        <v>177</v>
      </c>
      <c r="H150" s="206">
        <v>296.12</v>
      </c>
      <c r="I150" s="207"/>
      <c r="J150" s="208">
        <f>ROUND(I150*H150,2)</f>
        <v>0</v>
      </c>
      <c r="K150" s="209"/>
      <c r="L150" s="38"/>
      <c r="M150" s="210" t="s">
        <v>1</v>
      </c>
      <c r="N150" s="211" t="s">
        <v>41</v>
      </c>
      <c r="O150" s="70"/>
      <c r="P150" s="212">
        <f>O150*H150</f>
        <v>0</v>
      </c>
      <c r="Q150" s="212">
        <v>0</v>
      </c>
      <c r="R150" s="212">
        <f>Q150*H150</f>
        <v>0</v>
      </c>
      <c r="S150" s="212">
        <v>0</v>
      </c>
      <c r="T150" s="212">
        <f>S150*H150</f>
        <v>0</v>
      </c>
      <c r="U150" s="213" t="s">
        <v>1</v>
      </c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214" t="s">
        <v>149</v>
      </c>
      <c r="AT150" s="214" t="s">
        <v>145</v>
      </c>
      <c r="AU150" s="214" t="s">
        <v>86</v>
      </c>
      <c r="AY150" s="16" t="s">
        <v>143</v>
      </c>
      <c r="BE150" s="215">
        <f>IF(N150="základní",J150,0)</f>
        <v>0</v>
      </c>
      <c r="BF150" s="215">
        <f>IF(N150="snížená",J150,0)</f>
        <v>0</v>
      </c>
      <c r="BG150" s="215">
        <f>IF(N150="zákl. přenesená",J150,0)</f>
        <v>0</v>
      </c>
      <c r="BH150" s="215">
        <f>IF(N150="sníž. přenesená",J150,0)</f>
        <v>0</v>
      </c>
      <c r="BI150" s="215">
        <f>IF(N150="nulová",J150,0)</f>
        <v>0</v>
      </c>
      <c r="BJ150" s="16" t="s">
        <v>84</v>
      </c>
      <c r="BK150" s="215">
        <f>ROUND(I150*H150,2)</f>
        <v>0</v>
      </c>
      <c r="BL150" s="16" t="s">
        <v>149</v>
      </c>
      <c r="BM150" s="214" t="s">
        <v>645</v>
      </c>
    </row>
    <row r="151" spans="1:65" s="2" customFormat="1" ht="21.75" customHeight="1">
      <c r="A151" s="33"/>
      <c r="B151" s="34"/>
      <c r="C151" s="202" t="s">
        <v>222</v>
      </c>
      <c r="D151" s="202" t="s">
        <v>145</v>
      </c>
      <c r="E151" s="203" t="s">
        <v>414</v>
      </c>
      <c r="F151" s="204" t="s">
        <v>415</v>
      </c>
      <c r="G151" s="205" t="s">
        <v>177</v>
      </c>
      <c r="H151" s="206">
        <v>0.2</v>
      </c>
      <c r="I151" s="207"/>
      <c r="J151" s="208">
        <f>ROUND(I151*H151,2)</f>
        <v>0</v>
      </c>
      <c r="K151" s="209"/>
      <c r="L151" s="38"/>
      <c r="M151" s="210" t="s">
        <v>1</v>
      </c>
      <c r="N151" s="211" t="s">
        <v>41</v>
      </c>
      <c r="O151" s="70"/>
      <c r="P151" s="212">
        <f>O151*H151</f>
        <v>0</v>
      </c>
      <c r="Q151" s="212">
        <v>0</v>
      </c>
      <c r="R151" s="212">
        <f>Q151*H151</f>
        <v>0</v>
      </c>
      <c r="S151" s="212">
        <v>0</v>
      </c>
      <c r="T151" s="212">
        <f>S151*H151</f>
        <v>0</v>
      </c>
      <c r="U151" s="213" t="s">
        <v>1</v>
      </c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214" t="s">
        <v>149</v>
      </c>
      <c r="AT151" s="214" t="s">
        <v>145</v>
      </c>
      <c r="AU151" s="214" t="s">
        <v>86</v>
      </c>
      <c r="AY151" s="16" t="s">
        <v>143</v>
      </c>
      <c r="BE151" s="215">
        <f>IF(N151="základní",J151,0)</f>
        <v>0</v>
      </c>
      <c r="BF151" s="215">
        <f>IF(N151="snížená",J151,0)</f>
        <v>0</v>
      </c>
      <c r="BG151" s="215">
        <f>IF(N151="zákl. přenesená",J151,0)</f>
        <v>0</v>
      </c>
      <c r="BH151" s="215">
        <f>IF(N151="sníž. přenesená",J151,0)</f>
        <v>0</v>
      </c>
      <c r="BI151" s="215">
        <f>IF(N151="nulová",J151,0)</f>
        <v>0</v>
      </c>
      <c r="BJ151" s="16" t="s">
        <v>84</v>
      </c>
      <c r="BK151" s="215">
        <f>ROUND(I151*H151,2)</f>
        <v>0</v>
      </c>
      <c r="BL151" s="16" t="s">
        <v>149</v>
      </c>
      <c r="BM151" s="214" t="s">
        <v>646</v>
      </c>
    </row>
    <row r="152" spans="1:65" s="2" customFormat="1" ht="78">
      <c r="A152" s="33"/>
      <c r="B152" s="34"/>
      <c r="C152" s="35"/>
      <c r="D152" s="218" t="s">
        <v>226</v>
      </c>
      <c r="E152" s="35"/>
      <c r="F152" s="250" t="s">
        <v>417</v>
      </c>
      <c r="G152" s="35"/>
      <c r="H152" s="35"/>
      <c r="I152" s="114"/>
      <c r="J152" s="35"/>
      <c r="K152" s="35"/>
      <c r="L152" s="38"/>
      <c r="M152" s="251"/>
      <c r="N152" s="252"/>
      <c r="O152" s="70"/>
      <c r="P152" s="70"/>
      <c r="Q152" s="70"/>
      <c r="R152" s="70"/>
      <c r="S152" s="70"/>
      <c r="T152" s="70"/>
      <c r="U152" s="71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6" t="s">
        <v>226</v>
      </c>
      <c r="AU152" s="16" t="s">
        <v>86</v>
      </c>
    </row>
    <row r="153" spans="1:65" s="2" customFormat="1" ht="21.75" customHeight="1">
      <c r="A153" s="33"/>
      <c r="B153" s="34"/>
      <c r="C153" s="202" t="s">
        <v>229</v>
      </c>
      <c r="D153" s="202" t="s">
        <v>145</v>
      </c>
      <c r="E153" s="203" t="s">
        <v>286</v>
      </c>
      <c r="F153" s="204" t="s">
        <v>287</v>
      </c>
      <c r="G153" s="205" t="s">
        <v>177</v>
      </c>
      <c r="H153" s="206">
        <v>21.84</v>
      </c>
      <c r="I153" s="207"/>
      <c r="J153" s="208">
        <f>ROUND(I153*H153,2)</f>
        <v>0</v>
      </c>
      <c r="K153" s="209"/>
      <c r="L153" s="38"/>
      <c r="M153" s="210" t="s">
        <v>1</v>
      </c>
      <c r="N153" s="211" t="s">
        <v>41</v>
      </c>
      <c r="O153" s="70"/>
      <c r="P153" s="212">
        <f>O153*H153</f>
        <v>0</v>
      </c>
      <c r="Q153" s="212">
        <v>0</v>
      </c>
      <c r="R153" s="212">
        <f>Q153*H153</f>
        <v>0</v>
      </c>
      <c r="S153" s="212">
        <v>0</v>
      </c>
      <c r="T153" s="212">
        <f>S153*H153</f>
        <v>0</v>
      </c>
      <c r="U153" s="213" t="s">
        <v>1</v>
      </c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214" t="s">
        <v>149</v>
      </c>
      <c r="AT153" s="214" t="s">
        <v>145</v>
      </c>
      <c r="AU153" s="214" t="s">
        <v>86</v>
      </c>
      <c r="AY153" s="16" t="s">
        <v>143</v>
      </c>
      <c r="BE153" s="215">
        <f>IF(N153="základní",J153,0)</f>
        <v>0</v>
      </c>
      <c r="BF153" s="215">
        <f>IF(N153="snížená",J153,0)</f>
        <v>0</v>
      </c>
      <c r="BG153" s="215">
        <f>IF(N153="zákl. přenesená",J153,0)</f>
        <v>0</v>
      </c>
      <c r="BH153" s="215">
        <f>IF(N153="sníž. přenesená",J153,0)</f>
        <v>0</v>
      </c>
      <c r="BI153" s="215">
        <f>IF(N153="nulová",J153,0)</f>
        <v>0</v>
      </c>
      <c r="BJ153" s="16" t="s">
        <v>84</v>
      </c>
      <c r="BK153" s="215">
        <f>ROUND(I153*H153,2)</f>
        <v>0</v>
      </c>
      <c r="BL153" s="16" t="s">
        <v>149</v>
      </c>
      <c r="BM153" s="214" t="s">
        <v>647</v>
      </c>
    </row>
    <row r="154" spans="1:65" s="13" customFormat="1" ht="11.25">
      <c r="B154" s="216"/>
      <c r="C154" s="217"/>
      <c r="D154" s="218" t="s">
        <v>159</v>
      </c>
      <c r="E154" s="219" t="s">
        <v>1</v>
      </c>
      <c r="F154" s="220" t="s">
        <v>672</v>
      </c>
      <c r="G154" s="217"/>
      <c r="H154" s="221">
        <v>21.84</v>
      </c>
      <c r="I154" s="222"/>
      <c r="J154" s="217"/>
      <c r="K154" s="217"/>
      <c r="L154" s="223"/>
      <c r="M154" s="224"/>
      <c r="N154" s="225"/>
      <c r="O154" s="225"/>
      <c r="P154" s="225"/>
      <c r="Q154" s="225"/>
      <c r="R154" s="225"/>
      <c r="S154" s="225"/>
      <c r="T154" s="225"/>
      <c r="U154" s="226"/>
      <c r="AT154" s="227" t="s">
        <v>159</v>
      </c>
      <c r="AU154" s="227" t="s">
        <v>86</v>
      </c>
      <c r="AV154" s="13" t="s">
        <v>86</v>
      </c>
      <c r="AW154" s="13" t="s">
        <v>32</v>
      </c>
      <c r="AX154" s="13" t="s">
        <v>84</v>
      </c>
      <c r="AY154" s="227" t="s">
        <v>143</v>
      </c>
    </row>
    <row r="155" spans="1:65" s="2" customFormat="1" ht="21.75" customHeight="1">
      <c r="A155" s="33"/>
      <c r="B155" s="34"/>
      <c r="C155" s="202" t="s">
        <v>236</v>
      </c>
      <c r="D155" s="202" t="s">
        <v>145</v>
      </c>
      <c r="E155" s="203" t="s">
        <v>281</v>
      </c>
      <c r="F155" s="204" t="s">
        <v>282</v>
      </c>
      <c r="G155" s="205" t="s">
        <v>177</v>
      </c>
      <c r="H155" s="206">
        <v>51.48</v>
      </c>
      <c r="I155" s="207"/>
      <c r="J155" s="208">
        <f>ROUND(I155*H155,2)</f>
        <v>0</v>
      </c>
      <c r="K155" s="209"/>
      <c r="L155" s="38"/>
      <c r="M155" s="210" t="s">
        <v>1</v>
      </c>
      <c r="N155" s="211" t="s">
        <v>41</v>
      </c>
      <c r="O155" s="70"/>
      <c r="P155" s="212">
        <f>O155*H155</f>
        <v>0</v>
      </c>
      <c r="Q155" s="212">
        <v>0</v>
      </c>
      <c r="R155" s="212">
        <f>Q155*H155</f>
        <v>0</v>
      </c>
      <c r="S155" s="212">
        <v>0</v>
      </c>
      <c r="T155" s="212">
        <f>S155*H155</f>
        <v>0</v>
      </c>
      <c r="U155" s="213" t="s">
        <v>1</v>
      </c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214" t="s">
        <v>149</v>
      </c>
      <c r="AT155" s="214" t="s">
        <v>145</v>
      </c>
      <c r="AU155" s="214" t="s">
        <v>86</v>
      </c>
      <c r="AY155" s="16" t="s">
        <v>143</v>
      </c>
      <c r="BE155" s="215">
        <f>IF(N155="základní",J155,0)</f>
        <v>0</v>
      </c>
      <c r="BF155" s="215">
        <f>IF(N155="snížená",J155,0)</f>
        <v>0</v>
      </c>
      <c r="BG155" s="215">
        <f>IF(N155="zákl. přenesená",J155,0)</f>
        <v>0</v>
      </c>
      <c r="BH155" s="215">
        <f>IF(N155="sníž. přenesená",J155,0)</f>
        <v>0</v>
      </c>
      <c r="BI155" s="215">
        <f>IF(N155="nulová",J155,0)</f>
        <v>0</v>
      </c>
      <c r="BJ155" s="16" t="s">
        <v>84</v>
      </c>
      <c r="BK155" s="215">
        <f>ROUND(I155*H155,2)</f>
        <v>0</v>
      </c>
      <c r="BL155" s="16" t="s">
        <v>149</v>
      </c>
      <c r="BM155" s="214" t="s">
        <v>656</v>
      </c>
    </row>
    <row r="156" spans="1:65" s="2" customFormat="1" ht="21.75" customHeight="1">
      <c r="A156" s="33"/>
      <c r="B156" s="34"/>
      <c r="C156" s="202" t="s">
        <v>242</v>
      </c>
      <c r="D156" s="202" t="s">
        <v>145</v>
      </c>
      <c r="E156" s="203" t="s">
        <v>426</v>
      </c>
      <c r="F156" s="204" t="s">
        <v>427</v>
      </c>
      <c r="G156" s="205" t="s">
        <v>177</v>
      </c>
      <c r="H156" s="206">
        <v>1.4</v>
      </c>
      <c r="I156" s="207"/>
      <c r="J156" s="208">
        <f>ROUND(I156*H156,2)</f>
        <v>0</v>
      </c>
      <c r="K156" s="209"/>
      <c r="L156" s="38"/>
      <c r="M156" s="210" t="s">
        <v>1</v>
      </c>
      <c r="N156" s="211" t="s">
        <v>41</v>
      </c>
      <c r="O156" s="70"/>
      <c r="P156" s="212">
        <f>O156*H156</f>
        <v>0</v>
      </c>
      <c r="Q156" s="212">
        <v>0</v>
      </c>
      <c r="R156" s="212">
        <f>Q156*H156</f>
        <v>0</v>
      </c>
      <c r="S156" s="212">
        <v>0</v>
      </c>
      <c r="T156" s="212">
        <f>S156*H156</f>
        <v>0</v>
      </c>
      <c r="U156" s="213" t="s">
        <v>1</v>
      </c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214" t="s">
        <v>149</v>
      </c>
      <c r="AT156" s="214" t="s">
        <v>145</v>
      </c>
      <c r="AU156" s="214" t="s">
        <v>86</v>
      </c>
      <c r="AY156" s="16" t="s">
        <v>143</v>
      </c>
      <c r="BE156" s="215">
        <f>IF(N156="základní",J156,0)</f>
        <v>0</v>
      </c>
      <c r="BF156" s="215">
        <f>IF(N156="snížená",J156,0)</f>
        <v>0</v>
      </c>
      <c r="BG156" s="215">
        <f>IF(N156="zákl. přenesená",J156,0)</f>
        <v>0</v>
      </c>
      <c r="BH156" s="215">
        <f>IF(N156="sníž. přenesená",J156,0)</f>
        <v>0</v>
      </c>
      <c r="BI156" s="215">
        <f>IF(N156="nulová",J156,0)</f>
        <v>0</v>
      </c>
      <c r="BJ156" s="16" t="s">
        <v>84</v>
      </c>
      <c r="BK156" s="215">
        <f>ROUND(I156*H156,2)</f>
        <v>0</v>
      </c>
      <c r="BL156" s="16" t="s">
        <v>149</v>
      </c>
      <c r="BM156" s="214" t="s">
        <v>657</v>
      </c>
    </row>
    <row r="157" spans="1:65" s="2" customFormat="1" ht="33" customHeight="1">
      <c r="A157" s="33"/>
      <c r="B157" s="34"/>
      <c r="C157" s="202" t="s">
        <v>7</v>
      </c>
      <c r="D157" s="202" t="s">
        <v>145</v>
      </c>
      <c r="E157" s="203" t="s">
        <v>333</v>
      </c>
      <c r="F157" s="204" t="s">
        <v>334</v>
      </c>
      <c r="G157" s="205" t="s">
        <v>177</v>
      </c>
      <c r="H157" s="206">
        <v>1.8</v>
      </c>
      <c r="I157" s="207"/>
      <c r="J157" s="208">
        <f>ROUND(I157*H157,2)</f>
        <v>0</v>
      </c>
      <c r="K157" s="209"/>
      <c r="L157" s="38"/>
      <c r="M157" s="210" t="s">
        <v>1</v>
      </c>
      <c r="N157" s="211" t="s">
        <v>41</v>
      </c>
      <c r="O157" s="70"/>
      <c r="P157" s="212">
        <f>O157*H157</f>
        <v>0</v>
      </c>
      <c r="Q157" s="212">
        <v>0</v>
      </c>
      <c r="R157" s="212">
        <f>Q157*H157</f>
        <v>0</v>
      </c>
      <c r="S157" s="212">
        <v>0</v>
      </c>
      <c r="T157" s="212">
        <f>S157*H157</f>
        <v>0</v>
      </c>
      <c r="U157" s="213" t="s">
        <v>1</v>
      </c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214" t="s">
        <v>149</v>
      </c>
      <c r="AT157" s="214" t="s">
        <v>145</v>
      </c>
      <c r="AU157" s="214" t="s">
        <v>86</v>
      </c>
      <c r="AY157" s="16" t="s">
        <v>143</v>
      </c>
      <c r="BE157" s="215">
        <f>IF(N157="základní",J157,0)</f>
        <v>0</v>
      </c>
      <c r="BF157" s="215">
        <f>IF(N157="snížená",J157,0)</f>
        <v>0</v>
      </c>
      <c r="BG157" s="215">
        <f>IF(N157="zákl. přenesená",J157,0)</f>
        <v>0</v>
      </c>
      <c r="BH157" s="215">
        <f>IF(N157="sníž. přenesená",J157,0)</f>
        <v>0</v>
      </c>
      <c r="BI157" s="215">
        <f>IF(N157="nulová",J157,0)</f>
        <v>0</v>
      </c>
      <c r="BJ157" s="16" t="s">
        <v>84</v>
      </c>
      <c r="BK157" s="215">
        <f>ROUND(I157*H157,2)</f>
        <v>0</v>
      </c>
      <c r="BL157" s="16" t="s">
        <v>149</v>
      </c>
      <c r="BM157" s="214" t="s">
        <v>658</v>
      </c>
    </row>
    <row r="158" spans="1:65" s="2" customFormat="1" ht="21.75" customHeight="1">
      <c r="A158" s="33"/>
      <c r="B158" s="34"/>
      <c r="C158" s="202" t="s">
        <v>250</v>
      </c>
      <c r="D158" s="202" t="s">
        <v>145</v>
      </c>
      <c r="E158" s="203" t="s">
        <v>339</v>
      </c>
      <c r="F158" s="204" t="s">
        <v>340</v>
      </c>
      <c r="G158" s="205" t="s">
        <v>177</v>
      </c>
      <c r="H158" s="206">
        <v>0.5</v>
      </c>
      <c r="I158" s="207"/>
      <c r="J158" s="208">
        <f>ROUND(I158*H158,2)</f>
        <v>0</v>
      </c>
      <c r="K158" s="209"/>
      <c r="L158" s="38"/>
      <c r="M158" s="210" t="s">
        <v>1</v>
      </c>
      <c r="N158" s="211" t="s">
        <v>41</v>
      </c>
      <c r="O158" s="70"/>
      <c r="P158" s="212">
        <f>O158*H158</f>
        <v>0</v>
      </c>
      <c r="Q158" s="212">
        <v>0</v>
      </c>
      <c r="R158" s="212">
        <f>Q158*H158</f>
        <v>0</v>
      </c>
      <c r="S158" s="212">
        <v>0</v>
      </c>
      <c r="T158" s="212">
        <f>S158*H158</f>
        <v>0</v>
      </c>
      <c r="U158" s="213" t="s">
        <v>1</v>
      </c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214" t="s">
        <v>149</v>
      </c>
      <c r="AT158" s="214" t="s">
        <v>145</v>
      </c>
      <c r="AU158" s="214" t="s">
        <v>86</v>
      </c>
      <c r="AY158" s="16" t="s">
        <v>143</v>
      </c>
      <c r="BE158" s="215">
        <f>IF(N158="základní",J158,0)</f>
        <v>0</v>
      </c>
      <c r="BF158" s="215">
        <f>IF(N158="snížená",J158,0)</f>
        <v>0</v>
      </c>
      <c r="BG158" s="215">
        <f>IF(N158="zákl. přenesená",J158,0)</f>
        <v>0</v>
      </c>
      <c r="BH158" s="215">
        <f>IF(N158="sníž. přenesená",J158,0)</f>
        <v>0</v>
      </c>
      <c r="BI158" s="215">
        <f>IF(N158="nulová",J158,0)</f>
        <v>0</v>
      </c>
      <c r="BJ158" s="16" t="s">
        <v>84</v>
      </c>
      <c r="BK158" s="215">
        <f>ROUND(I158*H158,2)</f>
        <v>0</v>
      </c>
      <c r="BL158" s="16" t="s">
        <v>149</v>
      </c>
      <c r="BM158" s="214" t="s">
        <v>659</v>
      </c>
    </row>
    <row r="159" spans="1:65" s="2" customFormat="1" ht="33" customHeight="1">
      <c r="A159" s="33"/>
      <c r="B159" s="34"/>
      <c r="C159" s="202" t="s">
        <v>254</v>
      </c>
      <c r="D159" s="202" t="s">
        <v>145</v>
      </c>
      <c r="E159" s="203" t="s">
        <v>295</v>
      </c>
      <c r="F159" s="204" t="s">
        <v>296</v>
      </c>
      <c r="G159" s="205" t="s">
        <v>177</v>
      </c>
      <c r="H159" s="206">
        <v>218.9</v>
      </c>
      <c r="I159" s="207"/>
      <c r="J159" s="208">
        <f>ROUND(I159*H159,2)</f>
        <v>0</v>
      </c>
      <c r="K159" s="209"/>
      <c r="L159" s="38"/>
      <c r="M159" s="210" t="s">
        <v>1</v>
      </c>
      <c r="N159" s="211" t="s">
        <v>41</v>
      </c>
      <c r="O159" s="70"/>
      <c r="P159" s="212">
        <f>O159*H159</f>
        <v>0</v>
      </c>
      <c r="Q159" s="212">
        <v>0</v>
      </c>
      <c r="R159" s="212">
        <f>Q159*H159</f>
        <v>0</v>
      </c>
      <c r="S159" s="212">
        <v>0</v>
      </c>
      <c r="T159" s="212">
        <f>S159*H159</f>
        <v>0</v>
      </c>
      <c r="U159" s="213" t="s">
        <v>1</v>
      </c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214" t="s">
        <v>149</v>
      </c>
      <c r="AT159" s="214" t="s">
        <v>145</v>
      </c>
      <c r="AU159" s="214" t="s">
        <v>86</v>
      </c>
      <c r="AY159" s="16" t="s">
        <v>143</v>
      </c>
      <c r="BE159" s="215">
        <f>IF(N159="základní",J159,0)</f>
        <v>0</v>
      </c>
      <c r="BF159" s="215">
        <f>IF(N159="snížená",J159,0)</f>
        <v>0</v>
      </c>
      <c r="BG159" s="215">
        <f>IF(N159="zákl. přenesená",J159,0)</f>
        <v>0</v>
      </c>
      <c r="BH159" s="215">
        <f>IF(N159="sníž. přenesená",J159,0)</f>
        <v>0</v>
      </c>
      <c r="BI159" s="215">
        <f>IF(N159="nulová",J159,0)</f>
        <v>0</v>
      </c>
      <c r="BJ159" s="16" t="s">
        <v>84</v>
      </c>
      <c r="BK159" s="215">
        <f>ROUND(I159*H159,2)</f>
        <v>0</v>
      </c>
      <c r="BL159" s="16" t="s">
        <v>149</v>
      </c>
      <c r="BM159" s="214" t="s">
        <v>660</v>
      </c>
    </row>
    <row r="160" spans="1:65" s="13" customFormat="1" ht="11.25">
      <c r="B160" s="216"/>
      <c r="C160" s="217"/>
      <c r="D160" s="218" t="s">
        <v>159</v>
      </c>
      <c r="E160" s="219" t="s">
        <v>1</v>
      </c>
      <c r="F160" s="220" t="s">
        <v>673</v>
      </c>
      <c r="G160" s="217"/>
      <c r="H160" s="221">
        <v>218.9</v>
      </c>
      <c r="I160" s="222"/>
      <c r="J160" s="217"/>
      <c r="K160" s="217"/>
      <c r="L160" s="223"/>
      <c r="M160" s="224"/>
      <c r="N160" s="225"/>
      <c r="O160" s="225"/>
      <c r="P160" s="225"/>
      <c r="Q160" s="225"/>
      <c r="R160" s="225"/>
      <c r="S160" s="225"/>
      <c r="T160" s="225"/>
      <c r="U160" s="226"/>
      <c r="AT160" s="227" t="s">
        <v>159</v>
      </c>
      <c r="AU160" s="227" t="s">
        <v>86</v>
      </c>
      <c r="AV160" s="13" t="s">
        <v>86</v>
      </c>
      <c r="AW160" s="13" t="s">
        <v>32</v>
      </c>
      <c r="AX160" s="13" t="s">
        <v>84</v>
      </c>
      <c r="AY160" s="227" t="s">
        <v>143</v>
      </c>
    </row>
    <row r="161" spans="1:65" s="12" customFormat="1" ht="22.9" customHeight="1">
      <c r="B161" s="186"/>
      <c r="C161" s="187"/>
      <c r="D161" s="188" t="s">
        <v>75</v>
      </c>
      <c r="E161" s="200" t="s">
        <v>440</v>
      </c>
      <c r="F161" s="200" t="s">
        <v>441</v>
      </c>
      <c r="G161" s="187"/>
      <c r="H161" s="187"/>
      <c r="I161" s="190"/>
      <c r="J161" s="201">
        <f>BK161</f>
        <v>0</v>
      </c>
      <c r="K161" s="187"/>
      <c r="L161" s="192"/>
      <c r="M161" s="193"/>
      <c r="N161" s="194"/>
      <c r="O161" s="194"/>
      <c r="P161" s="195">
        <f>P162</f>
        <v>0</v>
      </c>
      <c r="Q161" s="194"/>
      <c r="R161" s="195">
        <f>R162</f>
        <v>0</v>
      </c>
      <c r="S161" s="194"/>
      <c r="T161" s="195">
        <f>T162</f>
        <v>0</v>
      </c>
      <c r="U161" s="196"/>
      <c r="AR161" s="197" t="s">
        <v>84</v>
      </c>
      <c r="AT161" s="198" t="s">
        <v>75</v>
      </c>
      <c r="AU161" s="198" t="s">
        <v>84</v>
      </c>
      <c r="AY161" s="197" t="s">
        <v>143</v>
      </c>
      <c r="BK161" s="199">
        <f>BK162</f>
        <v>0</v>
      </c>
    </row>
    <row r="162" spans="1:65" s="2" customFormat="1" ht="21.75" customHeight="1">
      <c r="A162" s="33"/>
      <c r="B162" s="34"/>
      <c r="C162" s="202" t="s">
        <v>259</v>
      </c>
      <c r="D162" s="202" t="s">
        <v>145</v>
      </c>
      <c r="E162" s="203" t="s">
        <v>443</v>
      </c>
      <c r="F162" s="204" t="s">
        <v>444</v>
      </c>
      <c r="G162" s="205" t="s">
        <v>177</v>
      </c>
      <c r="H162" s="206">
        <v>34.860999999999997</v>
      </c>
      <c r="I162" s="207"/>
      <c r="J162" s="208">
        <f>ROUND(I162*H162,2)</f>
        <v>0</v>
      </c>
      <c r="K162" s="209"/>
      <c r="L162" s="38"/>
      <c r="M162" s="256" t="s">
        <v>1</v>
      </c>
      <c r="N162" s="257" t="s">
        <v>41</v>
      </c>
      <c r="O162" s="258"/>
      <c r="P162" s="259">
        <f>O162*H162</f>
        <v>0</v>
      </c>
      <c r="Q162" s="259">
        <v>0</v>
      </c>
      <c r="R162" s="259">
        <f>Q162*H162</f>
        <v>0</v>
      </c>
      <c r="S162" s="259">
        <v>0</v>
      </c>
      <c r="T162" s="259">
        <f>S162*H162</f>
        <v>0</v>
      </c>
      <c r="U162" s="260" t="s">
        <v>1</v>
      </c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214" t="s">
        <v>149</v>
      </c>
      <c r="AT162" s="214" t="s">
        <v>145</v>
      </c>
      <c r="AU162" s="214" t="s">
        <v>86</v>
      </c>
      <c r="AY162" s="16" t="s">
        <v>143</v>
      </c>
      <c r="BE162" s="215">
        <f>IF(N162="základní",J162,0)</f>
        <v>0</v>
      </c>
      <c r="BF162" s="215">
        <f>IF(N162="snížená",J162,0)</f>
        <v>0</v>
      </c>
      <c r="BG162" s="215">
        <f>IF(N162="zákl. přenesená",J162,0)</f>
        <v>0</v>
      </c>
      <c r="BH162" s="215">
        <f>IF(N162="sníž. přenesená",J162,0)</f>
        <v>0</v>
      </c>
      <c r="BI162" s="215">
        <f>IF(N162="nulová",J162,0)</f>
        <v>0</v>
      </c>
      <c r="BJ162" s="16" t="s">
        <v>84</v>
      </c>
      <c r="BK162" s="215">
        <f>ROUND(I162*H162,2)</f>
        <v>0</v>
      </c>
      <c r="BL162" s="16" t="s">
        <v>149</v>
      </c>
      <c r="BM162" s="214" t="s">
        <v>662</v>
      </c>
    </row>
    <row r="163" spans="1:65" s="2" customFormat="1" ht="6.95" customHeight="1">
      <c r="A163" s="33"/>
      <c r="B163" s="53"/>
      <c r="C163" s="54"/>
      <c r="D163" s="54"/>
      <c r="E163" s="54"/>
      <c r="F163" s="54"/>
      <c r="G163" s="54"/>
      <c r="H163" s="54"/>
      <c r="I163" s="151"/>
      <c r="J163" s="54"/>
      <c r="K163" s="54"/>
      <c r="L163" s="38"/>
      <c r="M163" s="33"/>
      <c r="O163" s="33"/>
      <c r="P163" s="33"/>
      <c r="Q163" s="33"/>
      <c r="R163" s="33"/>
      <c r="S163" s="33"/>
      <c r="T163" s="33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</row>
  </sheetData>
  <sheetProtection algorithmName="SHA-512" hashValue="x+80SGWhLhwfmj7mc2UZdPzfm+DTtanA19SQkzY9ZWLNloHSUafoNMKn+i9pRbbnqlmYg2EOrUZLpgBFJQ1Hvw==" saltValue="vGeqCmrzr02yPPLPhsd4ShFM71eX06k73KrmEtm6awO+au1Ei1UkUAyvE/LxROHPk09M6K9HqDJxybDDi3pt3A==" spinCount="100000" sheet="1" objects="1" scenarios="1" formatColumns="0" formatRows="0" autoFilter="0"/>
  <autoFilter ref="C121:K162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20</vt:i4>
      </vt:variant>
    </vt:vector>
  </HeadingPairs>
  <TitlesOfParts>
    <vt:vector size="30" baseType="lpstr">
      <vt:lpstr>Rekapitulace zakázky</vt:lpstr>
      <vt:lpstr>SO 01 - Nové Strašecí - d...</vt:lpstr>
      <vt:lpstr>SO 02 - Nové Strašecí - d...</vt:lpstr>
      <vt:lpstr>SO 03 - Praha Vršovice - ...</vt:lpstr>
      <vt:lpstr>SO 04 - Karlštejn - demol...</vt:lpstr>
      <vt:lpstr>SO 05 - Praha Kyje - demo...</vt:lpstr>
      <vt:lpstr>SO 06 - Čáslav - demolice...</vt:lpstr>
      <vt:lpstr>SO 07 - Praha Bubny - úkl...</vt:lpstr>
      <vt:lpstr>SO 08 - Praha Bubny - dem...</vt:lpstr>
      <vt:lpstr>SO 09 - Vedlejší a ostatn...</vt:lpstr>
      <vt:lpstr>'Rekapitulace zakázky'!Názvy_tisku</vt:lpstr>
      <vt:lpstr>'SO 01 - Nové Strašecí - d...'!Názvy_tisku</vt:lpstr>
      <vt:lpstr>'SO 02 - Nové Strašecí - d...'!Názvy_tisku</vt:lpstr>
      <vt:lpstr>'SO 03 - Praha Vršovice - ...'!Názvy_tisku</vt:lpstr>
      <vt:lpstr>'SO 04 - Karlštejn - demol...'!Názvy_tisku</vt:lpstr>
      <vt:lpstr>'SO 05 - Praha Kyje - demo...'!Názvy_tisku</vt:lpstr>
      <vt:lpstr>'SO 06 - Čáslav - demolice...'!Názvy_tisku</vt:lpstr>
      <vt:lpstr>'SO 07 - Praha Bubny - úkl...'!Názvy_tisku</vt:lpstr>
      <vt:lpstr>'SO 08 - Praha Bubny - dem...'!Názvy_tisku</vt:lpstr>
      <vt:lpstr>'SO 09 - Vedlejší a ostatn...'!Názvy_tisku</vt:lpstr>
      <vt:lpstr>'Rekapitulace zakázky'!Oblast_tisku</vt:lpstr>
      <vt:lpstr>'SO 01 - Nové Strašecí - d...'!Oblast_tisku</vt:lpstr>
      <vt:lpstr>'SO 02 - Nové Strašecí - d...'!Oblast_tisku</vt:lpstr>
      <vt:lpstr>'SO 03 - Praha Vršovice - ...'!Oblast_tisku</vt:lpstr>
      <vt:lpstr>'SO 04 - Karlštejn - demol...'!Oblast_tisku</vt:lpstr>
      <vt:lpstr>'SO 05 - Praha Kyje - demo...'!Oblast_tisku</vt:lpstr>
      <vt:lpstr>'SO 06 - Čáslav - demolice...'!Oblast_tisku</vt:lpstr>
      <vt:lpstr>'SO 07 - Praha Bubny - úkl...'!Oblast_tisku</vt:lpstr>
      <vt:lpstr>'SO 08 - Praha Bubny - dem...'!Oblast_tisku</vt:lpstr>
      <vt:lpstr>'SO 09 - Vedlejší a ostatn...'!Oblast_tisku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Ulrich Ladislav, DiS.</dc:creator>
  <cp:lastModifiedBy>Ulrich Ladislav, DiS.</cp:lastModifiedBy>
  <cp:lastPrinted>2020-07-13T12:40:51Z</cp:lastPrinted>
  <dcterms:created xsi:type="dcterms:W3CDTF">2020-07-13T12:27:32Z</dcterms:created>
  <dcterms:modified xsi:type="dcterms:W3CDTF">2020-07-13T12:40:53Z</dcterms:modified>
</cp:coreProperties>
</file>