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ti v úseku Beroun - Kařízek\"/>
    </mc:Choice>
  </mc:AlternateContent>
  <bookViews>
    <workbookView xWindow="0" yWindow="0" windowWidth="0" windowHeight="0"/>
  </bookViews>
  <sheets>
    <sheet name="Rekapitulace stavby" sheetId="1" r:id="rId1"/>
    <sheet name="01 - Oprava 1.TK Králův D..." sheetId="2" r:id="rId2"/>
    <sheet name="02 - Oprava 2.TK Králův D..." sheetId="3" r:id="rId3"/>
    <sheet name="01 - Oprava 1.SK Zdice" sheetId="4" r:id="rId4"/>
    <sheet name="02 - Oprava 2.SK Zdice" sheetId="5" r:id="rId5"/>
    <sheet name="01 - Oprava 1.TK Zdice - ..." sheetId="6" r:id="rId6"/>
    <sheet name="02 - Oprava 2.TK Zdice - ..." sheetId="7" r:id="rId7"/>
    <sheet name="01 - Oprava 1.SK Hořovice" sheetId="8" r:id="rId8"/>
    <sheet name="02 - Oprava 2.SK Hořovice" sheetId="9" r:id="rId9"/>
    <sheet name="01 - Oprava 1.TK Hořovice..." sheetId="10" r:id="rId10"/>
    <sheet name="02 - Oprava 2.TK Hořovice..." sheetId="11" r:id="rId11"/>
    <sheet name="01 - Čištění otevřených z..." sheetId="12" r:id="rId12"/>
    <sheet name="02 - Úprava vegetace" sheetId="13" r:id="rId13"/>
    <sheet name="01 - VRN" sheetId="14" r:id="rId14"/>
  </sheets>
  <definedNames>
    <definedName name="_xlnm.Print_Area" localSheetId="0">'Rekapitulace stavby'!$D$4:$AO$76,'Rekapitulace stavby'!$C$82:$AQ$115</definedName>
    <definedName name="_xlnm.Print_Titles" localSheetId="0">'Rekapitulace stavby'!$92:$92</definedName>
    <definedName name="_xlnm._FilterDatabase" localSheetId="1" hidden="1">'01 - Oprava 1.TK Králův D...'!$C$122:$K$185</definedName>
    <definedName name="_xlnm.Print_Area" localSheetId="1">'01 - Oprava 1.TK Králův D...'!$C$4:$J$76,'01 - Oprava 1.TK Králův D...'!$C$82:$J$102,'01 - Oprava 1.TK Králův D...'!$C$108:$K$185</definedName>
    <definedName name="_xlnm.Print_Titles" localSheetId="1">'01 - Oprava 1.TK Králův D...'!$122:$122</definedName>
    <definedName name="_xlnm._FilterDatabase" localSheetId="2" hidden="1">'02 - Oprava 2.TK Králův D...'!$C$122:$K$185</definedName>
    <definedName name="_xlnm.Print_Area" localSheetId="2">'02 - Oprava 2.TK Králův D...'!$C$4:$J$76,'02 - Oprava 2.TK Králův D...'!$C$82:$J$102,'02 - Oprava 2.TK Králův D...'!$C$108:$K$185</definedName>
    <definedName name="_xlnm.Print_Titles" localSheetId="2">'02 - Oprava 2.TK Králův D...'!$122:$122</definedName>
    <definedName name="_xlnm._FilterDatabase" localSheetId="3" hidden="1">'01 - Oprava 1.SK Zdice'!$C$122:$K$212</definedName>
    <definedName name="_xlnm.Print_Area" localSheetId="3">'01 - Oprava 1.SK Zdice'!$C$4:$J$76,'01 - Oprava 1.SK Zdice'!$C$82:$J$102,'01 - Oprava 1.SK Zdice'!$C$108:$K$212</definedName>
    <definedName name="_xlnm.Print_Titles" localSheetId="3">'01 - Oprava 1.SK Zdice'!$122:$122</definedName>
    <definedName name="_xlnm._FilterDatabase" localSheetId="4" hidden="1">'02 - Oprava 2.SK Zdice'!$C$122:$K$206</definedName>
    <definedName name="_xlnm.Print_Area" localSheetId="4">'02 - Oprava 2.SK Zdice'!$C$4:$J$76,'02 - Oprava 2.SK Zdice'!$C$82:$J$102,'02 - Oprava 2.SK Zdice'!$C$108:$K$206</definedName>
    <definedName name="_xlnm.Print_Titles" localSheetId="4">'02 - Oprava 2.SK Zdice'!$122:$122</definedName>
    <definedName name="_xlnm._FilterDatabase" localSheetId="5" hidden="1">'01 - Oprava 1.TK Zdice - ...'!$C$122:$K$155</definedName>
    <definedName name="_xlnm.Print_Area" localSheetId="5">'01 - Oprava 1.TK Zdice - ...'!$C$4:$J$76,'01 - Oprava 1.TK Zdice - ...'!$C$82:$J$102,'01 - Oprava 1.TK Zdice - ...'!$C$108:$K$155</definedName>
    <definedName name="_xlnm.Print_Titles" localSheetId="5">'01 - Oprava 1.TK Zdice - ...'!$122:$122</definedName>
    <definedName name="_xlnm._FilterDatabase" localSheetId="6" hidden="1">'02 - Oprava 2.TK Zdice - ...'!$C$122:$K$155</definedName>
    <definedName name="_xlnm.Print_Area" localSheetId="6">'02 - Oprava 2.TK Zdice - ...'!$C$4:$J$76,'02 - Oprava 2.TK Zdice - ...'!$C$82:$J$102,'02 - Oprava 2.TK Zdice - ...'!$C$108:$K$155</definedName>
    <definedName name="_xlnm.Print_Titles" localSheetId="6">'02 - Oprava 2.TK Zdice - ...'!$122:$122</definedName>
    <definedName name="_xlnm._FilterDatabase" localSheetId="7" hidden="1">'01 - Oprava 1.SK Hořovice'!$C$122:$K$206</definedName>
    <definedName name="_xlnm.Print_Area" localSheetId="7">'01 - Oprava 1.SK Hořovice'!$C$4:$J$76,'01 - Oprava 1.SK Hořovice'!$C$82:$J$102,'01 - Oprava 1.SK Hořovice'!$C$108:$K$206</definedName>
    <definedName name="_xlnm.Print_Titles" localSheetId="7">'01 - Oprava 1.SK Hořovice'!$122:$122</definedName>
    <definedName name="_xlnm._FilterDatabase" localSheetId="8" hidden="1">'02 - Oprava 2.SK Hořovice'!$C$122:$K$212</definedName>
    <definedName name="_xlnm.Print_Area" localSheetId="8">'02 - Oprava 2.SK Hořovice'!$C$4:$J$76,'02 - Oprava 2.SK Hořovice'!$C$82:$J$102,'02 - Oprava 2.SK Hořovice'!$C$108:$K$212</definedName>
    <definedName name="_xlnm.Print_Titles" localSheetId="8">'02 - Oprava 2.SK Hořovice'!$122:$122</definedName>
    <definedName name="_xlnm._FilterDatabase" localSheetId="9" hidden="1">'01 - Oprava 1.TK Hořovice...'!$C$122:$K$187</definedName>
    <definedName name="_xlnm.Print_Area" localSheetId="9">'01 - Oprava 1.TK Hořovice...'!$C$4:$J$76,'01 - Oprava 1.TK Hořovice...'!$C$82:$J$102,'01 - Oprava 1.TK Hořovice...'!$C$108:$K$187</definedName>
    <definedName name="_xlnm.Print_Titles" localSheetId="9">'01 - Oprava 1.TK Hořovice...'!$122:$122</definedName>
    <definedName name="_xlnm._FilterDatabase" localSheetId="10" hidden="1">'02 - Oprava 2.TK Hořovice...'!$C$122:$K$187</definedName>
    <definedName name="_xlnm.Print_Area" localSheetId="10">'02 - Oprava 2.TK Hořovice...'!$C$4:$J$76,'02 - Oprava 2.TK Hořovice...'!$C$82:$J$102,'02 - Oprava 2.TK Hořovice...'!$C$108:$K$187</definedName>
    <definedName name="_xlnm.Print_Titles" localSheetId="10">'02 - Oprava 2.TK Hořovice...'!$122:$122</definedName>
    <definedName name="_xlnm._FilterDatabase" localSheetId="11" hidden="1">'01 - Čištění otevřených z...'!$C$121:$K$155</definedName>
    <definedName name="_xlnm.Print_Area" localSheetId="11">'01 - Čištění otevřených z...'!$C$4:$J$76,'01 - Čištění otevřených z...'!$C$82:$J$101,'01 - Čištění otevřených z...'!$C$107:$K$155</definedName>
    <definedName name="_xlnm.Print_Titles" localSheetId="11">'01 - Čištění otevřených z...'!$121:$121</definedName>
    <definedName name="_xlnm._FilterDatabase" localSheetId="12" hidden="1">'02 - Úprava vegetace'!$C$122:$K$187</definedName>
    <definedName name="_xlnm.Print_Area" localSheetId="12">'02 - Úprava vegetace'!$C$4:$J$76,'02 - Úprava vegetace'!$C$82:$J$102,'02 - Úprava vegetace'!$C$108:$K$187</definedName>
    <definedName name="_xlnm.Print_Titles" localSheetId="12">'02 - Úprava vegetace'!$122:$122</definedName>
    <definedName name="_xlnm._FilterDatabase" localSheetId="13" hidden="1">'01 - VRN'!$C$121:$K$141</definedName>
    <definedName name="_xlnm.Print_Area" localSheetId="13">'01 - VRN'!$C$4:$J$76,'01 - VRN'!$C$82:$J$101,'01 - VRN'!$C$107:$K$141</definedName>
    <definedName name="_xlnm.Print_Titles" localSheetId="13">'01 - VRN'!$121:$121</definedName>
  </definedNames>
  <calcPr/>
</workbook>
</file>

<file path=xl/calcChain.xml><?xml version="1.0" encoding="utf-8"?>
<calcChain xmlns="http://schemas.openxmlformats.org/spreadsheetml/2006/main">
  <c i="14" l="1" r="J39"/>
  <c r="J38"/>
  <c i="1" r="AY114"/>
  <c i="14" r="J37"/>
  <c i="1" r="AX114"/>
  <c i="14"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F116"/>
  <c r="E114"/>
  <c r="F91"/>
  <c r="E89"/>
  <c r="J26"/>
  <c r="E26"/>
  <c r="J94"/>
  <c r="J25"/>
  <c r="J23"/>
  <c r="E23"/>
  <c r="J118"/>
  <c r="J22"/>
  <c r="J20"/>
  <c r="E20"/>
  <c r="F119"/>
  <c r="J19"/>
  <c r="J17"/>
  <c r="E17"/>
  <c r="F93"/>
  <c r="J16"/>
  <c r="J14"/>
  <c r="J116"/>
  <c r="E7"/>
  <c r="E110"/>
  <c i="13" r="J39"/>
  <c r="J38"/>
  <c i="1" r="AY112"/>
  <c i="13" r="J37"/>
  <c i="1" r="AX112"/>
  <c i="13"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111"/>
  <c i="12" r="J39"/>
  <c r="J38"/>
  <c i="1" r="AY111"/>
  <c i="12" r="J37"/>
  <c i="1" r="AX111"/>
  <c i="12" r="BI125"/>
  <c r="BH125"/>
  <c r="BG125"/>
  <c r="BF125"/>
  <c r="T125"/>
  <c r="T124"/>
  <c r="T123"/>
  <c r="T122"/>
  <c r="R125"/>
  <c r="R124"/>
  <c r="R123"/>
  <c r="R122"/>
  <c r="P125"/>
  <c r="P124"/>
  <c r="P123"/>
  <c r="P122"/>
  <c i="1" r="AU111"/>
  <c i="12" r="F116"/>
  <c r="E114"/>
  <c r="F91"/>
  <c r="E89"/>
  <c r="J26"/>
  <c r="E26"/>
  <c r="J94"/>
  <c r="J25"/>
  <c r="J23"/>
  <c r="E23"/>
  <c r="J118"/>
  <c r="J22"/>
  <c r="J20"/>
  <c r="E20"/>
  <c r="F94"/>
  <c r="J19"/>
  <c r="J17"/>
  <c r="E17"/>
  <c r="F93"/>
  <c r="J16"/>
  <c r="J14"/>
  <c r="J116"/>
  <c r="E7"/>
  <c r="E110"/>
  <c i="11" r="J39"/>
  <c r="J38"/>
  <c i="1" r="AY109"/>
  <c i="11" r="J37"/>
  <c i="1" r="AX109"/>
  <c i="11"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91"/>
  <c r="E7"/>
  <c r="E111"/>
  <c i="10" r="J39"/>
  <c r="J38"/>
  <c i="1" r="AY108"/>
  <c i="10" r="J37"/>
  <c i="1" r="AX108"/>
  <c i="10"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117"/>
  <c r="E7"/>
  <c r="E85"/>
  <c i="9" r="J39"/>
  <c r="J38"/>
  <c i="1" r="AY106"/>
  <c i="9" r="J37"/>
  <c i="1" r="AX106"/>
  <c i="9"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3"/>
  <c r="BH183"/>
  <c r="BG183"/>
  <c r="BF183"/>
  <c r="T183"/>
  <c r="R183"/>
  <c r="P183"/>
  <c r="BI172"/>
  <c r="BH172"/>
  <c r="BG172"/>
  <c r="BF172"/>
  <c r="T172"/>
  <c r="R172"/>
  <c r="P172"/>
  <c r="BI162"/>
  <c r="BH162"/>
  <c r="BG162"/>
  <c r="BF162"/>
  <c r="T162"/>
  <c r="R162"/>
  <c r="P162"/>
  <c r="BI151"/>
  <c r="BH151"/>
  <c r="BG151"/>
  <c r="BF151"/>
  <c r="T151"/>
  <c r="R151"/>
  <c r="P151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117"/>
  <c r="E7"/>
  <c r="E111"/>
  <c i="8" r="J39"/>
  <c r="J38"/>
  <c i="1" r="AY105"/>
  <c i="8" r="J37"/>
  <c i="1" r="AX105"/>
  <c i="8"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78"/>
  <c r="BH178"/>
  <c r="BG178"/>
  <c r="BF178"/>
  <c r="T178"/>
  <c r="R178"/>
  <c r="P178"/>
  <c r="BI168"/>
  <c r="BH168"/>
  <c r="BG168"/>
  <c r="BF168"/>
  <c r="T168"/>
  <c r="R168"/>
  <c r="P168"/>
  <c r="BI159"/>
  <c r="BH159"/>
  <c r="BG159"/>
  <c r="BF159"/>
  <c r="T159"/>
  <c r="R159"/>
  <c r="P159"/>
  <c r="BI149"/>
  <c r="BH149"/>
  <c r="BG149"/>
  <c r="BF149"/>
  <c r="T149"/>
  <c r="R149"/>
  <c r="P149"/>
  <c r="BI140"/>
  <c r="BH140"/>
  <c r="BG140"/>
  <c r="BF140"/>
  <c r="T140"/>
  <c r="R140"/>
  <c r="P140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91"/>
  <c r="E7"/>
  <c r="E85"/>
  <c i="7" r="J39"/>
  <c r="J38"/>
  <c i="1" r="AY103"/>
  <c i="7" r="J37"/>
  <c i="1" r="AX103"/>
  <c i="7"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117"/>
  <c r="E7"/>
  <c r="E111"/>
  <c i="6" r="J39"/>
  <c r="J38"/>
  <c i="1" r="AY102"/>
  <c i="6" r="J37"/>
  <c i="1" r="AX102"/>
  <c i="6"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5" r="J39"/>
  <c r="J38"/>
  <c i="1" r="AY100"/>
  <c i="5" r="J37"/>
  <c i="1" r="AX100"/>
  <c i="5"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78"/>
  <c r="BH178"/>
  <c r="BG178"/>
  <c r="BF178"/>
  <c r="T178"/>
  <c r="R178"/>
  <c r="P178"/>
  <c r="BI168"/>
  <c r="BH168"/>
  <c r="BG168"/>
  <c r="BF168"/>
  <c r="T168"/>
  <c r="R168"/>
  <c r="P168"/>
  <c r="BI159"/>
  <c r="BH159"/>
  <c r="BG159"/>
  <c r="BF159"/>
  <c r="T159"/>
  <c r="R159"/>
  <c r="P159"/>
  <c r="BI149"/>
  <c r="BH149"/>
  <c r="BG149"/>
  <c r="BF149"/>
  <c r="T149"/>
  <c r="R149"/>
  <c r="P149"/>
  <c r="BI140"/>
  <c r="BH140"/>
  <c r="BG140"/>
  <c r="BF140"/>
  <c r="T140"/>
  <c r="R140"/>
  <c r="P140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85"/>
  <c i="4" r="J39"/>
  <c r="J38"/>
  <c i="1" r="AY99"/>
  <c i="4" r="J37"/>
  <c i="1" r="AX99"/>
  <c i="4"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3"/>
  <c r="BH183"/>
  <c r="BG183"/>
  <c r="BF183"/>
  <c r="T183"/>
  <c r="R183"/>
  <c r="P183"/>
  <c r="BI172"/>
  <c r="BH172"/>
  <c r="BG172"/>
  <c r="BF172"/>
  <c r="T172"/>
  <c r="R172"/>
  <c r="P172"/>
  <c r="BI162"/>
  <c r="BH162"/>
  <c r="BG162"/>
  <c r="BF162"/>
  <c r="T162"/>
  <c r="R162"/>
  <c r="P162"/>
  <c r="BI151"/>
  <c r="BH151"/>
  <c r="BG151"/>
  <c r="BF151"/>
  <c r="T151"/>
  <c r="R151"/>
  <c r="P151"/>
  <c r="BI141"/>
  <c r="BH141"/>
  <c r="BG141"/>
  <c r="BF141"/>
  <c r="T141"/>
  <c r="R141"/>
  <c r="P14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93"/>
  <c r="J16"/>
  <c r="J14"/>
  <c r="J117"/>
  <c r="E7"/>
  <c r="E111"/>
  <c i="3" r="J39"/>
  <c r="J38"/>
  <c i="1" r="AY97"/>
  <c i="3" r="J37"/>
  <c i="1" r="AX97"/>
  <c i="3"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117"/>
  <c r="E7"/>
  <c r="E85"/>
  <c i="2" r="J39"/>
  <c r="J38"/>
  <c i="1" r="AY96"/>
  <c i="2" r="J37"/>
  <c i="1" r="AX96"/>
  <c i="2"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117"/>
  <c r="E7"/>
  <c r="E85"/>
  <c i="1" r="L90"/>
  <c r="AM90"/>
  <c r="AM89"/>
  <c r="L89"/>
  <c r="AM87"/>
  <c r="L87"/>
  <c r="L85"/>
  <c r="L84"/>
  <c i="14" r="J137"/>
  <c r="BK128"/>
  <c r="J124"/>
  <c i="13" r="BK186"/>
  <c r="BK183"/>
  <c r="BK177"/>
  <c i="12" r="J125"/>
  <c i="11" r="J171"/>
  <c r="BK164"/>
  <c r="BK160"/>
  <c r="BK155"/>
  <c r="J147"/>
  <c r="J143"/>
  <c r="BK138"/>
  <c r="J135"/>
  <c r="BK130"/>
  <c r="J128"/>
  <c i="10" r="BK182"/>
  <c r="J179"/>
  <c r="J175"/>
  <c r="J171"/>
  <c r="BK168"/>
  <c r="J164"/>
  <c r="J162"/>
  <c r="BK160"/>
  <c r="BK155"/>
  <c r="J150"/>
  <c r="J138"/>
  <c r="J128"/>
  <c i="9" r="J206"/>
  <c r="BK172"/>
  <c r="BK162"/>
  <c r="J151"/>
  <c r="J130"/>
  <c r="BK128"/>
  <c r="J126"/>
  <c i="8" r="J203"/>
  <c r="BK196"/>
  <c r="J192"/>
  <c r="BK187"/>
  <c r="BK168"/>
  <c r="BK159"/>
  <c r="BK140"/>
  <c r="BK128"/>
  <c i="7" r="BK154"/>
  <c r="BK143"/>
  <c r="J128"/>
  <c r="J126"/>
  <c i="6" r="BK154"/>
  <c r="J151"/>
  <c r="BK147"/>
  <c r="BK143"/>
  <c r="BK138"/>
  <c r="J136"/>
  <c r="BK132"/>
  <c r="J128"/>
  <c r="J126"/>
  <c i="5" r="J203"/>
  <c r="J200"/>
  <c r="BK196"/>
  <c r="BK192"/>
  <c r="BK187"/>
  <c r="J178"/>
  <c r="BK168"/>
  <c r="J159"/>
  <c r="J149"/>
  <c r="BK140"/>
  <c r="BK130"/>
  <c r="J128"/>
  <c r="BK126"/>
  <c i="4" r="J206"/>
  <c r="BK202"/>
  <c r="J202"/>
  <c r="J198"/>
  <c r="J193"/>
  <c r="J183"/>
  <c r="J172"/>
  <c r="J162"/>
  <c r="J141"/>
  <c r="BK128"/>
  <c r="J126"/>
  <c i="3" r="BK181"/>
  <c r="BK177"/>
  <c r="J173"/>
  <c r="J157"/>
  <c r="J152"/>
  <c r="J147"/>
  <c r="BK142"/>
  <c r="J138"/>
  <c r="J132"/>
  <c i="2" r="BK184"/>
  <c r="J181"/>
  <c r="BK173"/>
  <c r="J173"/>
  <c r="BK167"/>
  <c r="J157"/>
  <c r="BK152"/>
  <c r="J142"/>
  <c r="BK136"/>
  <c r="J128"/>
  <c r="J126"/>
  <c i="1" r="AS113"/>
  <c r="AS101"/>
  <c i="14" r="BK137"/>
  <c r="J134"/>
  <c r="BK133"/>
  <c i="13" r="J186"/>
  <c r="J177"/>
  <c r="J126"/>
  <c i="11" r="J184"/>
  <c r="J182"/>
  <c r="BK179"/>
  <c r="BK175"/>
  <c r="BK166"/>
  <c r="J160"/>
  <c r="J158"/>
  <c r="BK150"/>
  <c r="J138"/>
  <c i="10" r="BK184"/>
  <c r="J183"/>
  <c r="BK164"/>
  <c r="J160"/>
  <c r="BK158"/>
  <c r="BK147"/>
  <c r="J143"/>
  <c r="BK135"/>
  <c r="BK130"/>
  <c r="BK126"/>
  <c i="9" r="BK206"/>
  <c r="J198"/>
  <c r="J193"/>
  <c r="BK183"/>
  <c r="J162"/>
  <c r="J141"/>
  <c r="BK126"/>
  <c i="8" r="BK192"/>
  <c r="BK149"/>
  <c r="J130"/>
  <c r="J128"/>
  <c r="J126"/>
  <c i="7" r="BK151"/>
  <c r="BK147"/>
  <c r="J143"/>
  <c r="BK138"/>
  <c r="BK136"/>
  <c r="J132"/>
  <c r="BK128"/>
  <c i="4" r="BK209"/>
  <c r="BK206"/>
  <c r="BK198"/>
  <c r="BK193"/>
  <c r="BK172"/>
  <c r="BK162"/>
  <c r="BK151"/>
  <c r="BK130"/>
  <c r="J128"/>
  <c r="BK126"/>
  <c i="3" r="J184"/>
  <c r="J181"/>
  <c r="J177"/>
  <c r="BK173"/>
  <c r="BK167"/>
  <c r="J162"/>
  <c r="BK157"/>
  <c r="BK147"/>
  <c r="J142"/>
  <c r="BK138"/>
  <c r="J136"/>
  <c r="BK132"/>
  <c r="J128"/>
  <c r="J126"/>
  <c i="2" r="J184"/>
  <c r="BK177"/>
  <c r="J162"/>
  <c r="BK147"/>
  <c r="BK142"/>
  <c r="J138"/>
  <c r="J136"/>
  <c r="BK132"/>
  <c r="BK126"/>
  <c i="1" r="AS110"/>
  <c r="AS98"/>
  <c i="14" r="BK134"/>
  <c r="J133"/>
  <c r="J128"/>
  <c r="BK124"/>
  <c i="13" r="J183"/>
  <c r="BK126"/>
  <c i="12" r="BK125"/>
  <c i="11" r="BK184"/>
  <c r="J183"/>
  <c r="J179"/>
  <c r="BK168"/>
  <c r="J164"/>
  <c r="BK162"/>
  <c r="BK158"/>
  <c r="BK147"/>
  <c r="BK143"/>
  <c r="J130"/>
  <c r="BK128"/>
  <c r="BK126"/>
  <c i="10" r="J182"/>
  <c r="BK175"/>
  <c r="J166"/>
  <c r="J155"/>
  <c r="BK150"/>
  <c r="BK143"/>
  <c r="J126"/>
  <c i="9" r="J209"/>
  <c r="BK202"/>
  <c r="BK193"/>
  <c r="BK151"/>
  <c r="BK141"/>
  <c r="J128"/>
  <c i="8" r="BK203"/>
  <c r="BK200"/>
  <c r="J196"/>
  <c r="J187"/>
  <c r="J178"/>
  <c r="J168"/>
  <c r="J149"/>
  <c r="BK126"/>
  <c i="11" r="BK183"/>
  <c r="BK182"/>
  <c r="J175"/>
  <c r="BK171"/>
  <c r="J168"/>
  <c r="J166"/>
  <c r="J162"/>
  <c r="J155"/>
  <c r="J150"/>
  <c r="BK135"/>
  <c r="J126"/>
  <c i="10" r="J184"/>
  <c r="BK183"/>
  <c r="BK179"/>
  <c r="BK171"/>
  <c r="J168"/>
  <c r="BK166"/>
  <c r="BK162"/>
  <c r="J158"/>
  <c r="J147"/>
  <c r="BK138"/>
  <c r="J135"/>
  <c r="J130"/>
  <c r="BK128"/>
  <c i="9" r="BK209"/>
  <c r="J202"/>
  <c r="BK198"/>
  <c r="J183"/>
  <c r="J172"/>
  <c r="BK130"/>
  <c i="8" r="J200"/>
  <c r="BK178"/>
  <c r="J159"/>
  <c r="J140"/>
  <c r="BK130"/>
  <c i="7" r="J154"/>
  <c r="J151"/>
  <c r="J147"/>
  <c r="J138"/>
  <c r="J136"/>
  <c r="BK132"/>
  <c r="BK126"/>
  <c i="6" r="J154"/>
  <c r="BK151"/>
  <c r="J147"/>
  <c r="J143"/>
  <c r="J138"/>
  <c r="BK136"/>
  <c r="J132"/>
  <c r="BK128"/>
  <c r="BK126"/>
  <c i="5" r="BK203"/>
  <c r="BK200"/>
  <c r="J196"/>
  <c r="J192"/>
  <c r="J187"/>
  <c r="BK178"/>
  <c r="J168"/>
  <c r="BK159"/>
  <c r="BK149"/>
  <c r="J140"/>
  <c r="J130"/>
  <c r="BK128"/>
  <c r="J126"/>
  <c i="4" r="J209"/>
  <c r="BK183"/>
  <c r="J151"/>
  <c r="BK141"/>
  <c r="J130"/>
  <c i="3" r="BK184"/>
  <c r="J167"/>
  <c r="BK162"/>
  <c r="BK152"/>
  <c r="BK136"/>
  <c r="BK128"/>
  <c r="BK126"/>
  <c i="2" r="BK181"/>
  <c r="J177"/>
  <c r="J167"/>
  <c r="BK162"/>
  <c r="BK157"/>
  <c r="J152"/>
  <c r="J147"/>
  <c r="BK138"/>
  <c r="J132"/>
  <c r="BK128"/>
  <c i="1" r="AS107"/>
  <c r="AS104"/>
  <c r="AS95"/>
  <c i="12" r="F39"/>
  <c i="1" r="BD111"/>
  <c i="12" r="F38"/>
  <c i="1" r="BC111"/>
  <c i="12" r="J36"/>
  <c i="1" r="AW111"/>
  <c i="12" r="F37"/>
  <c i="1" r="BB111"/>
  <c i="2" l="1" r="R125"/>
  <c r="R124"/>
  <c r="T172"/>
  <c i="3" r="P125"/>
  <c r="P124"/>
  <c r="BK172"/>
  <c r="J172"/>
  <c r="J101"/>
  <c r="T172"/>
  <c i="4" r="BK125"/>
  <c r="BK124"/>
  <c r="J124"/>
  <c r="J99"/>
  <c r="R125"/>
  <c r="R124"/>
  <c r="BK197"/>
  <c r="J197"/>
  <c r="J101"/>
  <c r="R197"/>
  <c i="5" r="P125"/>
  <c r="P124"/>
  <c r="T125"/>
  <c r="T124"/>
  <c r="P191"/>
  <c r="R191"/>
  <c i="6" r="BK125"/>
  <c r="J125"/>
  <c r="J100"/>
  <c r="R125"/>
  <c r="R124"/>
  <c r="BK142"/>
  <c r="J142"/>
  <c r="J101"/>
  <c r="T142"/>
  <c i="7" r="P125"/>
  <c r="P124"/>
  <c r="BK142"/>
  <c r="J142"/>
  <c r="J101"/>
  <c i="8" r="P125"/>
  <c r="P124"/>
  <c r="T191"/>
  <c i="9" r="BK125"/>
  <c r="BK124"/>
  <c r="J124"/>
  <c r="J99"/>
  <c r="R197"/>
  <c i="10" r="BK125"/>
  <c r="BK124"/>
  <c r="J124"/>
  <c r="J99"/>
  <c r="BK170"/>
  <c r="J170"/>
  <c r="J101"/>
  <c i="11" r="R125"/>
  <c r="R124"/>
  <c r="T170"/>
  <c i="7" r="R125"/>
  <c r="R124"/>
  <c r="R142"/>
  <c i="8" r="R125"/>
  <c r="R124"/>
  <c r="P191"/>
  <c i="9" r="T125"/>
  <c r="T124"/>
  <c r="P197"/>
  <c i="10" r="R125"/>
  <c r="R124"/>
  <c r="T170"/>
  <c i="11" r="T125"/>
  <c r="T124"/>
  <c r="T123"/>
  <c r="R170"/>
  <c i="13" r="P125"/>
  <c r="P124"/>
  <c r="P123"/>
  <c i="1" r="AU112"/>
  <c i="13" r="BK182"/>
  <c r="J182"/>
  <c r="J101"/>
  <c r="P182"/>
  <c i="14" r="T123"/>
  <c r="R132"/>
  <c i="2" r="BK125"/>
  <c r="J125"/>
  <c r="J100"/>
  <c r="T125"/>
  <c r="T124"/>
  <c r="T123"/>
  <c r="R172"/>
  <c i="3" r="R125"/>
  <c r="R124"/>
  <c r="P172"/>
  <c i="7" r="BK125"/>
  <c r="BK124"/>
  <c r="BK123"/>
  <c r="J123"/>
  <c r="J98"/>
  <c r="P142"/>
  <c i="8" r="BK125"/>
  <c r="BK124"/>
  <c r="BK123"/>
  <c r="J123"/>
  <c r="BK191"/>
  <c r="J191"/>
  <c r="J101"/>
  <c i="9" r="R125"/>
  <c r="R124"/>
  <c r="R123"/>
  <c r="T197"/>
  <c i="10" r="T125"/>
  <c r="T124"/>
  <c r="T123"/>
  <c r="R170"/>
  <c i="11" r="P125"/>
  <c r="P124"/>
  <c r="P123"/>
  <c i="1" r="AU109"/>
  <c i="11" r="P170"/>
  <c i="13" r="T125"/>
  <c r="T124"/>
  <c r="R182"/>
  <c i="14" r="BK123"/>
  <c r="R123"/>
  <c r="R122"/>
  <c r="P132"/>
  <c i="2" r="P125"/>
  <c r="P124"/>
  <c r="P123"/>
  <c i="1" r="AU96"/>
  <c i="2" r="BK172"/>
  <c r="J172"/>
  <c r="J101"/>
  <c r="P172"/>
  <c i="3" r="BK125"/>
  <c r="BK124"/>
  <c r="J124"/>
  <c r="J99"/>
  <c r="T125"/>
  <c r="T124"/>
  <c r="T123"/>
  <c r="R172"/>
  <c i="4" r="P125"/>
  <c r="P124"/>
  <c r="T125"/>
  <c r="T124"/>
  <c r="T123"/>
  <c r="P197"/>
  <c r="T197"/>
  <c i="5" r="BK125"/>
  <c r="J125"/>
  <c r="J100"/>
  <c r="R125"/>
  <c r="R124"/>
  <c r="R123"/>
  <c r="BK191"/>
  <c r="J191"/>
  <c r="J101"/>
  <c r="T191"/>
  <c i="6" r="P125"/>
  <c r="P124"/>
  <c r="T125"/>
  <c r="T124"/>
  <c r="T123"/>
  <c r="P142"/>
  <c r="R142"/>
  <c i="7" r="T125"/>
  <c r="T124"/>
  <c r="T142"/>
  <c i="8" r="T125"/>
  <c r="T124"/>
  <c r="T123"/>
  <c r="R191"/>
  <c i="9" r="P125"/>
  <c r="P124"/>
  <c r="P123"/>
  <c i="1" r="AU106"/>
  <c i="9" r="BK197"/>
  <c r="J197"/>
  <c r="J101"/>
  <c i="10" r="P125"/>
  <c r="P124"/>
  <c r="P123"/>
  <c i="1" r="AU108"/>
  <c i="10" r="P170"/>
  <c i="11" r="BK125"/>
  <c r="J125"/>
  <c r="J100"/>
  <c r="BK170"/>
  <c r="J170"/>
  <c r="J101"/>
  <c i="13" r="BK125"/>
  <c r="J125"/>
  <c r="J100"/>
  <c r="R125"/>
  <c r="R124"/>
  <c r="R123"/>
  <c r="T182"/>
  <c i="14" r="P123"/>
  <c r="P122"/>
  <c i="1" r="AU114"/>
  <c i="14" r="BK132"/>
  <c r="J132"/>
  <c r="J100"/>
  <c r="T132"/>
  <c i="2" r="F93"/>
  <c r="E111"/>
  <c r="J119"/>
  <c r="J120"/>
  <c r="BE126"/>
  <c r="BE132"/>
  <c r="BE136"/>
  <c r="BE142"/>
  <c r="BE152"/>
  <c r="BE184"/>
  <c i="3" r="F93"/>
  <c r="J93"/>
  <c r="E111"/>
  <c r="J120"/>
  <c r="BE132"/>
  <c r="BE142"/>
  <c r="BE147"/>
  <c i="4" r="J91"/>
  <c r="F94"/>
  <c r="F119"/>
  <c r="J120"/>
  <c r="BE130"/>
  <c r="BE162"/>
  <c r="BE172"/>
  <c i="5" r="F93"/>
  <c r="F94"/>
  <c r="E111"/>
  <c r="J119"/>
  <c r="BE149"/>
  <c r="BE168"/>
  <c r="BE187"/>
  <c r="BE196"/>
  <c r="BE203"/>
  <c i="6" r="E85"/>
  <c r="F93"/>
  <c r="F94"/>
  <c r="BE132"/>
  <c r="BE138"/>
  <c r="BE147"/>
  <c i="7" r="E85"/>
  <c r="F93"/>
  <c r="F94"/>
  <c r="J119"/>
  <c r="J120"/>
  <c r="BE128"/>
  <c r="BE132"/>
  <c r="BE151"/>
  <c r="BE154"/>
  <c i="8" r="J93"/>
  <c r="J94"/>
  <c r="BE128"/>
  <c r="BE149"/>
  <c r="BE159"/>
  <c r="BE178"/>
  <c r="BE187"/>
  <c i="9" r="F93"/>
  <c r="J119"/>
  <c r="BE126"/>
  <c r="BE183"/>
  <c i="10" r="J91"/>
  <c r="E111"/>
  <c r="BE158"/>
  <c i="11" r="J93"/>
  <c r="J94"/>
  <c r="J117"/>
  <c r="BE155"/>
  <c r="BE168"/>
  <c i="12" r="E85"/>
  <c r="J91"/>
  <c r="J93"/>
  <c r="F118"/>
  <c r="J119"/>
  <c r="BK124"/>
  <c r="BK123"/>
  <c r="J123"/>
  <c r="J99"/>
  <c i="8" r="F93"/>
  <c r="F94"/>
  <c r="E111"/>
  <c r="J117"/>
  <c r="BE126"/>
  <c r="BE130"/>
  <c r="BE140"/>
  <c r="BE203"/>
  <c i="9" r="E85"/>
  <c r="BE162"/>
  <c r="BE172"/>
  <c r="BE198"/>
  <c r="BE209"/>
  <c i="10" r="F93"/>
  <c r="J120"/>
  <c r="BE128"/>
  <c r="BE143"/>
  <c r="BE155"/>
  <c r="BE162"/>
  <c r="BE166"/>
  <c r="BE179"/>
  <c r="BE184"/>
  <c i="11" r="F94"/>
  <c r="F119"/>
  <c r="BE147"/>
  <c r="BE158"/>
  <c r="BE160"/>
  <c r="BE166"/>
  <c r="BE171"/>
  <c i="12" r="F119"/>
  <c i="13" r="J94"/>
  <c r="J119"/>
  <c i="14" r="F94"/>
  <c r="F118"/>
  <c r="J119"/>
  <c r="BE137"/>
  <c i="2" r="J91"/>
  <c r="F94"/>
  <c r="BE128"/>
  <c r="BE138"/>
  <c r="BE167"/>
  <c r="BE181"/>
  <c i="3" r="F94"/>
  <c r="BE126"/>
  <c r="BE128"/>
  <c r="BE136"/>
  <c r="BE152"/>
  <c r="BE157"/>
  <c r="BE162"/>
  <c r="BE173"/>
  <c r="BE184"/>
  <c i="4" r="E85"/>
  <c r="J119"/>
  <c r="BE128"/>
  <c r="BE141"/>
  <c r="BE151"/>
  <c r="BE193"/>
  <c i="7" r="BE126"/>
  <c r="BE136"/>
  <c r="BE138"/>
  <c r="BE143"/>
  <c i="8" r="BE168"/>
  <c r="BE192"/>
  <c r="BE196"/>
  <c i="9" r="J91"/>
  <c r="J120"/>
  <c r="BE128"/>
  <c r="BE130"/>
  <c r="BE151"/>
  <c r="BE193"/>
  <c r="BE202"/>
  <c i="10" r="F94"/>
  <c r="BE126"/>
  <c r="BE135"/>
  <c r="BE147"/>
  <c r="BE150"/>
  <c r="BE160"/>
  <c r="BE164"/>
  <c r="BE168"/>
  <c r="BE171"/>
  <c r="BE175"/>
  <c r="BE182"/>
  <c r="BE183"/>
  <c i="11" r="E85"/>
  <c r="BE126"/>
  <c r="BE130"/>
  <c r="BE135"/>
  <c r="BE138"/>
  <c r="BE143"/>
  <c r="BE184"/>
  <c i="13" r="E85"/>
  <c r="F93"/>
  <c r="F94"/>
  <c i="14" r="J93"/>
  <c r="BE128"/>
  <c r="BE134"/>
  <c i="2" r="BE147"/>
  <c r="BE157"/>
  <c r="BE162"/>
  <c r="BE173"/>
  <c r="BE177"/>
  <c i="3" r="J91"/>
  <c r="BE138"/>
  <c r="BE167"/>
  <c r="BE177"/>
  <c r="BE181"/>
  <c i="4" r="BE126"/>
  <c r="BE183"/>
  <c r="BE198"/>
  <c r="BE202"/>
  <c r="BE206"/>
  <c r="BE209"/>
  <c i="5" r="J91"/>
  <c r="J94"/>
  <c r="BE126"/>
  <c r="BE128"/>
  <c r="BE130"/>
  <c r="BE140"/>
  <c r="BE159"/>
  <c r="BE178"/>
  <c r="BE192"/>
  <c r="BE200"/>
  <c i="6" r="J91"/>
  <c r="J93"/>
  <c r="J94"/>
  <c r="BE126"/>
  <c r="BE128"/>
  <c r="BE136"/>
  <c r="BE143"/>
  <c r="BE151"/>
  <c r="BE154"/>
  <c i="7" r="J91"/>
  <c r="BE147"/>
  <c i="8" r="BE200"/>
  <c i="9" r="F94"/>
  <c r="BE141"/>
  <c r="BE206"/>
  <c i="10" r="J93"/>
  <c r="BE130"/>
  <c r="BE138"/>
  <c i="11" r="BE128"/>
  <c r="BE150"/>
  <c r="BE162"/>
  <c r="BE164"/>
  <c r="BE175"/>
  <c r="BE179"/>
  <c r="BE182"/>
  <c r="BE183"/>
  <c i="12" r="BE125"/>
  <c i="13" r="J91"/>
  <c r="BE126"/>
  <c r="BE177"/>
  <c r="BE183"/>
  <c r="BE186"/>
  <c i="14" r="E85"/>
  <c r="J91"/>
  <c r="BE124"/>
  <c r="BE133"/>
  <c i="2" r="F37"/>
  <c i="1" r="BB96"/>
  <c i="3" r="F39"/>
  <c i="1" r="BD97"/>
  <c i="4" r="J36"/>
  <c i="1" r="AW99"/>
  <c i="6" r="F39"/>
  <c i="1" r="BD102"/>
  <c i="10" r="F36"/>
  <c i="1" r="BA108"/>
  <c i="11" r="J36"/>
  <c i="1" r="AW109"/>
  <c i="13" r="F39"/>
  <c i="1" r="BD112"/>
  <c r="BD110"/>
  <c i="2" r="F39"/>
  <c i="1" r="BD96"/>
  <c i="3" r="F38"/>
  <c i="1" r="BC97"/>
  <c i="4" r="F39"/>
  <c i="1" r="BD99"/>
  <c i="5" r="J36"/>
  <c i="1" r="AW100"/>
  <c i="6" r="F36"/>
  <c i="1" r="BA102"/>
  <c i="7" r="F36"/>
  <c i="1" r="BA103"/>
  <c i="9" r="F37"/>
  <c i="1" r="BB106"/>
  <c i="10" r="F38"/>
  <c i="1" r="BC108"/>
  <c i="13" r="F37"/>
  <c i="1" r="BB112"/>
  <c r="BB110"/>
  <c r="AX110"/>
  <c r="AU113"/>
  <c i="5" r="F39"/>
  <c i="1" r="BD100"/>
  <c i="8" r="F36"/>
  <c i="1" r="BA105"/>
  <c i="10" r="F39"/>
  <c i="1" r="BD108"/>
  <c i="10" r="F37"/>
  <c i="1" r="BB108"/>
  <c i="14" r="J36"/>
  <c i="1" r="AW114"/>
  <c i="7" r="F37"/>
  <c i="1" r="BB103"/>
  <c i="8" r="J32"/>
  <c i="1" r="AG105"/>
  <c i="10" r="J36"/>
  <c i="1" r="AW108"/>
  <c i="2" r="F38"/>
  <c i="1" r="BC96"/>
  <c i="5" r="F38"/>
  <c i="1" r="BC100"/>
  <c i="6" r="F37"/>
  <c i="1" r="BB102"/>
  <c i="14" r="F39"/>
  <c i="1" r="BD114"/>
  <c r="BD113"/>
  <c i="12" r="F35"/>
  <c i="1" r="AZ111"/>
  <c i="3" r="J36"/>
  <c i="1" r="AW97"/>
  <c i="5" r="F37"/>
  <c i="1" r="BB100"/>
  <c i="6" r="J36"/>
  <c i="1" r="AW102"/>
  <c i="7" r="F39"/>
  <c i="1" r="BD103"/>
  <c i="8" r="F37"/>
  <c i="1" r="BB105"/>
  <c i="11" r="F37"/>
  <c i="1" r="BB109"/>
  <c i="9" r="J36"/>
  <c i="1" r="AW106"/>
  <c r="AU110"/>
  <c i="8" r="J36"/>
  <c i="1" r="AW105"/>
  <c i="9" r="F36"/>
  <c i="1" r="BA106"/>
  <c i="13" r="F38"/>
  <c i="1" r="BC112"/>
  <c r="BC110"/>
  <c r="AY110"/>
  <c i="14" r="F38"/>
  <c i="1" r="BC114"/>
  <c r="BC113"/>
  <c r="AY113"/>
  <c i="3" r="F37"/>
  <c i="1" r="BB97"/>
  <c i="4" r="F36"/>
  <c i="1" r="BA99"/>
  <c i="6" r="F38"/>
  <c i="1" r="BC102"/>
  <c i="8" r="F38"/>
  <c i="1" r="BC105"/>
  <c i="11" r="F39"/>
  <c i="1" r="BD109"/>
  <c r="AS94"/>
  <c i="4" r="F38"/>
  <c i="1" r="BC99"/>
  <c i="5" r="F36"/>
  <c i="1" r="BA100"/>
  <c i="9" r="F38"/>
  <c i="1" r="BC106"/>
  <c i="8" r="F39"/>
  <c i="1" r="BD105"/>
  <c i="11" r="F36"/>
  <c i="1" r="BA109"/>
  <c i="13" r="J36"/>
  <c i="1" r="AW112"/>
  <c i="2" r="J36"/>
  <c i="1" r="AW96"/>
  <c i="3" r="F36"/>
  <c i="1" r="BA97"/>
  <c i="7" r="J36"/>
  <c i="1" r="AW103"/>
  <c i="9" r="F39"/>
  <c i="1" r="BD106"/>
  <c i="11" r="F38"/>
  <c i="1" r="BC109"/>
  <c i="14" r="F36"/>
  <c i="1" r="BA114"/>
  <c r="BA113"/>
  <c r="AW113"/>
  <c i="2" r="F36"/>
  <c i="1" r="BA96"/>
  <c i="4" r="F37"/>
  <c i="1" r="BB99"/>
  <c i="7" r="F38"/>
  <c i="1" r="BC103"/>
  <c i="13" r="F36"/>
  <c i="1" r="BA112"/>
  <c i="14" r="F37"/>
  <c i="1" r="BB114"/>
  <c r="BB113"/>
  <c r="AX113"/>
  <c i="12" r="F36"/>
  <c i="1" r="BA111"/>
  <c i="14" l="1" r="BK122"/>
  <c r="J122"/>
  <c i="7" r="R123"/>
  <c r="P123"/>
  <c i="1" r="AU103"/>
  <c i="5" r="T123"/>
  <c i="3" r="R123"/>
  <c i="10" r="R123"/>
  <c i="7" r="T123"/>
  <c i="4" r="P123"/>
  <c i="1" r="AU99"/>
  <c i="13" r="T123"/>
  <c i="8" r="R123"/>
  <c i="6" r="R123"/>
  <c i="4" r="R123"/>
  <c i="3" r="P123"/>
  <c i="1" r="AU97"/>
  <c i="2" r="R123"/>
  <c i="6" r="P123"/>
  <c i="1" r="AU102"/>
  <c i="14" r="T122"/>
  <c i="9" r="T123"/>
  <c i="11" r="R123"/>
  <c i="8" r="P123"/>
  <c i="1" r="AU105"/>
  <c i="5" r="P123"/>
  <c i="1" r="AU100"/>
  <c i="3" r="BK123"/>
  <c r="J123"/>
  <c r="J125"/>
  <c r="J100"/>
  <c i="4" r="BK123"/>
  <c r="J123"/>
  <c r="J98"/>
  <c r="J125"/>
  <c r="J100"/>
  <c i="6" r="BK124"/>
  <c r="J124"/>
  <c r="J99"/>
  <c i="7" r="J124"/>
  <c r="J99"/>
  <c i="8" r="J124"/>
  <c r="J99"/>
  <c i="9" r="BK123"/>
  <c r="J123"/>
  <c r="J98"/>
  <c r="J125"/>
  <c r="J100"/>
  <c i="10" r="J125"/>
  <c r="J100"/>
  <c i="12" r="J124"/>
  <c r="J100"/>
  <c i="10" r="BK123"/>
  <c r="J123"/>
  <c i="11" r="BK124"/>
  <c r="BK123"/>
  <c r="J123"/>
  <c r="J98"/>
  <c i="13" r="BK124"/>
  <c r="BK123"/>
  <c r="J123"/>
  <c i="14" r="J123"/>
  <c r="J99"/>
  <c i="7" r="J125"/>
  <c r="J100"/>
  <c i="8" r="J98"/>
  <c r="J125"/>
  <c r="J100"/>
  <c i="2" r="BK124"/>
  <c r="BK123"/>
  <c r="J123"/>
  <c r="J98"/>
  <c i="5" r="BK124"/>
  <c r="J124"/>
  <c r="J99"/>
  <c i="12" r="BK122"/>
  <c r="J122"/>
  <c i="14" r="J32"/>
  <c i="1" r="AG114"/>
  <c r="AU104"/>
  <c i="8" r="J35"/>
  <c i="1" r="AV105"/>
  <c r="AT105"/>
  <c i="7" r="J32"/>
  <c i="1" r="AG103"/>
  <c r="BD95"/>
  <c r="BD101"/>
  <c r="BA107"/>
  <c r="AW107"/>
  <c r="BA110"/>
  <c r="AW110"/>
  <c i="4" r="J35"/>
  <c i="1" r="AV99"/>
  <c r="AT99"/>
  <c i="6" r="J35"/>
  <c i="1" r="AV102"/>
  <c r="AT102"/>
  <c i="7" r="J35"/>
  <c i="1" r="AV103"/>
  <c r="AT103"/>
  <c i="11" r="F35"/>
  <c i="1" r="AZ109"/>
  <c r="BC95"/>
  <c r="AY95"/>
  <c r="BB101"/>
  <c r="AX101"/>
  <c r="BD104"/>
  <c i="8" r="F35"/>
  <c i="1" r="AZ105"/>
  <c i="13" r="J35"/>
  <c i="1" r="AV112"/>
  <c r="AT112"/>
  <c r="BB95"/>
  <c r="AX95"/>
  <c r="BC98"/>
  <c r="AY98"/>
  <c r="BB104"/>
  <c r="AX104"/>
  <c r="BB107"/>
  <c r="AX107"/>
  <c i="3" r="F35"/>
  <c i="1" r="AZ97"/>
  <c i="4" r="F35"/>
  <c i="1" r="AZ99"/>
  <c i="6" r="F35"/>
  <c i="1" r="AZ102"/>
  <c i="10" r="F35"/>
  <c i="1" r="AZ108"/>
  <c i="14" r="J35"/>
  <c i="1" r="AV114"/>
  <c r="AT114"/>
  <c i="3" r="J32"/>
  <c i="1" r="AG97"/>
  <c i="10" r="J32"/>
  <c i="1" r="AG108"/>
  <c i="13" r="J32"/>
  <c i="1" r="AG112"/>
  <c r="AN112"/>
  <c r="BA95"/>
  <c r="AW95"/>
  <c i="9" r="F35"/>
  <c i="1" r="AZ106"/>
  <c r="AU95"/>
  <c i="12" r="J35"/>
  <c i="1" r="AV111"/>
  <c r="AT111"/>
  <c i="12" r="J32"/>
  <c i="1" r="AG111"/>
  <c r="AN111"/>
  <c r="BA98"/>
  <c r="AW98"/>
  <c r="BD98"/>
  <c r="BC104"/>
  <c r="AY104"/>
  <c r="BC107"/>
  <c r="AY107"/>
  <c i="2" r="J35"/>
  <c i="1" r="AV96"/>
  <c r="AT96"/>
  <c i="5" r="F35"/>
  <c i="1" r="AZ100"/>
  <c i="9" r="J35"/>
  <c i="1" r="AV106"/>
  <c r="AT106"/>
  <c i="13" r="F35"/>
  <c i="1" r="AZ112"/>
  <c r="AZ110"/>
  <c r="AV110"/>
  <c r="BB98"/>
  <c r="AX98"/>
  <c r="BA104"/>
  <c r="AW104"/>
  <c r="BD107"/>
  <c i="10" r="J35"/>
  <c i="1" r="AV108"/>
  <c r="AT108"/>
  <c i="14" r="F35"/>
  <c i="1" r="AZ114"/>
  <c r="AZ113"/>
  <c r="AV113"/>
  <c r="AT113"/>
  <c r="BA101"/>
  <c r="AW101"/>
  <c r="BC101"/>
  <c r="AY101"/>
  <c r="AU107"/>
  <c i="2" r="F35"/>
  <c i="1" r="AZ96"/>
  <c i="3" r="J35"/>
  <c i="1" r="AV97"/>
  <c r="AT97"/>
  <c i="5" r="J35"/>
  <c i="1" r="AV100"/>
  <c r="AT100"/>
  <c i="7" r="F35"/>
  <c i="1" r="AZ103"/>
  <c i="11" r="J35"/>
  <c i="1" r="AV109"/>
  <c r="AT109"/>
  <c i="3" l="1" r="J41"/>
  <c i="10" r="J41"/>
  <c i="12" r="J41"/>
  <c i="14" r="J41"/>
  <c i="7" r="J41"/>
  <c i="13" r="J41"/>
  <c i="2" r="J124"/>
  <c r="J99"/>
  <c i="5" r="BK123"/>
  <c r="J123"/>
  <c r="J98"/>
  <c i="10" r="J98"/>
  <c i="12" r="J98"/>
  <c i="8" r="J41"/>
  <c i="13" r="J98"/>
  <c r="J124"/>
  <c r="J99"/>
  <c i="3" r="J98"/>
  <c i="11" r="J124"/>
  <c r="J99"/>
  <c i="14" r="J98"/>
  <c i="6" r="BK123"/>
  <c r="J123"/>
  <c r="J98"/>
  <c i="1" r="AN105"/>
  <c r="AN114"/>
  <c r="AN103"/>
  <c r="BD94"/>
  <c r="W33"/>
  <c r="AN97"/>
  <c r="AN108"/>
  <c r="AZ101"/>
  <c r="AV101"/>
  <c r="AT101"/>
  <c r="AU101"/>
  <c r="AZ98"/>
  <c r="AV98"/>
  <c r="AT98"/>
  <c r="AG110"/>
  <c i="2" r="J32"/>
  <c i="1" r="AG96"/>
  <c r="AN96"/>
  <c r="BA94"/>
  <c r="AW94"/>
  <c r="AK30"/>
  <c r="AZ104"/>
  <c r="AV104"/>
  <c r="AT104"/>
  <c r="AT110"/>
  <c r="AZ95"/>
  <c r="AV95"/>
  <c r="AT95"/>
  <c r="AU98"/>
  <c r="AZ107"/>
  <c r="AV107"/>
  <c r="AT107"/>
  <c r="AG113"/>
  <c r="AN113"/>
  <c i="11" r="J32"/>
  <c i="1" r="AG109"/>
  <c r="AN109"/>
  <c r="BC94"/>
  <c r="AY94"/>
  <c i="9" r="J32"/>
  <c i="1" r="AG106"/>
  <c r="AN106"/>
  <c r="BB94"/>
  <c r="W31"/>
  <c i="4" r="J32"/>
  <c i="1" r="AG99"/>
  <c r="AN99"/>
  <c i="2" l="1" r="J41"/>
  <c i="4" r="J41"/>
  <c i="9" r="J41"/>
  <c i="11" r="J41"/>
  <c i="1" r="AU94"/>
  <c r="AN110"/>
  <c r="AX94"/>
  <c r="W30"/>
  <c r="W32"/>
  <c r="AG95"/>
  <c i="6" r="J32"/>
  <c i="1" r="AG102"/>
  <c r="AN102"/>
  <c r="AZ94"/>
  <c r="W29"/>
  <c i="5" r="J32"/>
  <c i="1" r="AG100"/>
  <c r="AN100"/>
  <c r="AG104"/>
  <c r="AN104"/>
  <c r="AG107"/>
  <c r="AN107"/>
  <c l="1" r="AN95"/>
  <c i="5" r="J41"/>
  <c i="6" r="J41"/>
  <c i="1" r="AV94"/>
  <c r="AK29"/>
  <c r="AG101"/>
  <c r="AN101"/>
  <c r="AG98"/>
  <c r="AN98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<sst xmlns="http://schemas.openxmlformats.org/spreadsheetml/2006/main">
  <si>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</si>
  <si>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</si>
  <si>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</si>
  <si>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</si>
  <si>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</si>
  <si>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{2fec334b-1586-4e1d-84a1-c59e51d3682a}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</si>
  <si>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</si>
  <si>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</si>
  <si>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</si>
  <si>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</si>
  <si>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</si>
  <si>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</si>
  <si>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</si>
  <si>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</si>
  <si>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</si>
  <si>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</si>
  <si>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</si>
  <si>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17 - Oprava trati v úseku Beroun - Kařízek</t>
  </si>
  <si>
    <t>KSO:</t>
  </si>
  <si>
    <t>CC-CZ:</t>
  </si>
  <si>
    <t>Místo:</t>
  </si>
  <si>
    <t xml:space="preserve"> </t>
  </si>
  <si>
    <t>Datum:</t>
  </si>
  <si>
    <t>20. 6. 2020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</si>
  <si>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</si>
  <si>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</si>
  <si>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</si>
  <si>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</si>
  <si>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</si>
  <si>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</si>
  <si>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</si>
  <si>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</si>
  <si>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</si>
  <si>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</si>
  <si>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</si>
  <si>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</si>
  <si>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</si>
  <si>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</si>
  <si>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</si>
  <si>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</si>
  <si>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</si>
  <si>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</si>
  <si>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</si>
  <si>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</si>
  <si>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</si>
  <si>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</si>
  <si>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</si>
  <si>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</si>
  <si>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</si>
  <si>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</si>
  <si>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</si>
  <si>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</si>
  <si>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</si>
  <si>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</si>
  <si>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</si>
  <si>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</si>
  <si>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</si>
  <si>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</si>
  <si>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</si>
  <si>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</si>
  <si>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</si>
  <si>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</si>
  <si>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</si>
  <si>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</si>
  <si>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</si>
  <si>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</si>
  <si>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</si>
  <si>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</si>
  <si>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</si>
  <si>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</si>
  <si>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</si>
  <si>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</si>
  <si>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</si>
  <si>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</si>
  <si>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</si>
  <si>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</si>
  <si>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</si>
  <si>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</si>
  <si>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</si>
  <si>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</si>
  <si>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Oprava traťových kolejí Králův Dvůr - Zdice</t>
  </si>
  <si>
    <t>STA</t>
  </si>
  <si>
    <t>1</t>
  </si>
  <si>
    <t>{3a77afc7-c159-4772-a77d-dd0858324aa8}</t>
  </si>
  <si>
    <t>2</t>
  </si>
  <si>
    <t>/</t>
  </si>
  <si>
    <t>01</t>
  </si>
  <si>
    <t>Oprava 1.TK Králův Dvůr - Zdice</t>
  </si>
  <si>
    <t>Soupis</t>
  </si>
  <si>
    <t>{af42e1ce-bad5-42d5-9282-cfb1f61fbda0}</t>
  </si>
  <si>
    <t>02</t>
  </si>
  <si>
    <t>Oprava 2.TK Králův Dvůr - Zdice</t>
  </si>
  <si>
    <t>{c0354ee3-76c5-41a2-a9c9-d8739a2a4cd7}</t>
  </si>
  <si>
    <t>002</t>
  </si>
  <si>
    <t>ŽST Zdice</t>
  </si>
  <si>
    <t>{18f83313-bd40-4701-8bcc-ebf903555be8}</t>
  </si>
  <si>
    <t>Oprava 1.SK Zdice</t>
  </si>
  <si>
    <t>{04d25959-1072-40b3-82a2-f328f980f67e}</t>
  </si>
  <si>
    <t>Oprava 2.SK Zdice</t>
  </si>
  <si>
    <t>{cc4437da-75fa-4a5c-ace8-a3d66685ff0c}</t>
  </si>
  <si>
    <t>003</t>
  </si>
  <si>
    <t>Oprava traťového úseku Zdice - Hořovice</t>
  </si>
  <si>
    <t>{c41014ac-3d1e-4eea-96ec-7456f3c0ab38}</t>
  </si>
  <si>
    <t>Oprava 1.TK Zdice - Hořovice</t>
  </si>
  <si>
    <t>{a39a9548-4cbb-4137-9585-eaddbe9fa2fa}</t>
  </si>
  <si>
    <t>Oprava 2.TK Zdice - Hořovice</t>
  </si>
  <si>
    <t>{4e7392c3-e391-4eb1-a467-880130ccb45b}</t>
  </si>
  <si>
    <t>004</t>
  </si>
  <si>
    <t>ŽST Hořovice</t>
  </si>
  <si>
    <t>{b62f008a-e0f2-42c3-87c2-9b4ef2d85625}</t>
  </si>
  <si>
    <t>Oprava 1.SK Hořovice</t>
  </si>
  <si>
    <t>{4afed7a7-a1cb-43a4-85e2-46810db8dc47}</t>
  </si>
  <si>
    <t>Oprava 2.SK Hořovice</t>
  </si>
  <si>
    <t>{65307aa8-5d52-4d97-aca8-ba81faee2a4e}</t>
  </si>
  <si>
    <t>005</t>
  </si>
  <si>
    <t>Oprava traťových kolejí Hořovice - Zbiroh</t>
  </si>
  <si>
    <t>{7814a9c3-da6b-4a53-97c4-5111d77e5d4f}</t>
  </si>
  <si>
    <t>Oprava 1.TK Hořovice - Zbiroh</t>
  </si>
  <si>
    <t>{f86ade86-f8c6-4114-b57b-659a480009d6}</t>
  </si>
  <si>
    <t>Oprava 2.TK Hořovice - Zbiroh</t>
  </si>
  <si>
    <t>{5a2442a5-3816-4391-bfe2-da81586c696b}</t>
  </si>
  <si>
    <t>006</t>
  </si>
  <si>
    <t>Souhrnné výkony čištění otebřených odvodnění a úprava vegetace</t>
  </si>
  <si>
    <t>{ee7e20bb-a466-428b-8d11-da637dc4968a}</t>
  </si>
  <si>
    <t>Čištění otevřených zpevněných příkopů</t>
  </si>
  <si>
    <t>{cc7334b7-cdd3-405a-8c17-fcaa862fdb32}</t>
  </si>
  <si>
    <t>Úprava vegetace</t>
  </si>
  <si>
    <t>{644b14a0-4c42-482a-9cd5-f7602f688355}</t>
  </si>
  <si>
    <t>007</t>
  </si>
  <si>
    <t>Vedlejší rozpočtové náklady</t>
  </si>
  <si>
    <t>{84f9e60a-962f-49ca-ad25-36a825500275}</t>
  </si>
  <si>
    <t>VRN</t>
  </si>
  <si>
    <t>{081b2d69-c032-42b3-876e-6958959c51bf}</t>
  </si>
  <si>
    <t>KRYCÍ LIST SOUPISU PRACÍ</t>
  </si>
  <si>
    <t>Objekt:</t>
  </si>
  <si>
    <t>001 - Oprava traťových kolejí Králův Dvůr - Zdice</t>
  </si>
  <si>
    <t>Soupis:</t>
  </si>
  <si>
    <t>01 - Oprava 1.TK Králův Dvůr - Zdice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</si>
  <si>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</si>
  <si>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</si>
  <si>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</si>
  <si>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</si>
  <si>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</si>
  <si>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</si>
  <si>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</si>
  <si>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</si>
  <si>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</si>
  <si>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</si>
  <si>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</si>
  <si>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</si>
  <si>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</si>
  <si>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</si>
  <si>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</si>
  <si>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</si>
  <si>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</si>
  <si>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</si>
  <si>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</si>
  <si>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</si>
  <si>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</si>
  <si>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</si>
  <si>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</si>
  <si>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</si>
  <si>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</si>
  <si>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</si>
  <si>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</si>
  <si>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</si>
  <si>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</si>
  <si>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</si>
  <si>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4</t>
  </si>
  <si>
    <t>1146726828</t>
  </si>
  <si>
    <t>VV</t>
  </si>
  <si>
    <t>4183*0,05*3,5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</si>
  <si>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</si>
  <si>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</si>
  <si>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</si>
  <si>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925368164</t>
  </si>
  <si>
    <t>P</t>
  </si>
  <si>
    <t>Poznámka k položce:_x000d_
Kilometr koleje=km</t>
  </si>
  <si>
    <t>Km 42,750 - ZV1 Zdice</t>
  </si>
  <si>
    <t>46,933-42,750</t>
  </si>
  <si>
    <t>3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</si>
  <si>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</si>
  <si>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</si>
  <si>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1797274107</t>
  </si>
  <si>
    <t>M</t>
  </si>
  <si>
    <t>5955101000</t>
  </si>
  <si>
    <t>Kamenivo drcené štěrk frakce 31,5/63 třídy BI</t>
  </si>
  <si>
    <t>t</t>
  </si>
  <si>
    <t>8</t>
  </si>
  <si>
    <t>-1726238071</t>
  </si>
  <si>
    <t>4183*0,05*3,5*1,8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</si>
  <si>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</si>
  <si>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</si>
  <si>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-1281546464</t>
  </si>
  <si>
    <t>Poznámka k položce:_x000d_
S3/1, Kilometr koleje=km</t>
  </si>
  <si>
    <t>6</t>
  </si>
  <si>
    <t>5913025010</t>
  </si>
  <si>
    <t>Demontáž dílů přejezdu celopryžového v koleji vnější panel. Poznámka: 1. V cenách jsou započteny náklady na demontáž a naložení dílů na dopravní prostředek.</t>
  </si>
  <si>
    <t>kus</t>
  </si>
  <si>
    <t>-741056408</t>
  </si>
  <si>
    <t>2*11 "P279</t>
  </si>
  <si>
    <t>2*6 "P280</t>
  </si>
  <si>
    <t>2*6 "P281</t>
  </si>
  <si>
    <t>Součet</t>
  </si>
  <si>
    <t>7</t>
  </si>
  <si>
    <t>5913025020</t>
  </si>
  <si>
    <t>Demontáž dílů přejezdu celopryžového v koleji vnitřní panel. Poznámka: 1. V cenách jsou započteny náklady na demontáž a naložení dílů na dopravní prostředek.</t>
  </si>
  <si>
    <t>-1090927069</t>
  </si>
  <si>
    <t>22 "P279</t>
  </si>
  <si>
    <t>6 "P280</t>
  </si>
  <si>
    <t>6 "P281</t>
  </si>
  <si>
    <t>5913025030</t>
  </si>
  <si>
    <t>Demontáž dílů přejezdu celopryžového v koleji náběhový klín. Poznámka: 1. V cenách jsou započteny náklady na demontáž a naložení dílů na dopravní prostředek.</t>
  </si>
  <si>
    <t>1918671398</t>
  </si>
  <si>
    <t>2"P279</t>
  </si>
  <si>
    <t>2 "P280</t>
  </si>
  <si>
    <t>2 "P281</t>
  </si>
  <si>
    <t>9</t>
  </si>
  <si>
    <t>5913030010</t>
  </si>
  <si>
    <t>Montáž dílů přejezdu celopryžového v koleji vnější panel. Poznámka: 1. V cenách jsou započteny náklady na montáž dílů. 2. V cenách nejsou obsaženy náklady na dodávku materiálu.</t>
  </si>
  <si>
    <t>2060980822</t>
  </si>
  <si>
    <t>10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</si>
  <si>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</si>
  <si>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</si>
  <si>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37934603</t>
  </si>
  <si>
    <t>11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</si>
  <si>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</si>
  <si>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</si>
  <si>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40834335</t>
  </si>
  <si>
    <t>OST</t>
  </si>
  <si>
    <t>Ostatní</t>
  </si>
  <si>
    <t>12</t>
  </si>
  <si>
    <t>7497351560</t>
  </si>
  <si>
    <t>Montáž přímého ukolejnění na elektrizovaných tratích nebo v kolejových obvodech</t>
  </si>
  <si>
    <t>512</t>
  </si>
  <si>
    <t>-829082933</t>
  </si>
  <si>
    <t>4183/60</t>
  </si>
  <si>
    <t>0,283 "zaokrouhlení</t>
  </si>
  <si>
    <t>13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</si>
  <si>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</si>
  <si>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</si>
  <si>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95051203</t>
  </si>
  <si>
    <t>7594105010</t>
  </si>
  <si>
    <t>Odpojení a zpětné připojení lan propojovacích jednoho stykového transformátoru - včetně odpojení a připevnění lanového propojení na pražce nebo montážní trámky</t>
  </si>
  <si>
    <t>274872395</t>
  </si>
  <si>
    <t>14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</si>
  <si>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</si>
  <si>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</si>
  <si>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1748593231</t>
  </si>
  <si>
    <t>02 - Oprava 2.TK Králův Dvůr - Zdice</t>
  </si>
  <si>
    <t>660299867</t>
  </si>
  <si>
    <t>1637654783</t>
  </si>
  <si>
    <t>-10916333</t>
  </si>
  <si>
    <t>2035930431</t>
  </si>
  <si>
    <t>1875937486</t>
  </si>
  <si>
    <t>-1166734067</t>
  </si>
  <si>
    <t>-1530997589</t>
  </si>
  <si>
    <t>1664666227</t>
  </si>
  <si>
    <t>-378330089</t>
  </si>
  <si>
    <t>464946914</t>
  </si>
  <si>
    <t>1305436885</t>
  </si>
  <si>
    <t>-694144592</t>
  </si>
  <si>
    <t>-1530267195</t>
  </si>
  <si>
    <t>-1003847761</t>
  </si>
  <si>
    <t>-1672372633</t>
  </si>
  <si>
    <t>002 - ŽST Zdice</t>
  </si>
  <si>
    <t>01 - Oprava 1.SK Zdice</t>
  </si>
  <si>
    <t>1352802990</t>
  </si>
  <si>
    <t>1232*0,05*3,5 "kolej 1.SK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</si>
  <si>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</si>
  <si>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</si>
  <si>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1224327828</t>
  </si>
  <si>
    <t>381,536*0,05*3,5 "výhybky v 1.SK</t>
  </si>
  <si>
    <t>-60479253</t>
  </si>
  <si>
    <t>48,416-46,933 "ZV1-ZV32</t>
  </si>
  <si>
    <t>-0,041594 "v.č.2 1:12-500</t>
  </si>
  <si>
    <t>-0,033231 "v.č.3 1:9-300</t>
  </si>
  <si>
    <t>-0,041594 "v.č.7 1:12-500</t>
  </si>
  <si>
    <t>-0,033231 "v.č.26 1:9-300</t>
  </si>
  <si>
    <t>-0,033609 "v.č.27 1:11-300</t>
  </si>
  <si>
    <t>-0,033231 "v.č.28 1:9-300</t>
  </si>
  <si>
    <t>-0,033609 "v.č.29 1:11-300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</si>
  <si>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</si>
  <si>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</si>
  <si>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m</t>
  </si>
  <si>
    <t>641967765</t>
  </si>
  <si>
    <t>Poznámka k položce:_x000d_
Rozvinutá délka výhybky=m</t>
  </si>
  <si>
    <t>62,391 "v.č.2 1:12-500</t>
  </si>
  <si>
    <t>49,846 "v.č.3 1:9-300</t>
  </si>
  <si>
    <t>62,391 "v.č.7 1:12-500</t>
  </si>
  <si>
    <t>49,846 "v.č.26 1:9-300</t>
  </si>
  <si>
    <t>53,608 "v.č.27 1:11-300</t>
  </si>
  <si>
    <t>49,846 "v.č.28 1:9-300</t>
  </si>
  <si>
    <t>53,608 "v.č.29 1:11-300</t>
  </si>
  <si>
    <t>-2060329652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</si>
  <si>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</si>
  <si>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</si>
  <si>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-1956849812</t>
  </si>
  <si>
    <t>-187677349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</si>
  <si>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</si>
  <si>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</si>
  <si>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1516923741</t>
  </si>
  <si>
    <t>Poznámka k položce:_x000d_
S3/1, Rozvinutá délka výhybky=m</t>
  </si>
  <si>
    <t>1913527980</t>
  </si>
  <si>
    <t>1232*0,05*3,5*1,8 "kolej 1.SK</t>
  </si>
  <si>
    <t>381,536*0,05*3,5*1,8 "výhybky v 1.SK</t>
  </si>
  <si>
    <t>1710425767</t>
  </si>
  <si>
    <t>(48416-46933)/60</t>
  </si>
  <si>
    <t>-1327242904</t>
  </si>
  <si>
    <t>468465409</t>
  </si>
  <si>
    <t>-353799014</t>
  </si>
  <si>
    <t>02 - Oprava 2.SK Zdice</t>
  </si>
  <si>
    <t>1693914364</t>
  </si>
  <si>
    <t>1265*0,05*3,5 "kolej 2.SK</t>
  </si>
  <si>
    <t>1972352247</t>
  </si>
  <si>
    <t>331,690*0,05*3,5 "výhybky v 2.SK</t>
  </si>
  <si>
    <t>824060259</t>
  </si>
  <si>
    <t>-0,041594 "v.č.1 1:12-500</t>
  </si>
  <si>
    <t>-0,033231 "v.č.4 1:9-300</t>
  </si>
  <si>
    <t>-0,041594 "v.č.5 1:12-500</t>
  </si>
  <si>
    <t>-0,033231 "v.č.24 1:9-300</t>
  </si>
  <si>
    <t>-0,033609 "v.č.25 1:11-300</t>
  </si>
  <si>
    <t>-0,033609 "v.č.32 1:11-300</t>
  </si>
  <si>
    <t>-986031081</t>
  </si>
  <si>
    <t>62,391 "v.č.1 1:12-500</t>
  </si>
  <si>
    <t>49,846 "v.č.4 1:9-300</t>
  </si>
  <si>
    <t>62,391 "v.č.5 1:12-500</t>
  </si>
  <si>
    <t>49,846 "v.č.24 1:9-300</t>
  </si>
  <si>
    <t>53,608 "v.č.25 1:11-300</t>
  </si>
  <si>
    <t>53,608 "v.č.32 1:11-300</t>
  </si>
  <si>
    <t>-1492817920</t>
  </si>
  <si>
    <t>-1046227612</t>
  </si>
  <si>
    <t>588144446</t>
  </si>
  <si>
    <t>847387659</t>
  </si>
  <si>
    <t>1743673631</t>
  </si>
  <si>
    <t>1265*0,05*3,5*1,8 "kolej 2.SK</t>
  </si>
  <si>
    <t>331,690*0,05*3,5*1,8 "výhybky v 2.SK</t>
  </si>
  <si>
    <t>-1972513099</t>
  </si>
  <si>
    <t>1228954292</t>
  </si>
  <si>
    <t>-1946580980</t>
  </si>
  <si>
    <t>-377249945</t>
  </si>
  <si>
    <t>003 - Oprava traťového úseku Zdice - Hořovice</t>
  </si>
  <si>
    <t>01 - Oprava 1.TK Zdice - Hořovice</t>
  </si>
  <si>
    <t>1637261585</t>
  </si>
  <si>
    <t>9017*0,05*3,5</t>
  </si>
  <si>
    <t>1630007779</t>
  </si>
  <si>
    <t>ZV32 Zdice - ZV1 Hořovice</t>
  </si>
  <si>
    <t>57,433-48,416</t>
  </si>
  <si>
    <t>-1786917282</t>
  </si>
  <si>
    <t>-1060488325</t>
  </si>
  <si>
    <t>9017*0,05*3,5*1,8</t>
  </si>
  <si>
    <t>1558567622</t>
  </si>
  <si>
    <t>-203615047</t>
  </si>
  <si>
    <t>9017/60</t>
  </si>
  <si>
    <t>0,717 "zaokrouhlení</t>
  </si>
  <si>
    <t>579034296</t>
  </si>
  <si>
    <t>727596532</t>
  </si>
  <si>
    <t>-481981522</t>
  </si>
  <si>
    <t>02 - Oprava 2.TK Zdice - Hořovice</t>
  </si>
  <si>
    <t>1862729525</t>
  </si>
  <si>
    <t>200832044</t>
  </si>
  <si>
    <t>548797047</t>
  </si>
  <si>
    <t>-2083118248</t>
  </si>
  <si>
    <t>753780311</t>
  </si>
  <si>
    <t>-569023790</t>
  </si>
  <si>
    <t>-1956029500</t>
  </si>
  <si>
    <t>-1895206819</t>
  </si>
  <si>
    <t>896914175</t>
  </si>
  <si>
    <t>004 - ŽST Hořovice</t>
  </si>
  <si>
    <t>01 - Oprava 1.SK Hořovice</t>
  </si>
  <si>
    <t>-669775608</t>
  </si>
  <si>
    <t>1160*0,05*3,5 "kolej 1.SK</t>
  </si>
  <si>
    <t>-2080154589</t>
  </si>
  <si>
    <t>319,145*0,05*3,5 "výhybky v 1.SK</t>
  </si>
  <si>
    <t>214623748</t>
  </si>
  <si>
    <t>58,802-57,433 "ZV1-ZV18</t>
  </si>
  <si>
    <t>-0,033609 "v.č.1 1:11-300</t>
  </si>
  <si>
    <t>-0,033609 "v.č.5 1:11-300</t>
  </si>
  <si>
    <t>-0,033231 "v.č.6 1:9-300</t>
  </si>
  <si>
    <t>-0,041594 "v.č.12 1:12-500</t>
  </si>
  <si>
    <t>-0,033231 "v.č.14 1:9-300</t>
  </si>
  <si>
    <t>-0,033231 "v.č.18 1:9-300</t>
  </si>
  <si>
    <t>-241343655</t>
  </si>
  <si>
    <t>53,608 "v.č.1 1:11-300</t>
  </si>
  <si>
    <t>53,608 "v.č.5 1:11-300</t>
  </si>
  <si>
    <t>49,846 "v.č.6 1:9-300</t>
  </si>
  <si>
    <t>62,391 "v.č.12 1:12-500</t>
  </si>
  <si>
    <t>49,846 "v.č.14 1:9-300</t>
  </si>
  <si>
    <t>49,846 "v.č.18 1:9-300</t>
  </si>
  <si>
    <t>601209853</t>
  </si>
  <si>
    <t>-1217140756</t>
  </si>
  <si>
    <t>1776215139</t>
  </si>
  <si>
    <t>-1366576157</t>
  </si>
  <si>
    <t>-816942549</t>
  </si>
  <si>
    <t>1160*0,05*3,5*1,8 "kolej 1.SK</t>
  </si>
  <si>
    <t>319,145*0,05*3,5*1,8 "výhybky v 1.SK</t>
  </si>
  <si>
    <t>-2040529182</t>
  </si>
  <si>
    <t>(58802-57433)/60</t>
  </si>
  <si>
    <t>0,183 "zaokrouhlení</t>
  </si>
  <si>
    <t>-1875987985</t>
  </si>
  <si>
    <t>1808643635</t>
  </si>
  <si>
    <t>-130394145</t>
  </si>
  <si>
    <t>02 - Oprava 2.SK Hořovice</t>
  </si>
  <si>
    <t>2061496046</t>
  </si>
  <si>
    <t>1140*0,05*3,5 "kolej 2.SK</t>
  </si>
  <si>
    <t>-525903952</t>
  </si>
  <si>
    <t>357,874*0,05*3,5 "výhybky v 2.SK</t>
  </si>
  <si>
    <t>1639042789</t>
  </si>
  <si>
    <t>-0,033609 "v.č.2 1:11-300</t>
  </si>
  <si>
    <t>-0,033609 "v.č.3 1:11-300</t>
  </si>
  <si>
    <t>-0,033609 "v.č.4 1:11-300</t>
  </si>
  <si>
    <t>-0,033609 "v.č.13 1:11-300</t>
  </si>
  <si>
    <t>-0,033231 "v.č.15 1:9-300</t>
  </si>
  <si>
    <t>-0,033231 "v.č.16 1:9-300</t>
  </si>
  <si>
    <t>-0,027138 "v.č.17 1:9-190</t>
  </si>
  <si>
    <t>1028281486</t>
  </si>
  <si>
    <t>53,608 "v.č.2 1:11-300</t>
  </si>
  <si>
    <t>53,608 "v.č.3 1:11-300</t>
  </si>
  <si>
    <t>53,608 "v.č.4 1:11-300</t>
  </si>
  <si>
    <t>53,608 "v.č.13 1:11-300</t>
  </si>
  <si>
    <t>49,846 "v.č.15 1:9-300</t>
  </si>
  <si>
    <t>49,846 "v.č.16 1:9-300</t>
  </si>
  <si>
    <t>43,75 "v.č.17 1:9-300</t>
  </si>
  <si>
    <t>1866088253</t>
  </si>
  <si>
    <t>213657879</t>
  </si>
  <si>
    <t>-1989414653</t>
  </si>
  <si>
    <t>-1006926509</t>
  </si>
  <si>
    <t>-1566004344</t>
  </si>
  <si>
    <t>1140*0,05*3,5*1,8 "kolej 2.SK</t>
  </si>
  <si>
    <t>357,874*0,05*3,5*1,8 "výhybky v 2.SK</t>
  </si>
  <si>
    <t>-546840346</t>
  </si>
  <si>
    <t>1255463012</t>
  </si>
  <si>
    <t>-1855942565</t>
  </si>
  <si>
    <t>25909616</t>
  </si>
  <si>
    <t>005 - Oprava traťových kolejí Hořovice - Zbiroh</t>
  </si>
  <si>
    <t>01 - Oprava 1.TK Hořovice - Zbiroh</t>
  </si>
  <si>
    <t>2014758393</t>
  </si>
  <si>
    <t>12695*0,05*3,5</t>
  </si>
  <si>
    <t>-1815085793</t>
  </si>
  <si>
    <t>43,75*0,05*3,5</t>
  </si>
  <si>
    <t>-674123402</t>
  </si>
  <si>
    <t>71,524-58,802</t>
  </si>
  <si>
    <t>-0,027138 "výhybka na vlečku Komárov</t>
  </si>
  <si>
    <t>-445516050</t>
  </si>
  <si>
    <t>43,75 "v.č.20 na vlečku Komárov</t>
  </si>
  <si>
    <t>-1045825271</t>
  </si>
  <si>
    <t>-2085321380</t>
  </si>
  <si>
    <t>12695*0,05*3,5*1,8</t>
  </si>
  <si>
    <t>43,75*0,05*3,5*1,8</t>
  </si>
  <si>
    <t>-1122666112</t>
  </si>
  <si>
    <t>-1937641857</t>
  </si>
  <si>
    <t>1311860979</t>
  </si>
  <si>
    <t>1555857131</t>
  </si>
  <si>
    <t>2*14 "požární plocha za tunelem</t>
  </si>
  <si>
    <t>-1549874393</t>
  </si>
  <si>
    <t>28 "požární plocha za tunelem</t>
  </si>
  <si>
    <t>-206129707</t>
  </si>
  <si>
    <t>2"požární plocha za tunelem</t>
  </si>
  <si>
    <t>1690787363</t>
  </si>
  <si>
    <t>338523331</t>
  </si>
  <si>
    <t>-824940809</t>
  </si>
  <si>
    <t>16</t>
  </si>
  <si>
    <t>1648079003</t>
  </si>
  <si>
    <t>(71524-58802)/60</t>
  </si>
  <si>
    <t>0,967 "zaokrouhlení</t>
  </si>
  <si>
    <t>17</t>
  </si>
  <si>
    <t>647660659</t>
  </si>
  <si>
    <t>-1826110639</t>
  </si>
  <si>
    <t>18</t>
  </si>
  <si>
    <t>7596205010</t>
  </si>
  <si>
    <t>Montáž indikátoru horkoběžnosti</t>
  </si>
  <si>
    <t>1531515904</t>
  </si>
  <si>
    <t>19</t>
  </si>
  <si>
    <t>7596207010</t>
  </si>
  <si>
    <t>Demontáž indikátoru horkoběžnosti</t>
  </si>
  <si>
    <t>1803363048</t>
  </si>
  <si>
    <t>20</t>
  </si>
  <si>
    <t>923266571</t>
  </si>
  <si>
    <t>02 - Oprava 2.TK Hořovice - Zbiroh</t>
  </si>
  <si>
    <t>-2081140492</t>
  </si>
  <si>
    <t>12689*0,05*3,5</t>
  </si>
  <si>
    <t>-577468568</t>
  </si>
  <si>
    <t>49,846*0,05*3,5</t>
  </si>
  <si>
    <t>-715347110</t>
  </si>
  <si>
    <t>-0,033231 "výhybka č.3 na Zbiroh</t>
  </si>
  <si>
    <t>1442926995</t>
  </si>
  <si>
    <t>49,846 "v.č.3 na Zbiroh</t>
  </si>
  <si>
    <t>1731775880</t>
  </si>
  <si>
    <t>913806637</t>
  </si>
  <si>
    <t>12689*0,05*3,5*1,8</t>
  </si>
  <si>
    <t>49,846*0,05*3,5*1,8</t>
  </si>
  <si>
    <t>-1671543586</t>
  </si>
  <si>
    <t>-297224484</t>
  </si>
  <si>
    <t>1746066634</t>
  </si>
  <si>
    <t>-1163755636</t>
  </si>
  <si>
    <t>597877912</t>
  </si>
  <si>
    <t>132307388</t>
  </si>
  <si>
    <t>656146105</t>
  </si>
  <si>
    <t>-1937482505</t>
  </si>
  <si>
    <t>-1188430877</t>
  </si>
  <si>
    <t>-1626556877</t>
  </si>
  <si>
    <t>917078108</t>
  </si>
  <si>
    <t>414545390</t>
  </si>
  <si>
    <t>1094330780</t>
  </si>
  <si>
    <t>1911987014</t>
  </si>
  <si>
    <t>755490941</t>
  </si>
  <si>
    <t>006 - Souhrnné výkony čištění otebřených odvodnění a úprava vegetace</t>
  </si>
  <si>
    <t>01 - Čištění otevřených zpevněných příkopů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</si>
  <si>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</si>
  <si>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</si>
  <si>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1339555030</t>
  </si>
  <si>
    <t>(44776-44316)*0,154 "u 1.TK</t>
  </si>
  <si>
    <t>(45936-45756)*0,062 "u 1.TK</t>
  </si>
  <si>
    <t>(46076-45936)*0,154 "u 1.TK</t>
  </si>
  <si>
    <t>(46916-46596)*0,154 "u 1.TK</t>
  </si>
  <si>
    <t>(49300-48800)*0,154*2 "u 1.TK a 2.TK</t>
  </si>
  <si>
    <t>(49900-49400)*0,154 "u 2.TK</t>
  </si>
  <si>
    <t>(50100-49650)*0,154 "u 1.TK</t>
  </si>
  <si>
    <t>(51710-51600)*0,154 "u 1.TK</t>
  </si>
  <si>
    <t>(51900-51600)*0,154 "u 2.TK</t>
  </si>
  <si>
    <t>(52760-52500)*0,154 "u 2.TK</t>
  </si>
  <si>
    <t>(53000-52850)*0,154*2 "u 1.TK a 2.TK</t>
  </si>
  <si>
    <t>(53300-53100)*0,154*2 "u 1.TK a 2.TK</t>
  </si>
  <si>
    <t>(53860-53560)*0,154 "u 2.TK</t>
  </si>
  <si>
    <t>(54900-54560)*0,154 "u 2.TK</t>
  </si>
  <si>
    <t>(57700-57200)*0,154 "u 2.TK</t>
  </si>
  <si>
    <t>(57400-57300)*0,154 "u 1.TK</t>
  </si>
  <si>
    <t>(57600-57400)*0,062 "u 2.TK</t>
  </si>
  <si>
    <t>(59600-59300)*0,154 "u 2.TK</t>
  </si>
  <si>
    <t>(60575-59800)*0,062 "u 2.TK</t>
  </si>
  <si>
    <t>(61000-60900)*0,154 "u 1.TK</t>
  </si>
  <si>
    <t>(61730-61150)*0,154*2 "u 1.TK a 2.TK</t>
  </si>
  <si>
    <t>(62210-62080)*0,154*2 "u 1.TK a 2.TK</t>
  </si>
  <si>
    <t>(62600-62300)*0,154*2 "u 1.TK a 2.TK</t>
  </si>
  <si>
    <t>(62800-62700)*0,154 "u 2.TK</t>
  </si>
  <si>
    <t>(65600-63800)*0,154*2 "u 1.TK a 2.TK</t>
  </si>
  <si>
    <t>(66327-66000)*0,154*2 "u 1.TK a 2.TK</t>
  </si>
  <si>
    <t>(68200-66800)*0,062*2 "u 1.TK a 2.TK</t>
  </si>
  <si>
    <t>(68650-68400)*0,062 "u 1.TK</t>
  </si>
  <si>
    <t>(70400-69600)*0,154*2 "u 1.TK a 2.TK</t>
  </si>
  <si>
    <t>02 - Úprava vegetace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</si>
  <si>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</si>
  <si>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</si>
  <si>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</si>
  <si>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255937100</t>
  </si>
  <si>
    <t>(44100-43230)*5 "u 1.TK</t>
  </si>
  <si>
    <t>(44800-44500)*5 "u 1.TK</t>
  </si>
  <si>
    <t>(44800-44500)*1 "u 2.TK</t>
  </si>
  <si>
    <t>(46300-46100)*3 "u 1.TK</t>
  </si>
  <si>
    <t>(46300-46100)*2 "u 2.TK</t>
  </si>
  <si>
    <t>(46600-46300)*3 "u 1.TK</t>
  </si>
  <si>
    <t>(48900-48400)*1 "u 1.TK</t>
  </si>
  <si>
    <t>(48900-48400)*2 "u 2.TK</t>
  </si>
  <si>
    <t>(50000-49200)*5 "u 2.TK</t>
  </si>
  <si>
    <t>(50000-49300)*2 "u 1.TK</t>
  </si>
  <si>
    <t>(50500-50000)*2 "u 1.TK</t>
  </si>
  <si>
    <t>(50500-50000)*2 "u 2.TK</t>
  </si>
  <si>
    <t>(50800-50600)*2 "u 1.TK</t>
  </si>
  <si>
    <t>(50800-50600)*2 "u 2.TK</t>
  </si>
  <si>
    <t>(51600-51400)*2 "u 2.TK</t>
  </si>
  <si>
    <t>(52000-51600)*6 "u 1.TK</t>
  </si>
  <si>
    <t>(52000-51600)*6 "u 2.TK</t>
  </si>
  <si>
    <t>(53400-52400)*5 "u 1.TK</t>
  </si>
  <si>
    <t>(53400-52400)*5 "u 2.TK</t>
  </si>
  <si>
    <t>(54000-53600)*4 "u 2.TK</t>
  </si>
  <si>
    <t>(55000-54300)*5 "u 1.TK</t>
  </si>
  <si>
    <t>(55000-54300)*5 "u 2.TK</t>
  </si>
  <si>
    <t>(56200-55800)*3 "u 2.TK</t>
  </si>
  <si>
    <t>(56900-56200)*3 "u 1.TK</t>
  </si>
  <si>
    <t>(56900-56200)*3 "u 2.TK</t>
  </si>
  <si>
    <t>(57400-56900)*2 "u 1.TK</t>
  </si>
  <si>
    <t>(57400-56900)*4 "u 2.TK</t>
  </si>
  <si>
    <t>(60000-58500)*6 "u 2.TK</t>
  </si>
  <si>
    <t>(60500-60000)*3 "u 1.TK</t>
  </si>
  <si>
    <t>(60500-60000)*10 "u 2.TK</t>
  </si>
  <si>
    <t>(61100-60500)*3 "u 1.TK</t>
  </si>
  <si>
    <t>(61100-60500)*3 "u 2.TK</t>
  </si>
  <si>
    <t>(61500-61300)*2 "u 1.TK</t>
  </si>
  <si>
    <t>(61500-61300)*2 "u 2.TK</t>
  </si>
  <si>
    <t>(61700-61500)*6 "u 2.TK</t>
  </si>
  <si>
    <t>(62300-62100)*3 "u 1.TK</t>
  </si>
  <si>
    <t>(62300-62100)*3 "u 2.TK</t>
  </si>
  <si>
    <t>(62800-62600)*4 "u 2.TK</t>
  </si>
  <si>
    <t>(63500-63100)*2 "u 2.TK</t>
  </si>
  <si>
    <t>(65000-64600)*3 "u 2.TK</t>
  </si>
  <si>
    <t>(65900-65000)*4 "u 1.TK</t>
  </si>
  <si>
    <t>(65900-65000)*4 "u 2.TK</t>
  </si>
  <si>
    <t>(66300-66100)*4 "u 2.TK</t>
  </si>
  <si>
    <t>(67600-66300)*6 "u 1.TK</t>
  </si>
  <si>
    <t>(67600-66300)*6 "u 2.TK</t>
  </si>
  <si>
    <t>(68300-67700)*3 "u 1.TK</t>
  </si>
  <si>
    <t>(68750-68300)*10 "u 1.TK</t>
  </si>
  <si>
    <t>(71524-68750)*4 "u 1.TK</t>
  </si>
  <si>
    <t>(71524-68750)*4 "u 2.TK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</si>
  <si>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</si>
  <si>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</si>
  <si>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-1314013159</t>
  </si>
  <si>
    <t>Poznámka k položce:_x000d_
Strom=kus, průměr 21-25 cm</t>
  </si>
  <si>
    <t>10 "km 46,600-46,800</t>
  </si>
  <si>
    <t>15 "km 58,500-60,000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</si>
  <si>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</si>
  <si>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</si>
  <si>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-191961768</t>
  </si>
  <si>
    <t>Poznámka k položce:_x000d_
Měrnou jednotkou je t přepravovaného materiálu.</t>
  </si>
  <si>
    <t>25*1 "odvoz pokácených stromů na skládku</t>
  </si>
  <si>
    <t>9909000100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</si>
  <si>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</si>
  <si>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1041120879</t>
  </si>
  <si>
    <t>25*1 "skládkovné pokácených stromů</t>
  </si>
  <si>
    <t>007 - Vedlejší rozpočtové náklady</t>
  </si>
  <si>
    <t>01 - VRN</t>
  </si>
  <si>
    <t>VRN - Vedlejší rozpočtové náklady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</si>
  <si>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</si>
  <si>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</si>
  <si>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-1178314015</t>
  </si>
  <si>
    <t>"dvoucestný bagr" 2</t>
  </si>
  <si>
    <t>"loko" 2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</si>
  <si>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</si>
  <si>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</si>
  <si>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-1363894055</t>
  </si>
  <si>
    <t>"1x nájezd (ASP, SSP, stabilizátor)"1*3</t>
  </si>
  <si>
    <t>"1x nájezd( ASPv,SSP, stabilizátor)"1*3</t>
  </si>
  <si>
    <t>011101001</t>
  </si>
  <si>
    <t>Finanční náklady pojistné</t>
  </si>
  <si>
    <t>%</t>
  </si>
  <si>
    <t>-1470517483</t>
  </si>
  <si>
    <t>022101001</t>
  </si>
  <si>
    <t>Geodetické práce Geodetické práce před opravou</t>
  </si>
  <si>
    <t>soubor</t>
  </si>
  <si>
    <t>-1487524190</t>
  </si>
  <si>
    <t>033111001</t>
  </si>
  <si>
    <t>Provozní vlivy Výluka silničního provozu se zajištěním objížďky</t>
  </si>
  <si>
    <t>kpl</t>
  </si>
  <si>
    <t>-123041088</t>
  </si>
  <si>
    <t>"Přejezd P279"1</t>
  </si>
  <si>
    <t>"Přejezd P280" 1</t>
  </si>
  <si>
    <t>"Přejezd P281"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</si>
</sst>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17 - Oprava trati v úseku Beroun - Kařízek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20. 6. 2020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Jan Marušák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ROUND(AG95+AG98+AG101+AG104+AG107+AG110+AG113,2)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ROUND(AS95+AS98+AS101+AS104+AS107+AS110+AS113,2)</f>
        <v>0</v>
      </c>
      <c r="AT94" s="114">
        <f>ROUND(SUM(AV94:AW94),2)</f>
        <v>0</v>
      </c>
      <c r="AU94" s="115">
        <f>ROUND(AU95+AU98+AU101+AU104+AU107+AU110+AU113,5)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ROUND(AZ95+AZ98+AZ101+AZ104+AZ107+AZ110+AZ113,2)</f>
        <v>0</v>
      </c>
      <c r="BA94" s="114">
        <f>ROUND(BA95+BA98+BA101+BA104+BA107+BA110+BA113,2)</f>
        <v>0</v>
      </c>
      <c r="BB94" s="114">
        <f>ROUND(BB95+BB98+BB101+BB104+BB107+BB110+BB113,2)</f>
        <v>0</v>
      </c>
      <c r="BC94" s="114">
        <f>ROUND(BC95+BC98+BC101+BC104+BC107+BC110+BC113,2)</f>
        <v>0</v>
      </c>
      <c r="BD94" s="116">
        <f>ROUND(BD95+BD98+BD101+BD104+BD107+BD110+BD113,2)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7"/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81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74</v>
      </c>
      <c r="BT95" s="131" t="s">
        <v>82</v>
      </c>
      <c r="BU95" s="131" t="s">
        <v>76</v>
      </c>
      <c r="BV95" s="131" t="s">
        <v>77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4" customFormat="1" ht="16.5" customHeight="1">
      <c r="A96" s="132" t="s">
        <v>85</v>
      </c>
      <c r="B96" s="70"/>
      <c r="C96" s="133"/>
      <c r="D96" s="133"/>
      <c r="E96" s="134" t="s">
        <v>86</v>
      </c>
      <c r="F96" s="134"/>
      <c r="G96" s="134"/>
      <c r="H96" s="134"/>
      <c r="I96" s="134"/>
      <c r="J96" s="133"/>
      <c r="K96" s="134" t="s">
        <v>87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Oprava 1.TK Králův D...'!J32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88</v>
      </c>
      <c r="AR96" s="72"/>
      <c r="AS96" s="137">
        <v>0</v>
      </c>
      <c r="AT96" s="138">
        <f>ROUND(SUM(AV96:AW96),2)</f>
        <v>0</v>
      </c>
      <c r="AU96" s="139">
        <f>'01 - Oprava 1.TK Králův D...'!P123</f>
        <v>0</v>
      </c>
      <c r="AV96" s="138">
        <f>'01 - Oprava 1.TK Králův D...'!J35</f>
        <v>0</v>
      </c>
      <c r="AW96" s="138">
        <f>'01 - Oprava 1.TK Králův D...'!J36</f>
        <v>0</v>
      </c>
      <c r="AX96" s="138">
        <f>'01 - Oprava 1.TK Králův D...'!J37</f>
        <v>0</v>
      </c>
      <c r="AY96" s="138">
        <f>'01 - Oprava 1.TK Králův D...'!J38</f>
        <v>0</v>
      </c>
      <c r="AZ96" s="138">
        <f>'01 - Oprava 1.TK Králův D...'!F35</f>
        <v>0</v>
      </c>
      <c r="BA96" s="138">
        <f>'01 - Oprava 1.TK Králův D...'!F36</f>
        <v>0</v>
      </c>
      <c r="BB96" s="138">
        <f>'01 - Oprava 1.TK Králův D...'!F37</f>
        <v>0</v>
      </c>
      <c r="BC96" s="138">
        <f>'01 - Oprava 1.TK Králův D...'!F38</f>
        <v>0</v>
      </c>
      <c r="BD96" s="140">
        <f>'01 - Oprava 1.TK Králův D...'!F39</f>
        <v>0</v>
      </c>
      <c r="BE96" s="4"/>
      <c r="BT96" s="141" t="s">
        <v>84</v>
      </c>
      <c r="BV96" s="141" t="s">
        <v>77</v>
      </c>
      <c r="BW96" s="141" t="s">
        <v>89</v>
      </c>
      <c r="BX96" s="141" t="s">
        <v>83</v>
      </c>
      <c r="CL96" s="141" t="s">
        <v>1</v>
      </c>
    </row>
    <row r="97" s="4" customFormat="1" ht="16.5" customHeight="1">
      <c r="A97" s="132" t="s">
        <v>85</v>
      </c>
      <c r="B97" s="70"/>
      <c r="C97" s="133"/>
      <c r="D97" s="133"/>
      <c r="E97" s="134" t="s">
        <v>90</v>
      </c>
      <c r="F97" s="134"/>
      <c r="G97" s="134"/>
      <c r="H97" s="134"/>
      <c r="I97" s="134"/>
      <c r="J97" s="133"/>
      <c r="K97" s="134" t="s">
        <v>91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'02 - Oprava 2.TK Králův D...'!J32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88</v>
      </c>
      <c r="AR97" s="72"/>
      <c r="AS97" s="137">
        <v>0</v>
      </c>
      <c r="AT97" s="138">
        <f>ROUND(SUM(AV97:AW97),2)</f>
        <v>0</v>
      </c>
      <c r="AU97" s="139">
        <f>'02 - Oprava 2.TK Králův D...'!P123</f>
        <v>0</v>
      </c>
      <c r="AV97" s="138">
        <f>'02 - Oprava 2.TK Králův D...'!J35</f>
        <v>0</v>
      </c>
      <c r="AW97" s="138">
        <f>'02 - Oprava 2.TK Králův D...'!J36</f>
        <v>0</v>
      </c>
      <c r="AX97" s="138">
        <f>'02 - Oprava 2.TK Králův D...'!J37</f>
        <v>0</v>
      </c>
      <c r="AY97" s="138">
        <f>'02 - Oprava 2.TK Králův D...'!J38</f>
        <v>0</v>
      </c>
      <c r="AZ97" s="138">
        <f>'02 - Oprava 2.TK Králův D...'!F35</f>
        <v>0</v>
      </c>
      <c r="BA97" s="138">
        <f>'02 - Oprava 2.TK Králův D...'!F36</f>
        <v>0</v>
      </c>
      <c r="BB97" s="138">
        <f>'02 - Oprava 2.TK Králův D...'!F37</f>
        <v>0</v>
      </c>
      <c r="BC97" s="138">
        <f>'02 - Oprava 2.TK Králův D...'!F38</f>
        <v>0</v>
      </c>
      <c r="BD97" s="140">
        <f>'02 - Oprava 2.TK Králův D...'!F39</f>
        <v>0</v>
      </c>
      <c r="BE97" s="4"/>
      <c r="BT97" s="141" t="s">
        <v>84</v>
      </c>
      <c r="BV97" s="141" t="s">
        <v>77</v>
      </c>
      <c r="BW97" s="141" t="s">
        <v>92</v>
      </c>
      <c r="BX97" s="141" t="s">
        <v>83</v>
      </c>
      <c r="CL97" s="141" t="s">
        <v>1</v>
      </c>
    </row>
    <row r="98" s="7" customFormat="1" ht="16.5" customHeight="1">
      <c r="A98" s="7"/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81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74</v>
      </c>
      <c r="BT98" s="131" t="s">
        <v>82</v>
      </c>
      <c r="BU98" s="131" t="s">
        <v>76</v>
      </c>
      <c r="BV98" s="131" t="s">
        <v>77</v>
      </c>
      <c r="BW98" s="131" t="s">
        <v>95</v>
      </c>
      <c r="BX98" s="131" t="s">
        <v>5</v>
      </c>
      <c r="CL98" s="131" t="s">
        <v>1</v>
      </c>
      <c r="CM98" s="131" t="s">
        <v>84</v>
      </c>
    </row>
    <row r="99" s="4" customFormat="1" ht="16.5" customHeight="1">
      <c r="A99" s="132" t="s">
        <v>85</v>
      </c>
      <c r="B99" s="70"/>
      <c r="C99" s="133"/>
      <c r="D99" s="133"/>
      <c r="E99" s="134" t="s">
        <v>86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'01 - Oprava 1.SK Zdice'!J32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88</v>
      </c>
      <c r="AR99" s="72"/>
      <c r="AS99" s="137">
        <v>0</v>
      </c>
      <c r="AT99" s="138">
        <f>ROUND(SUM(AV99:AW99),2)</f>
        <v>0</v>
      </c>
      <c r="AU99" s="139">
        <f>'01 - Oprava 1.SK Zdice'!P123</f>
        <v>0</v>
      </c>
      <c r="AV99" s="138">
        <f>'01 - Oprava 1.SK Zdice'!J35</f>
        <v>0</v>
      </c>
      <c r="AW99" s="138">
        <f>'01 - Oprava 1.SK Zdice'!J36</f>
        <v>0</v>
      </c>
      <c r="AX99" s="138">
        <f>'01 - Oprava 1.SK Zdice'!J37</f>
        <v>0</v>
      </c>
      <c r="AY99" s="138">
        <f>'01 - Oprava 1.SK Zdice'!J38</f>
        <v>0</v>
      </c>
      <c r="AZ99" s="138">
        <f>'01 - Oprava 1.SK Zdice'!F35</f>
        <v>0</v>
      </c>
      <c r="BA99" s="138">
        <f>'01 - Oprava 1.SK Zdice'!F36</f>
        <v>0</v>
      </c>
      <c r="BB99" s="138">
        <f>'01 - Oprava 1.SK Zdice'!F37</f>
        <v>0</v>
      </c>
      <c r="BC99" s="138">
        <f>'01 - Oprava 1.SK Zdice'!F38</f>
        <v>0</v>
      </c>
      <c r="BD99" s="140">
        <f>'01 - Oprava 1.SK Zdice'!F39</f>
        <v>0</v>
      </c>
      <c r="BE99" s="4"/>
      <c r="BT99" s="141" t="s">
        <v>84</v>
      </c>
      <c r="BV99" s="141" t="s">
        <v>77</v>
      </c>
      <c r="BW99" s="141" t="s">
        <v>97</v>
      </c>
      <c r="BX99" s="141" t="s">
        <v>95</v>
      </c>
      <c r="CL99" s="141" t="s">
        <v>1</v>
      </c>
    </row>
    <row r="100" s="4" customFormat="1" ht="16.5" customHeight="1">
      <c r="A100" s="132" t="s">
        <v>85</v>
      </c>
      <c r="B100" s="70"/>
      <c r="C100" s="133"/>
      <c r="D100" s="133"/>
      <c r="E100" s="134" t="s">
        <v>90</v>
      </c>
      <c r="F100" s="134"/>
      <c r="G100" s="134"/>
      <c r="H100" s="134"/>
      <c r="I100" s="134"/>
      <c r="J100" s="133"/>
      <c r="K100" s="134" t="s">
        <v>98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'02 - Oprava 2.SK Zdice'!J32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88</v>
      </c>
      <c r="AR100" s="72"/>
      <c r="AS100" s="137">
        <v>0</v>
      </c>
      <c r="AT100" s="138">
        <f>ROUND(SUM(AV100:AW100),2)</f>
        <v>0</v>
      </c>
      <c r="AU100" s="139">
        <f>'02 - Oprava 2.SK Zdice'!P123</f>
        <v>0</v>
      </c>
      <c r="AV100" s="138">
        <f>'02 - Oprava 2.SK Zdice'!J35</f>
        <v>0</v>
      </c>
      <c r="AW100" s="138">
        <f>'02 - Oprava 2.SK Zdice'!J36</f>
        <v>0</v>
      </c>
      <c r="AX100" s="138">
        <f>'02 - Oprava 2.SK Zdice'!J37</f>
        <v>0</v>
      </c>
      <c r="AY100" s="138">
        <f>'02 - Oprava 2.SK Zdice'!J38</f>
        <v>0</v>
      </c>
      <c r="AZ100" s="138">
        <f>'02 - Oprava 2.SK Zdice'!F35</f>
        <v>0</v>
      </c>
      <c r="BA100" s="138">
        <f>'02 - Oprava 2.SK Zdice'!F36</f>
        <v>0</v>
      </c>
      <c r="BB100" s="138">
        <f>'02 - Oprava 2.SK Zdice'!F37</f>
        <v>0</v>
      </c>
      <c r="BC100" s="138">
        <f>'02 - Oprava 2.SK Zdice'!F38</f>
        <v>0</v>
      </c>
      <c r="BD100" s="140">
        <f>'02 - Oprava 2.SK Zdice'!F39</f>
        <v>0</v>
      </c>
      <c r="BE100" s="4"/>
      <c r="BT100" s="141" t="s">
        <v>84</v>
      </c>
      <c r="BV100" s="141" t="s">
        <v>77</v>
      </c>
      <c r="BW100" s="141" t="s">
        <v>99</v>
      </c>
      <c r="BX100" s="141" t="s">
        <v>95</v>
      </c>
      <c r="CL100" s="141" t="s">
        <v>1</v>
      </c>
    </row>
    <row r="101" s="7" customFormat="1" ht="24.75" customHeight="1">
      <c r="A101" s="7"/>
      <c r="B101" s="119"/>
      <c r="C101" s="120"/>
      <c r="D101" s="121" t="s">
        <v>100</v>
      </c>
      <c r="E101" s="121"/>
      <c r="F101" s="121"/>
      <c r="G101" s="121"/>
      <c r="H101" s="121"/>
      <c r="I101" s="122"/>
      <c r="J101" s="121" t="s">
        <v>101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81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74</v>
      </c>
      <c r="BT101" s="131" t="s">
        <v>82</v>
      </c>
      <c r="BU101" s="131" t="s">
        <v>76</v>
      </c>
      <c r="BV101" s="131" t="s">
        <v>77</v>
      </c>
      <c r="BW101" s="131" t="s">
        <v>102</v>
      </c>
      <c r="BX101" s="131" t="s">
        <v>5</v>
      </c>
      <c r="CL101" s="131" t="s">
        <v>1</v>
      </c>
      <c r="CM101" s="131" t="s">
        <v>84</v>
      </c>
    </row>
    <row r="102" s="4" customFormat="1" ht="16.5" customHeight="1">
      <c r="A102" s="132" t="s">
        <v>85</v>
      </c>
      <c r="B102" s="70"/>
      <c r="C102" s="133"/>
      <c r="D102" s="133"/>
      <c r="E102" s="134" t="s">
        <v>86</v>
      </c>
      <c r="F102" s="134"/>
      <c r="G102" s="134"/>
      <c r="H102" s="134"/>
      <c r="I102" s="134"/>
      <c r="J102" s="133"/>
      <c r="K102" s="134" t="s">
        <v>103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'01 - Oprava 1.TK Zdice - 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88</v>
      </c>
      <c r="AR102" s="72"/>
      <c r="AS102" s="137">
        <v>0</v>
      </c>
      <c r="AT102" s="138">
        <f>ROUND(SUM(AV102:AW102),2)</f>
        <v>0</v>
      </c>
      <c r="AU102" s="139">
        <f>'01 - Oprava 1.TK Zdice - ...'!P123</f>
        <v>0</v>
      </c>
      <c r="AV102" s="138">
        <f>'01 - Oprava 1.TK Zdice - ...'!J35</f>
        <v>0</v>
      </c>
      <c r="AW102" s="138">
        <f>'01 - Oprava 1.TK Zdice - ...'!J36</f>
        <v>0</v>
      </c>
      <c r="AX102" s="138">
        <f>'01 - Oprava 1.TK Zdice - ...'!J37</f>
        <v>0</v>
      </c>
      <c r="AY102" s="138">
        <f>'01 - Oprava 1.TK Zdice - ...'!J38</f>
        <v>0</v>
      </c>
      <c r="AZ102" s="138">
        <f>'01 - Oprava 1.TK Zdice - ...'!F35</f>
        <v>0</v>
      </c>
      <c r="BA102" s="138">
        <f>'01 - Oprava 1.TK Zdice - ...'!F36</f>
        <v>0</v>
      </c>
      <c r="BB102" s="138">
        <f>'01 - Oprava 1.TK Zdice - ...'!F37</f>
        <v>0</v>
      </c>
      <c r="BC102" s="138">
        <f>'01 - Oprava 1.TK Zdice - ...'!F38</f>
        <v>0</v>
      </c>
      <c r="BD102" s="140">
        <f>'01 - Oprava 1.TK Zdice - ...'!F39</f>
        <v>0</v>
      </c>
      <c r="BE102" s="4"/>
      <c r="BT102" s="141" t="s">
        <v>84</v>
      </c>
      <c r="BV102" s="141" t="s">
        <v>77</v>
      </c>
      <c r="BW102" s="141" t="s">
        <v>104</v>
      </c>
      <c r="BX102" s="141" t="s">
        <v>102</v>
      </c>
      <c r="CL102" s="141" t="s">
        <v>1</v>
      </c>
    </row>
    <row r="103" s="4" customFormat="1" ht="16.5" customHeight="1">
      <c r="A103" s="132" t="s">
        <v>85</v>
      </c>
      <c r="B103" s="70"/>
      <c r="C103" s="133"/>
      <c r="D103" s="133"/>
      <c r="E103" s="134" t="s">
        <v>90</v>
      </c>
      <c r="F103" s="134"/>
      <c r="G103" s="134"/>
      <c r="H103" s="134"/>
      <c r="I103" s="134"/>
      <c r="J103" s="133"/>
      <c r="K103" s="134" t="s">
        <v>105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'02 - Oprava 2.TK Zdice - 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88</v>
      </c>
      <c r="AR103" s="72"/>
      <c r="AS103" s="137">
        <v>0</v>
      </c>
      <c r="AT103" s="138">
        <f>ROUND(SUM(AV103:AW103),2)</f>
        <v>0</v>
      </c>
      <c r="AU103" s="139">
        <f>'02 - Oprava 2.TK Zdice - ...'!P123</f>
        <v>0</v>
      </c>
      <c r="AV103" s="138">
        <f>'02 - Oprava 2.TK Zdice - ...'!J35</f>
        <v>0</v>
      </c>
      <c r="AW103" s="138">
        <f>'02 - Oprava 2.TK Zdice - ...'!J36</f>
        <v>0</v>
      </c>
      <c r="AX103" s="138">
        <f>'02 - Oprava 2.TK Zdice - ...'!J37</f>
        <v>0</v>
      </c>
      <c r="AY103" s="138">
        <f>'02 - Oprava 2.TK Zdice - ...'!J38</f>
        <v>0</v>
      </c>
      <c r="AZ103" s="138">
        <f>'02 - Oprava 2.TK Zdice - ...'!F35</f>
        <v>0</v>
      </c>
      <c r="BA103" s="138">
        <f>'02 - Oprava 2.TK Zdice - ...'!F36</f>
        <v>0</v>
      </c>
      <c r="BB103" s="138">
        <f>'02 - Oprava 2.TK Zdice - ...'!F37</f>
        <v>0</v>
      </c>
      <c r="BC103" s="138">
        <f>'02 - Oprava 2.TK Zdice - ...'!F38</f>
        <v>0</v>
      </c>
      <c r="BD103" s="140">
        <f>'02 - Oprava 2.TK Zdice - ...'!F39</f>
        <v>0</v>
      </c>
      <c r="BE103" s="4"/>
      <c r="BT103" s="141" t="s">
        <v>84</v>
      </c>
      <c r="BV103" s="141" t="s">
        <v>77</v>
      </c>
      <c r="BW103" s="141" t="s">
        <v>106</v>
      </c>
      <c r="BX103" s="141" t="s">
        <v>102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107</v>
      </c>
      <c r="E104" s="121"/>
      <c r="F104" s="121"/>
      <c r="G104" s="121"/>
      <c r="H104" s="121"/>
      <c r="I104" s="122"/>
      <c r="J104" s="121" t="s">
        <v>108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ROUND(SUM(AG105:AG106),2)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81</v>
      </c>
      <c r="AR104" s="126"/>
      <c r="AS104" s="127">
        <f>ROUND(SUM(AS105:AS106),2)</f>
        <v>0</v>
      </c>
      <c r="AT104" s="128">
        <f>ROUND(SUM(AV104:AW104),2)</f>
        <v>0</v>
      </c>
      <c r="AU104" s="129">
        <f>ROUND(SUM(AU105:AU106),5)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ROUND(SUM(AZ105:AZ106),2)</f>
        <v>0</v>
      </c>
      <c r="BA104" s="128">
        <f>ROUND(SUM(BA105:BA106),2)</f>
        <v>0</v>
      </c>
      <c r="BB104" s="128">
        <f>ROUND(SUM(BB105:BB106),2)</f>
        <v>0</v>
      </c>
      <c r="BC104" s="128">
        <f>ROUND(SUM(BC105:BC106),2)</f>
        <v>0</v>
      </c>
      <c r="BD104" s="130">
        <f>ROUND(SUM(BD105:BD106),2)</f>
        <v>0</v>
      </c>
      <c r="BE104" s="7"/>
      <c r="BS104" s="131" t="s">
        <v>74</v>
      </c>
      <c r="BT104" s="131" t="s">
        <v>82</v>
      </c>
      <c r="BU104" s="131" t="s">
        <v>76</v>
      </c>
      <c r="BV104" s="131" t="s">
        <v>77</v>
      </c>
      <c r="BW104" s="131" t="s">
        <v>109</v>
      </c>
      <c r="BX104" s="131" t="s">
        <v>5</v>
      </c>
      <c r="CL104" s="131" t="s">
        <v>1</v>
      </c>
      <c r="CM104" s="131" t="s">
        <v>84</v>
      </c>
    </row>
    <row r="105" s="4" customFormat="1" ht="16.5" customHeight="1">
      <c r="A105" s="132" t="s">
        <v>85</v>
      </c>
      <c r="B105" s="70"/>
      <c r="C105" s="133"/>
      <c r="D105" s="133"/>
      <c r="E105" s="134" t="s">
        <v>86</v>
      </c>
      <c r="F105" s="134"/>
      <c r="G105" s="134"/>
      <c r="H105" s="134"/>
      <c r="I105" s="134"/>
      <c r="J105" s="133"/>
      <c r="K105" s="134" t="s">
        <v>110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'01 - Oprava 1.SK Hořovice'!J32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88</v>
      </c>
      <c r="AR105" s="72"/>
      <c r="AS105" s="137">
        <v>0</v>
      </c>
      <c r="AT105" s="138">
        <f>ROUND(SUM(AV105:AW105),2)</f>
        <v>0</v>
      </c>
      <c r="AU105" s="139">
        <f>'01 - Oprava 1.SK Hořovice'!P123</f>
        <v>0</v>
      </c>
      <c r="AV105" s="138">
        <f>'01 - Oprava 1.SK Hořovice'!J35</f>
        <v>0</v>
      </c>
      <c r="AW105" s="138">
        <f>'01 - Oprava 1.SK Hořovice'!J36</f>
        <v>0</v>
      </c>
      <c r="AX105" s="138">
        <f>'01 - Oprava 1.SK Hořovice'!J37</f>
        <v>0</v>
      </c>
      <c r="AY105" s="138">
        <f>'01 - Oprava 1.SK Hořovice'!J38</f>
        <v>0</v>
      </c>
      <c r="AZ105" s="138">
        <f>'01 - Oprava 1.SK Hořovice'!F35</f>
        <v>0</v>
      </c>
      <c r="BA105" s="138">
        <f>'01 - Oprava 1.SK Hořovice'!F36</f>
        <v>0</v>
      </c>
      <c r="BB105" s="138">
        <f>'01 - Oprava 1.SK Hořovice'!F37</f>
        <v>0</v>
      </c>
      <c r="BC105" s="138">
        <f>'01 - Oprava 1.SK Hořovice'!F38</f>
        <v>0</v>
      </c>
      <c r="BD105" s="140">
        <f>'01 - Oprava 1.SK Hořovice'!F39</f>
        <v>0</v>
      </c>
      <c r="BE105" s="4"/>
      <c r="BT105" s="141" t="s">
        <v>84</v>
      </c>
      <c r="BV105" s="141" t="s">
        <v>77</v>
      </c>
      <c r="BW105" s="141" t="s">
        <v>111</v>
      </c>
      <c r="BX105" s="141" t="s">
        <v>109</v>
      </c>
      <c r="CL105" s="141" t="s">
        <v>1</v>
      </c>
    </row>
    <row r="106" s="4" customFormat="1" ht="16.5" customHeight="1">
      <c r="A106" s="132" t="s">
        <v>85</v>
      </c>
      <c r="B106" s="70"/>
      <c r="C106" s="133"/>
      <c r="D106" s="133"/>
      <c r="E106" s="134" t="s">
        <v>90</v>
      </c>
      <c r="F106" s="134"/>
      <c r="G106" s="134"/>
      <c r="H106" s="134"/>
      <c r="I106" s="134"/>
      <c r="J106" s="133"/>
      <c r="K106" s="134" t="s">
        <v>112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'02 - Oprava 2.SK Hořovice'!J32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88</v>
      </c>
      <c r="AR106" s="72"/>
      <c r="AS106" s="137">
        <v>0</v>
      </c>
      <c r="AT106" s="138">
        <f>ROUND(SUM(AV106:AW106),2)</f>
        <v>0</v>
      </c>
      <c r="AU106" s="139">
        <f>'02 - Oprava 2.SK Hořovice'!P123</f>
        <v>0</v>
      </c>
      <c r="AV106" s="138">
        <f>'02 - Oprava 2.SK Hořovice'!J35</f>
        <v>0</v>
      </c>
      <c r="AW106" s="138">
        <f>'02 - Oprava 2.SK Hořovice'!J36</f>
        <v>0</v>
      </c>
      <c r="AX106" s="138">
        <f>'02 - Oprava 2.SK Hořovice'!J37</f>
        <v>0</v>
      </c>
      <c r="AY106" s="138">
        <f>'02 - Oprava 2.SK Hořovice'!J38</f>
        <v>0</v>
      </c>
      <c r="AZ106" s="138">
        <f>'02 - Oprava 2.SK Hořovice'!F35</f>
        <v>0</v>
      </c>
      <c r="BA106" s="138">
        <f>'02 - Oprava 2.SK Hořovice'!F36</f>
        <v>0</v>
      </c>
      <c r="BB106" s="138">
        <f>'02 - Oprava 2.SK Hořovice'!F37</f>
        <v>0</v>
      </c>
      <c r="BC106" s="138">
        <f>'02 - Oprava 2.SK Hořovice'!F38</f>
        <v>0</v>
      </c>
      <c r="BD106" s="140">
        <f>'02 - Oprava 2.SK Hořovice'!F39</f>
        <v>0</v>
      </c>
      <c r="BE106" s="4"/>
      <c r="BT106" s="141" t="s">
        <v>84</v>
      </c>
      <c r="BV106" s="141" t="s">
        <v>77</v>
      </c>
      <c r="BW106" s="141" t="s">
        <v>113</v>
      </c>
      <c r="BX106" s="141" t="s">
        <v>109</v>
      </c>
      <c r="CL106" s="141" t="s">
        <v>1</v>
      </c>
    </row>
    <row r="107" s="7" customFormat="1" ht="24.75" customHeight="1">
      <c r="A107" s="7"/>
      <c r="B107" s="119"/>
      <c r="C107" s="120"/>
      <c r="D107" s="121" t="s">
        <v>114</v>
      </c>
      <c r="E107" s="121"/>
      <c r="F107" s="121"/>
      <c r="G107" s="121"/>
      <c r="H107" s="121"/>
      <c r="I107" s="122"/>
      <c r="J107" s="121" t="s">
        <v>115</v>
      </c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3">
        <f>ROUND(SUM(AG108:AG109),2)</f>
        <v>0</v>
      </c>
      <c r="AH107" s="122"/>
      <c r="AI107" s="122"/>
      <c r="AJ107" s="122"/>
      <c r="AK107" s="122"/>
      <c r="AL107" s="122"/>
      <c r="AM107" s="122"/>
      <c r="AN107" s="124">
        <f>SUM(AG107,AT107)</f>
        <v>0</v>
      </c>
      <c r="AO107" s="122"/>
      <c r="AP107" s="122"/>
      <c r="AQ107" s="125" t="s">
        <v>81</v>
      </c>
      <c r="AR107" s="126"/>
      <c r="AS107" s="127">
        <f>ROUND(SUM(AS108:AS109),2)</f>
        <v>0</v>
      </c>
      <c r="AT107" s="128">
        <f>ROUND(SUM(AV107:AW107),2)</f>
        <v>0</v>
      </c>
      <c r="AU107" s="129">
        <f>ROUND(SUM(AU108:AU109),5)</f>
        <v>0</v>
      </c>
      <c r="AV107" s="128">
        <f>ROUND(AZ107*L29,2)</f>
        <v>0</v>
      </c>
      <c r="AW107" s="128">
        <f>ROUND(BA107*L30,2)</f>
        <v>0</v>
      </c>
      <c r="AX107" s="128">
        <f>ROUND(BB107*L29,2)</f>
        <v>0</v>
      </c>
      <c r="AY107" s="128">
        <f>ROUND(BC107*L30,2)</f>
        <v>0</v>
      </c>
      <c r="AZ107" s="128">
        <f>ROUND(SUM(AZ108:AZ109),2)</f>
        <v>0</v>
      </c>
      <c r="BA107" s="128">
        <f>ROUND(SUM(BA108:BA109),2)</f>
        <v>0</v>
      </c>
      <c r="BB107" s="128">
        <f>ROUND(SUM(BB108:BB109),2)</f>
        <v>0</v>
      </c>
      <c r="BC107" s="128">
        <f>ROUND(SUM(BC108:BC109),2)</f>
        <v>0</v>
      </c>
      <c r="BD107" s="130">
        <f>ROUND(SUM(BD108:BD109),2)</f>
        <v>0</v>
      </c>
      <c r="BE107" s="7"/>
      <c r="BS107" s="131" t="s">
        <v>74</v>
      </c>
      <c r="BT107" s="131" t="s">
        <v>82</v>
      </c>
      <c r="BU107" s="131" t="s">
        <v>76</v>
      </c>
      <c r="BV107" s="131" t="s">
        <v>77</v>
      </c>
      <c r="BW107" s="131" t="s">
        <v>116</v>
      </c>
      <c r="BX107" s="131" t="s">
        <v>5</v>
      </c>
      <c r="CL107" s="131" t="s">
        <v>1</v>
      </c>
      <c r="CM107" s="131" t="s">
        <v>84</v>
      </c>
    </row>
    <row r="108" s="4" customFormat="1" ht="16.5" customHeight="1">
      <c r="A108" s="132" t="s">
        <v>85</v>
      </c>
      <c r="B108" s="70"/>
      <c r="C108" s="133"/>
      <c r="D108" s="133"/>
      <c r="E108" s="134" t="s">
        <v>86</v>
      </c>
      <c r="F108" s="134"/>
      <c r="G108" s="134"/>
      <c r="H108" s="134"/>
      <c r="I108" s="134"/>
      <c r="J108" s="133"/>
      <c r="K108" s="134" t="s">
        <v>117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'01 - Oprava 1.TK Hořovice...'!J32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88</v>
      </c>
      <c r="AR108" s="72"/>
      <c r="AS108" s="137">
        <v>0</v>
      </c>
      <c r="AT108" s="138">
        <f>ROUND(SUM(AV108:AW108),2)</f>
        <v>0</v>
      </c>
      <c r="AU108" s="139">
        <f>'01 - Oprava 1.TK Hořovice...'!P123</f>
        <v>0</v>
      </c>
      <c r="AV108" s="138">
        <f>'01 - Oprava 1.TK Hořovice...'!J35</f>
        <v>0</v>
      </c>
      <c r="AW108" s="138">
        <f>'01 - Oprava 1.TK Hořovice...'!J36</f>
        <v>0</v>
      </c>
      <c r="AX108" s="138">
        <f>'01 - Oprava 1.TK Hořovice...'!J37</f>
        <v>0</v>
      </c>
      <c r="AY108" s="138">
        <f>'01 - Oprava 1.TK Hořovice...'!J38</f>
        <v>0</v>
      </c>
      <c r="AZ108" s="138">
        <f>'01 - Oprava 1.TK Hořovice...'!F35</f>
        <v>0</v>
      </c>
      <c r="BA108" s="138">
        <f>'01 - Oprava 1.TK Hořovice...'!F36</f>
        <v>0</v>
      </c>
      <c r="BB108" s="138">
        <f>'01 - Oprava 1.TK Hořovice...'!F37</f>
        <v>0</v>
      </c>
      <c r="BC108" s="138">
        <f>'01 - Oprava 1.TK Hořovice...'!F38</f>
        <v>0</v>
      </c>
      <c r="BD108" s="140">
        <f>'01 - Oprava 1.TK Hořovice...'!F39</f>
        <v>0</v>
      </c>
      <c r="BE108" s="4"/>
      <c r="BT108" s="141" t="s">
        <v>84</v>
      </c>
      <c r="BV108" s="141" t="s">
        <v>77</v>
      </c>
      <c r="BW108" s="141" t="s">
        <v>118</v>
      </c>
      <c r="BX108" s="141" t="s">
        <v>116</v>
      </c>
      <c r="CL108" s="141" t="s">
        <v>1</v>
      </c>
    </row>
    <row r="109" s="4" customFormat="1" ht="16.5" customHeight="1">
      <c r="A109" s="132" t="s">
        <v>85</v>
      </c>
      <c r="B109" s="70"/>
      <c r="C109" s="133"/>
      <c r="D109" s="133"/>
      <c r="E109" s="134" t="s">
        <v>90</v>
      </c>
      <c r="F109" s="134"/>
      <c r="G109" s="134"/>
      <c r="H109" s="134"/>
      <c r="I109" s="134"/>
      <c r="J109" s="133"/>
      <c r="K109" s="134" t="s">
        <v>119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'02 - Oprava 2.TK Hořovice...'!J32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88</v>
      </c>
      <c r="AR109" s="72"/>
      <c r="AS109" s="137">
        <v>0</v>
      </c>
      <c r="AT109" s="138">
        <f>ROUND(SUM(AV109:AW109),2)</f>
        <v>0</v>
      </c>
      <c r="AU109" s="139">
        <f>'02 - Oprava 2.TK Hořovice...'!P123</f>
        <v>0</v>
      </c>
      <c r="AV109" s="138">
        <f>'02 - Oprava 2.TK Hořovice...'!J35</f>
        <v>0</v>
      </c>
      <c r="AW109" s="138">
        <f>'02 - Oprava 2.TK Hořovice...'!J36</f>
        <v>0</v>
      </c>
      <c r="AX109" s="138">
        <f>'02 - Oprava 2.TK Hořovice...'!J37</f>
        <v>0</v>
      </c>
      <c r="AY109" s="138">
        <f>'02 - Oprava 2.TK Hořovice...'!J38</f>
        <v>0</v>
      </c>
      <c r="AZ109" s="138">
        <f>'02 - Oprava 2.TK Hořovice...'!F35</f>
        <v>0</v>
      </c>
      <c r="BA109" s="138">
        <f>'02 - Oprava 2.TK Hořovice...'!F36</f>
        <v>0</v>
      </c>
      <c r="BB109" s="138">
        <f>'02 - Oprava 2.TK Hořovice...'!F37</f>
        <v>0</v>
      </c>
      <c r="BC109" s="138">
        <f>'02 - Oprava 2.TK Hořovice...'!F38</f>
        <v>0</v>
      </c>
      <c r="BD109" s="140">
        <f>'02 - Oprava 2.TK Hořovice...'!F39</f>
        <v>0</v>
      </c>
      <c r="BE109" s="4"/>
      <c r="BT109" s="141" t="s">
        <v>84</v>
      </c>
      <c r="BV109" s="141" t="s">
        <v>77</v>
      </c>
      <c r="BW109" s="141" t="s">
        <v>120</v>
      </c>
      <c r="BX109" s="141" t="s">
        <v>116</v>
      </c>
      <c r="CL109" s="141" t="s">
        <v>1</v>
      </c>
    </row>
    <row r="110" s="7" customFormat="1" ht="24.75" customHeight="1">
      <c r="A110" s="7"/>
      <c r="B110" s="119"/>
      <c r="C110" s="120"/>
      <c r="D110" s="121" t="s">
        <v>121</v>
      </c>
      <c r="E110" s="121"/>
      <c r="F110" s="121"/>
      <c r="G110" s="121"/>
      <c r="H110" s="121"/>
      <c r="I110" s="122"/>
      <c r="J110" s="121" t="s">
        <v>122</v>
      </c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3">
        <f>ROUND(SUM(AG111:AG112),2)</f>
        <v>0</v>
      </c>
      <c r="AH110" s="122"/>
      <c r="AI110" s="122"/>
      <c r="AJ110" s="122"/>
      <c r="AK110" s="122"/>
      <c r="AL110" s="122"/>
      <c r="AM110" s="122"/>
      <c r="AN110" s="124">
        <f>SUM(AG110,AT110)</f>
        <v>0</v>
      </c>
      <c r="AO110" s="122"/>
      <c r="AP110" s="122"/>
      <c r="AQ110" s="125" t="s">
        <v>81</v>
      </c>
      <c r="AR110" s="126"/>
      <c r="AS110" s="127">
        <f>ROUND(SUM(AS111:AS112),2)</f>
        <v>0</v>
      </c>
      <c r="AT110" s="128">
        <f>ROUND(SUM(AV110:AW110),2)</f>
        <v>0</v>
      </c>
      <c r="AU110" s="129">
        <f>ROUND(SUM(AU111:AU112),5)</f>
        <v>0</v>
      </c>
      <c r="AV110" s="128">
        <f>ROUND(AZ110*L29,2)</f>
        <v>0</v>
      </c>
      <c r="AW110" s="128">
        <f>ROUND(BA110*L30,2)</f>
        <v>0</v>
      </c>
      <c r="AX110" s="128">
        <f>ROUND(BB110*L29,2)</f>
        <v>0</v>
      </c>
      <c r="AY110" s="128">
        <f>ROUND(BC110*L30,2)</f>
        <v>0</v>
      </c>
      <c r="AZ110" s="128">
        <f>ROUND(SUM(AZ111:AZ112),2)</f>
        <v>0</v>
      </c>
      <c r="BA110" s="128">
        <f>ROUND(SUM(BA111:BA112),2)</f>
        <v>0</v>
      </c>
      <c r="BB110" s="128">
        <f>ROUND(SUM(BB111:BB112),2)</f>
        <v>0</v>
      </c>
      <c r="BC110" s="128">
        <f>ROUND(SUM(BC111:BC112),2)</f>
        <v>0</v>
      </c>
      <c r="BD110" s="130">
        <f>ROUND(SUM(BD111:BD112),2)</f>
        <v>0</v>
      </c>
      <c r="BE110" s="7"/>
      <c r="BS110" s="131" t="s">
        <v>74</v>
      </c>
      <c r="BT110" s="131" t="s">
        <v>82</v>
      </c>
      <c r="BU110" s="131" t="s">
        <v>76</v>
      </c>
      <c r="BV110" s="131" t="s">
        <v>77</v>
      </c>
      <c r="BW110" s="131" t="s">
        <v>123</v>
      </c>
      <c r="BX110" s="131" t="s">
        <v>5</v>
      </c>
      <c r="CL110" s="131" t="s">
        <v>1</v>
      </c>
      <c r="CM110" s="131" t="s">
        <v>84</v>
      </c>
    </row>
    <row r="111" s="4" customFormat="1" ht="16.5" customHeight="1">
      <c r="A111" s="132" t="s">
        <v>85</v>
      </c>
      <c r="B111" s="70"/>
      <c r="C111" s="133"/>
      <c r="D111" s="133"/>
      <c r="E111" s="134" t="s">
        <v>86</v>
      </c>
      <c r="F111" s="134"/>
      <c r="G111" s="134"/>
      <c r="H111" s="134"/>
      <c r="I111" s="134"/>
      <c r="J111" s="133"/>
      <c r="K111" s="134" t="s">
        <v>124</v>
      </c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5">
        <f>'01 - Čištění otevřených z...'!J32</f>
        <v>0</v>
      </c>
      <c r="AH111" s="133"/>
      <c r="AI111" s="133"/>
      <c r="AJ111" s="133"/>
      <c r="AK111" s="133"/>
      <c r="AL111" s="133"/>
      <c r="AM111" s="133"/>
      <c r="AN111" s="135">
        <f>SUM(AG111,AT111)</f>
        <v>0</v>
      </c>
      <c r="AO111" s="133"/>
      <c r="AP111" s="133"/>
      <c r="AQ111" s="136" t="s">
        <v>88</v>
      </c>
      <c r="AR111" s="72"/>
      <c r="AS111" s="137">
        <v>0</v>
      </c>
      <c r="AT111" s="138">
        <f>ROUND(SUM(AV111:AW111),2)</f>
        <v>0</v>
      </c>
      <c r="AU111" s="139">
        <f>'01 - Čištění otevřených z...'!P122</f>
        <v>0</v>
      </c>
      <c r="AV111" s="138">
        <f>'01 - Čištění otevřených z...'!J35</f>
        <v>0</v>
      </c>
      <c r="AW111" s="138">
        <f>'01 - Čištění otevřených z...'!J36</f>
        <v>0</v>
      </c>
      <c r="AX111" s="138">
        <f>'01 - Čištění otevřených z...'!J37</f>
        <v>0</v>
      </c>
      <c r="AY111" s="138">
        <f>'01 - Čištění otevřených z...'!J38</f>
        <v>0</v>
      </c>
      <c r="AZ111" s="138">
        <f>'01 - Čištění otevřených z...'!F35</f>
        <v>0</v>
      </c>
      <c r="BA111" s="138">
        <f>'01 - Čištění otevřených z...'!F36</f>
        <v>0</v>
      </c>
      <c r="BB111" s="138">
        <f>'01 - Čištění otevřených z...'!F37</f>
        <v>0</v>
      </c>
      <c r="BC111" s="138">
        <f>'01 - Čištění otevřených z...'!F38</f>
        <v>0</v>
      </c>
      <c r="BD111" s="140">
        <f>'01 - Čištění otevřených z...'!F39</f>
        <v>0</v>
      </c>
      <c r="BE111" s="4"/>
      <c r="BT111" s="141" t="s">
        <v>84</v>
      </c>
      <c r="BV111" s="141" t="s">
        <v>77</v>
      </c>
      <c r="BW111" s="141" t="s">
        <v>125</v>
      </c>
      <c r="BX111" s="141" t="s">
        <v>123</v>
      </c>
      <c r="CL111" s="141" t="s">
        <v>1</v>
      </c>
    </row>
    <row r="112" s="4" customFormat="1" ht="16.5" customHeight="1">
      <c r="A112" s="132" t="s">
        <v>85</v>
      </c>
      <c r="B112" s="70"/>
      <c r="C112" s="133"/>
      <c r="D112" s="133"/>
      <c r="E112" s="134" t="s">
        <v>90</v>
      </c>
      <c r="F112" s="134"/>
      <c r="G112" s="134"/>
      <c r="H112" s="134"/>
      <c r="I112" s="134"/>
      <c r="J112" s="133"/>
      <c r="K112" s="134" t="s">
        <v>126</v>
      </c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5">
        <f>'02 - Úprava vegetace'!J32</f>
        <v>0</v>
      </c>
      <c r="AH112" s="133"/>
      <c r="AI112" s="133"/>
      <c r="AJ112" s="133"/>
      <c r="AK112" s="133"/>
      <c r="AL112" s="133"/>
      <c r="AM112" s="133"/>
      <c r="AN112" s="135">
        <f>SUM(AG112,AT112)</f>
        <v>0</v>
      </c>
      <c r="AO112" s="133"/>
      <c r="AP112" s="133"/>
      <c r="AQ112" s="136" t="s">
        <v>88</v>
      </c>
      <c r="AR112" s="72"/>
      <c r="AS112" s="137">
        <v>0</v>
      </c>
      <c r="AT112" s="138">
        <f>ROUND(SUM(AV112:AW112),2)</f>
        <v>0</v>
      </c>
      <c r="AU112" s="139">
        <f>'02 - Úprava vegetace'!P123</f>
        <v>0</v>
      </c>
      <c r="AV112" s="138">
        <f>'02 - Úprava vegetace'!J35</f>
        <v>0</v>
      </c>
      <c r="AW112" s="138">
        <f>'02 - Úprava vegetace'!J36</f>
        <v>0</v>
      </c>
      <c r="AX112" s="138">
        <f>'02 - Úprava vegetace'!J37</f>
        <v>0</v>
      </c>
      <c r="AY112" s="138">
        <f>'02 - Úprava vegetace'!J38</f>
        <v>0</v>
      </c>
      <c r="AZ112" s="138">
        <f>'02 - Úprava vegetace'!F35</f>
        <v>0</v>
      </c>
      <c r="BA112" s="138">
        <f>'02 - Úprava vegetace'!F36</f>
        <v>0</v>
      </c>
      <c r="BB112" s="138">
        <f>'02 - Úprava vegetace'!F37</f>
        <v>0</v>
      </c>
      <c r="BC112" s="138">
        <f>'02 - Úprava vegetace'!F38</f>
        <v>0</v>
      </c>
      <c r="BD112" s="140">
        <f>'02 - Úprava vegetace'!F39</f>
        <v>0</v>
      </c>
      <c r="BE112" s="4"/>
      <c r="BT112" s="141" t="s">
        <v>84</v>
      </c>
      <c r="BV112" s="141" t="s">
        <v>77</v>
      </c>
      <c r="BW112" s="141" t="s">
        <v>127</v>
      </c>
      <c r="BX112" s="141" t="s">
        <v>123</v>
      </c>
      <c r="CL112" s="141" t="s">
        <v>1</v>
      </c>
    </row>
    <row r="113" s="7" customFormat="1" ht="16.5" customHeight="1">
      <c r="A113" s="7"/>
      <c r="B113" s="119"/>
      <c r="C113" s="120"/>
      <c r="D113" s="121" t="s">
        <v>128</v>
      </c>
      <c r="E113" s="121"/>
      <c r="F113" s="121"/>
      <c r="G113" s="121"/>
      <c r="H113" s="121"/>
      <c r="I113" s="122"/>
      <c r="J113" s="121" t="s">
        <v>129</v>
      </c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3">
        <f>ROUND(AG114,2)</f>
        <v>0</v>
      </c>
      <c r="AH113" s="122"/>
      <c r="AI113" s="122"/>
      <c r="AJ113" s="122"/>
      <c r="AK113" s="122"/>
      <c r="AL113" s="122"/>
      <c r="AM113" s="122"/>
      <c r="AN113" s="124">
        <f>SUM(AG113,AT113)</f>
        <v>0</v>
      </c>
      <c r="AO113" s="122"/>
      <c r="AP113" s="122"/>
      <c r="AQ113" s="125" t="s">
        <v>81</v>
      </c>
      <c r="AR113" s="126"/>
      <c r="AS113" s="127">
        <f>ROUND(AS114,2)</f>
        <v>0</v>
      </c>
      <c r="AT113" s="128">
        <f>ROUND(SUM(AV113:AW113),2)</f>
        <v>0</v>
      </c>
      <c r="AU113" s="129">
        <f>ROUND(AU114,5)</f>
        <v>0</v>
      </c>
      <c r="AV113" s="128">
        <f>ROUND(AZ113*L29,2)</f>
        <v>0</v>
      </c>
      <c r="AW113" s="128">
        <f>ROUND(BA113*L30,2)</f>
        <v>0</v>
      </c>
      <c r="AX113" s="128">
        <f>ROUND(BB113*L29,2)</f>
        <v>0</v>
      </c>
      <c r="AY113" s="128">
        <f>ROUND(BC113*L30,2)</f>
        <v>0</v>
      </c>
      <c r="AZ113" s="128">
        <f>ROUND(AZ114,2)</f>
        <v>0</v>
      </c>
      <c r="BA113" s="128">
        <f>ROUND(BA114,2)</f>
        <v>0</v>
      </c>
      <c r="BB113" s="128">
        <f>ROUND(BB114,2)</f>
        <v>0</v>
      </c>
      <c r="BC113" s="128">
        <f>ROUND(BC114,2)</f>
        <v>0</v>
      </c>
      <c r="BD113" s="130">
        <f>ROUND(BD114,2)</f>
        <v>0</v>
      </c>
      <c r="BE113" s="7"/>
      <c r="BS113" s="131" t="s">
        <v>74</v>
      </c>
      <c r="BT113" s="131" t="s">
        <v>82</v>
      </c>
      <c r="BU113" s="131" t="s">
        <v>76</v>
      </c>
      <c r="BV113" s="131" t="s">
        <v>77</v>
      </c>
      <c r="BW113" s="131" t="s">
        <v>130</v>
      </c>
      <c r="BX113" s="131" t="s">
        <v>5</v>
      </c>
      <c r="CL113" s="131" t="s">
        <v>1</v>
      </c>
      <c r="CM113" s="131" t="s">
        <v>84</v>
      </c>
    </row>
    <row r="114" s="4" customFormat="1" ht="16.5" customHeight="1">
      <c r="A114" s="132" t="s">
        <v>85</v>
      </c>
      <c r="B114" s="70"/>
      <c r="C114" s="133"/>
      <c r="D114" s="133"/>
      <c r="E114" s="134" t="s">
        <v>86</v>
      </c>
      <c r="F114" s="134"/>
      <c r="G114" s="134"/>
      <c r="H114" s="134"/>
      <c r="I114" s="134"/>
      <c r="J114" s="133"/>
      <c r="K114" s="134" t="s">
        <v>131</v>
      </c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5">
        <f>'01 - VRN'!J32</f>
        <v>0</v>
      </c>
      <c r="AH114" s="133"/>
      <c r="AI114" s="133"/>
      <c r="AJ114" s="133"/>
      <c r="AK114" s="133"/>
      <c r="AL114" s="133"/>
      <c r="AM114" s="133"/>
      <c r="AN114" s="135">
        <f>SUM(AG114,AT114)</f>
        <v>0</v>
      </c>
      <c r="AO114" s="133"/>
      <c r="AP114" s="133"/>
      <c r="AQ114" s="136" t="s">
        <v>88</v>
      </c>
      <c r="AR114" s="72"/>
      <c r="AS114" s="142">
        <v>0</v>
      </c>
      <c r="AT114" s="143">
        <f>ROUND(SUM(AV114:AW114),2)</f>
        <v>0</v>
      </c>
      <c r="AU114" s="144">
        <f>'01 - VRN'!P122</f>
        <v>0</v>
      </c>
      <c r="AV114" s="143">
        <f>'01 - VRN'!J35</f>
        <v>0</v>
      </c>
      <c r="AW114" s="143">
        <f>'01 - VRN'!J36</f>
        <v>0</v>
      </c>
      <c r="AX114" s="143">
        <f>'01 - VRN'!J37</f>
        <v>0</v>
      </c>
      <c r="AY114" s="143">
        <f>'01 - VRN'!J38</f>
        <v>0</v>
      </c>
      <c r="AZ114" s="143">
        <f>'01 - VRN'!F35</f>
        <v>0</v>
      </c>
      <c r="BA114" s="143">
        <f>'01 - VRN'!F36</f>
        <v>0</v>
      </c>
      <c r="BB114" s="143">
        <f>'01 - VRN'!F37</f>
        <v>0</v>
      </c>
      <c r="BC114" s="143">
        <f>'01 - VRN'!F38</f>
        <v>0</v>
      </c>
      <c r="BD114" s="145">
        <f>'01 - VRN'!F39</f>
        <v>0</v>
      </c>
      <c r="BE114" s="4"/>
      <c r="BT114" s="141" t="s">
        <v>84</v>
      </c>
      <c r="BV114" s="141" t="s">
        <v>77</v>
      </c>
      <c r="BW114" s="141" t="s">
        <v>132</v>
      </c>
      <c r="BX114" s="141" t="s">
        <v>130</v>
      </c>
      <c r="CL114" s="141" t="s">
        <v>1</v>
      </c>
    </row>
    <row r="115" s="2" customFormat="1" ht="30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4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44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</row>
  </sheetData>
  <sheetProtection sheet="1" formatColumns="0" formatRows="0" objects="1" scenarios="1" spinCount="100000" saltValue="4GQxTu+pbbiG9GE7mxlg/UjIIza3XrM3xkBqjcmy/nvVqUrVwhr2zbOUdLb73POJzF4PEomg4/FoKj7+UFpEDQ==" hashValue="UKwdjMUwNwmHfir6i2rBPqNriER+xY9xWEtPEcGH0GhtsjI1KmLbD5KHGMDXTN70jcux0AbuqOArLRYQTUHQgw==" algorithmName="SHA-512" password="CC35"/>
  <mergeCells count="118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D113:H113"/>
    <mergeCell ref="J113:AF113"/>
    <mergeCell ref="E114:I114"/>
    <mergeCell ref="K114:AF114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94:AP94"/>
  </mergeCells>
  <hyperlinks>
    <hyperlink ref="A96" location="'01 - Oprava 1.TK Králův D...'!C2" display="/"/>
    <hyperlink ref="A97" location="'02 - Oprava 2.TK Králův D...'!C2" display="/"/>
    <hyperlink ref="A99" location="'01 - Oprava 1.SK Zdice'!C2" display="/"/>
    <hyperlink ref="A100" location="'02 - Oprava 2.SK Zdice'!C2" display="/"/>
    <hyperlink ref="A102" location="'01 - Oprava 1.TK Zdice - ...'!C2" display="/"/>
    <hyperlink ref="A103" location="'02 - Oprava 2.TK Zdice - ...'!C2" display="/"/>
    <hyperlink ref="A105" location="'01 - Oprava 1.SK Hořovice'!C2" display="/"/>
    <hyperlink ref="A106" location="'02 - Oprava 2.SK Hořovice'!C2" display="/"/>
    <hyperlink ref="A108" location="'01 - Oprava 1.TK Hořovice...'!C2" display="/"/>
    <hyperlink ref="A109" location="'02 - Oprava 2.TK Hořovice...'!C2" display="/"/>
    <hyperlink ref="A111" location="'01 - Čištění otevřených z...'!C2" display="/"/>
    <hyperlink ref="A112" location="'02 - Úprava vegetace'!C2" display="/"/>
    <hyperlink ref="A114" location="'0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434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435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ROUND((SUM(BE123:BE187)),  2)</f>
        <v>0</v>
      </c>
      <c r="G35" s="38"/>
      <c r="H35" s="38"/>
      <c r="I35" s="171">
        <v>0.20999999999999999</v>
      </c>
      <c r="J35" s="170">
        <f>ROUND(((SUM(BE123:BE187))*I35),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ROUND((SUM(BF123:BF187)),  2)</f>
        <v>0</v>
      </c>
      <c r="G36" s="38"/>
      <c r="H36" s="38"/>
      <c r="I36" s="171">
        <v>0.14999999999999999</v>
      </c>
      <c r="J36" s="170">
        <f>ROUND(((SUM(BF123:BF187))*I36),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ROUND((SUM(BG123:BG187)),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ROUND((SUM(BH123:BH187)),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ROUND((SUM(BI123:BI187)),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434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1.TK Hořovice - Zbiroh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J170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434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1.TK Hořovice - Zbiroh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P124+P170</f>
        <v>0</v>
      </c>
      <c r="Q123" s="104"/>
      <c r="R123" s="225">
        <f>R124+R170</f>
        <v>4012.7060000000001</v>
      </c>
      <c r="S123" s="104"/>
      <c r="T123" s="226">
        <f>T124+T170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BK124+BK170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4012.7060000000001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SUM(P126:P169)</f>
        <v>0</v>
      </c>
      <c r="Q125" s="236"/>
      <c r="R125" s="237">
        <f>SUM(R126:R169)</f>
        <v>4012.7060000000001</v>
      </c>
      <c r="S125" s="236"/>
      <c r="T125" s="238">
        <f>SUM(T126:T169)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SUM(BK126:BK169)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2221.625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436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437</v>
      </c>
      <c r="G127" s="259"/>
      <c r="H127" s="263">
        <v>2221.625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7.6559999999999997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438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439</v>
      </c>
      <c r="G129" s="259"/>
      <c r="H129" s="263">
        <v>7.6559999999999997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12.695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440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441</v>
      </c>
      <c r="G132" s="259"/>
      <c r="H132" s="263">
        <v>12.722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442</v>
      </c>
      <c r="G133" s="259"/>
      <c r="H133" s="263">
        <v>-0.027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5" customFormat="1">
      <c r="A134" s="15"/>
      <c r="B134" s="294"/>
      <c r="C134" s="295"/>
      <c r="D134" s="260" t="s">
        <v>170</v>
      </c>
      <c r="E134" s="296" t="s">
        <v>1</v>
      </c>
      <c r="F134" s="297" t="s">
        <v>203</v>
      </c>
      <c r="G134" s="295"/>
      <c r="H134" s="298">
        <v>12.695</v>
      </c>
      <c r="I134" s="299"/>
      <c r="J134" s="295"/>
      <c r="K134" s="295"/>
      <c r="L134" s="300"/>
      <c r="M134" s="301"/>
      <c r="N134" s="302"/>
      <c r="O134" s="302"/>
      <c r="P134" s="302"/>
      <c r="Q134" s="302"/>
      <c r="R134" s="302"/>
      <c r="S134" s="302"/>
      <c r="T134" s="30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304" t="s">
        <v>170</v>
      </c>
      <c r="AU134" s="304" t="s">
        <v>84</v>
      </c>
      <c r="AV134" s="15" t="s">
        <v>168</v>
      </c>
      <c r="AW134" s="15" t="s">
        <v>31</v>
      </c>
      <c r="AX134" s="15" t="s">
        <v>82</v>
      </c>
      <c r="AY134" s="304" t="s">
        <v>161</v>
      </c>
    </row>
    <row r="135" s="2" customFormat="1" ht="44.25" customHeight="1">
      <c r="A135" s="38"/>
      <c r="B135" s="39"/>
      <c r="C135" s="244" t="s">
        <v>168</v>
      </c>
      <c r="D135" s="244" t="s">
        <v>164</v>
      </c>
      <c r="E135" s="245" t="s">
        <v>282</v>
      </c>
      <c r="F135" s="246" t="s">
        <v>283</v>
      </c>
      <c r="G135" s="247" t="s">
        <v>284</v>
      </c>
      <c r="H135" s="248">
        <v>43.75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40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168</v>
      </c>
      <c r="AT135" s="256" t="s">
        <v>164</v>
      </c>
      <c r="AU135" s="256" t="s">
        <v>84</v>
      </c>
      <c r="AY135" s="17" t="s">
        <v>161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82</v>
      </c>
      <c r="BK135" s="257">
        <f>ROUND(I135*H135,2)</f>
        <v>0</v>
      </c>
      <c r="BL135" s="17" t="s">
        <v>168</v>
      </c>
      <c r="BM135" s="256" t="s">
        <v>443</v>
      </c>
    </row>
    <row r="136" s="2" customFormat="1">
      <c r="A136" s="38"/>
      <c r="B136" s="39"/>
      <c r="C136" s="40"/>
      <c r="D136" s="260" t="s">
        <v>176</v>
      </c>
      <c r="E136" s="40"/>
      <c r="F136" s="270" t="s">
        <v>286</v>
      </c>
      <c r="G136" s="40"/>
      <c r="H136" s="40"/>
      <c r="I136" s="154"/>
      <c r="J136" s="40"/>
      <c r="K136" s="40"/>
      <c r="L136" s="44"/>
      <c r="M136" s="271"/>
      <c r="N136" s="27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176</v>
      </c>
      <c r="AU136" s="17" t="s">
        <v>84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444</v>
      </c>
      <c r="G137" s="259"/>
      <c r="H137" s="263">
        <v>43.75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111.75" customHeight="1">
      <c r="A138" s="38"/>
      <c r="B138" s="39"/>
      <c r="C138" s="244" t="s">
        <v>162</v>
      </c>
      <c r="D138" s="244" t="s">
        <v>164</v>
      </c>
      <c r="E138" s="245" t="s">
        <v>181</v>
      </c>
      <c r="F138" s="246" t="s">
        <v>182</v>
      </c>
      <c r="G138" s="247" t="s">
        <v>174</v>
      </c>
      <c r="H138" s="248">
        <v>12.695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445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177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3" customFormat="1">
      <c r="A140" s="13"/>
      <c r="B140" s="258"/>
      <c r="C140" s="259"/>
      <c r="D140" s="260" t="s">
        <v>170</v>
      </c>
      <c r="E140" s="261" t="s">
        <v>1</v>
      </c>
      <c r="F140" s="262" t="s">
        <v>441</v>
      </c>
      <c r="G140" s="259"/>
      <c r="H140" s="263">
        <v>12.722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170</v>
      </c>
      <c r="AU140" s="269" t="s">
        <v>84</v>
      </c>
      <c r="AV140" s="13" t="s">
        <v>84</v>
      </c>
      <c r="AW140" s="13" t="s">
        <v>31</v>
      </c>
      <c r="AX140" s="13" t="s">
        <v>75</v>
      </c>
      <c r="AY140" s="269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442</v>
      </c>
      <c r="G141" s="259"/>
      <c r="H141" s="263">
        <v>-0.027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75</v>
      </c>
      <c r="AY141" s="269" t="s">
        <v>161</v>
      </c>
    </row>
    <row r="142" s="15" customFormat="1">
      <c r="A142" s="15"/>
      <c r="B142" s="294"/>
      <c r="C142" s="295"/>
      <c r="D142" s="260" t="s">
        <v>170</v>
      </c>
      <c r="E142" s="296" t="s">
        <v>1</v>
      </c>
      <c r="F142" s="297" t="s">
        <v>203</v>
      </c>
      <c r="G142" s="295"/>
      <c r="H142" s="298">
        <v>12.695</v>
      </c>
      <c r="I142" s="299"/>
      <c r="J142" s="295"/>
      <c r="K142" s="295"/>
      <c r="L142" s="300"/>
      <c r="M142" s="301"/>
      <c r="N142" s="302"/>
      <c r="O142" s="302"/>
      <c r="P142" s="302"/>
      <c r="Q142" s="302"/>
      <c r="R142" s="302"/>
      <c r="S142" s="302"/>
      <c r="T142" s="30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304" t="s">
        <v>170</v>
      </c>
      <c r="AU142" s="304" t="s">
        <v>84</v>
      </c>
      <c r="AV142" s="15" t="s">
        <v>168</v>
      </c>
      <c r="AW142" s="15" t="s">
        <v>31</v>
      </c>
      <c r="AX142" s="15" t="s">
        <v>82</v>
      </c>
      <c r="AY142" s="304" t="s">
        <v>161</v>
      </c>
    </row>
    <row r="143" s="2" customFormat="1" ht="16.5" customHeight="1">
      <c r="A143" s="38"/>
      <c r="B143" s="39"/>
      <c r="C143" s="283" t="s">
        <v>195</v>
      </c>
      <c r="D143" s="283" t="s">
        <v>184</v>
      </c>
      <c r="E143" s="284" t="s">
        <v>185</v>
      </c>
      <c r="F143" s="285" t="s">
        <v>186</v>
      </c>
      <c r="G143" s="286" t="s">
        <v>187</v>
      </c>
      <c r="H143" s="287">
        <v>4012.7060000000001</v>
      </c>
      <c r="I143" s="288"/>
      <c r="J143" s="289">
        <f>ROUND(I143*H143,2)</f>
        <v>0</v>
      </c>
      <c r="K143" s="290"/>
      <c r="L143" s="291"/>
      <c r="M143" s="292" t="s">
        <v>1</v>
      </c>
      <c r="N143" s="293" t="s">
        <v>40</v>
      </c>
      <c r="O143" s="91"/>
      <c r="P143" s="254">
        <f>O143*H143</f>
        <v>0</v>
      </c>
      <c r="Q143" s="254">
        <v>1</v>
      </c>
      <c r="R143" s="254">
        <f>Q143*H143</f>
        <v>4012.7060000000001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188</v>
      </c>
      <c r="AT143" s="256" t="s">
        <v>184</v>
      </c>
      <c r="AU143" s="256" t="s">
        <v>84</v>
      </c>
      <c r="AY143" s="17" t="s">
        <v>161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82</v>
      </c>
      <c r="BK143" s="257">
        <f>ROUND(I143*H143,2)</f>
        <v>0</v>
      </c>
      <c r="BL143" s="17" t="s">
        <v>168</v>
      </c>
      <c r="BM143" s="256" t="s">
        <v>446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447</v>
      </c>
      <c r="G144" s="259"/>
      <c r="H144" s="263">
        <v>3998.9250000000002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448</v>
      </c>
      <c r="G145" s="259"/>
      <c r="H145" s="263">
        <v>13.781000000000001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4012.7060000000001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84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111.75" customHeight="1">
      <c r="A147" s="38"/>
      <c r="B147" s="39"/>
      <c r="C147" s="244" t="s">
        <v>204</v>
      </c>
      <c r="D147" s="244" t="s">
        <v>164</v>
      </c>
      <c r="E147" s="245" t="s">
        <v>295</v>
      </c>
      <c r="F147" s="246" t="s">
        <v>296</v>
      </c>
      <c r="G147" s="247" t="s">
        <v>284</v>
      </c>
      <c r="H147" s="248">
        <v>43.75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168</v>
      </c>
      <c r="AT147" s="256" t="s">
        <v>164</v>
      </c>
      <c r="AU147" s="256" t="s">
        <v>84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168</v>
      </c>
      <c r="BM147" s="256" t="s">
        <v>449</v>
      </c>
    </row>
    <row r="148" s="2" customFormat="1">
      <c r="A148" s="38"/>
      <c r="B148" s="39"/>
      <c r="C148" s="40"/>
      <c r="D148" s="260" t="s">
        <v>176</v>
      </c>
      <c r="E148" s="40"/>
      <c r="F148" s="270" t="s">
        <v>286</v>
      </c>
      <c r="G148" s="40"/>
      <c r="H148" s="40"/>
      <c r="I148" s="154"/>
      <c r="J148" s="40"/>
      <c r="K148" s="40"/>
      <c r="L148" s="44"/>
      <c r="M148" s="271"/>
      <c r="N148" s="27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176</v>
      </c>
      <c r="AU148" s="17" t="s">
        <v>84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444</v>
      </c>
      <c r="G149" s="259"/>
      <c r="H149" s="263">
        <v>43.75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82</v>
      </c>
      <c r="AY149" s="269" t="s">
        <v>161</v>
      </c>
    </row>
    <row r="150" s="2" customFormat="1" ht="44.25" customHeight="1">
      <c r="A150" s="38"/>
      <c r="B150" s="39"/>
      <c r="C150" s="244" t="s">
        <v>188</v>
      </c>
      <c r="D150" s="244" t="s">
        <v>164</v>
      </c>
      <c r="E150" s="245" t="s">
        <v>191</v>
      </c>
      <c r="F150" s="246" t="s">
        <v>192</v>
      </c>
      <c r="G150" s="247" t="s">
        <v>174</v>
      </c>
      <c r="H150" s="248">
        <v>12.695</v>
      </c>
      <c r="I150" s="249"/>
      <c r="J150" s="250">
        <f>ROUND(I150*H150,2)</f>
        <v>0</v>
      </c>
      <c r="K150" s="251"/>
      <c r="L150" s="44"/>
      <c r="M150" s="252" t="s">
        <v>1</v>
      </c>
      <c r="N150" s="253" t="s">
        <v>40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168</v>
      </c>
      <c r="AT150" s="256" t="s">
        <v>164</v>
      </c>
      <c r="AU150" s="256" t="s">
        <v>84</v>
      </c>
      <c r="AY150" s="17" t="s">
        <v>161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82</v>
      </c>
      <c r="BK150" s="257">
        <f>ROUND(I150*H150,2)</f>
        <v>0</v>
      </c>
      <c r="BL150" s="17" t="s">
        <v>168</v>
      </c>
      <c r="BM150" s="256" t="s">
        <v>450</v>
      </c>
    </row>
    <row r="151" s="2" customFormat="1">
      <c r="A151" s="38"/>
      <c r="B151" s="39"/>
      <c r="C151" s="40"/>
      <c r="D151" s="260" t="s">
        <v>176</v>
      </c>
      <c r="E151" s="40"/>
      <c r="F151" s="270" t="s">
        <v>194</v>
      </c>
      <c r="G151" s="40"/>
      <c r="H151" s="40"/>
      <c r="I151" s="154"/>
      <c r="J151" s="40"/>
      <c r="K151" s="40"/>
      <c r="L151" s="44"/>
      <c r="M151" s="271"/>
      <c r="N151" s="27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176</v>
      </c>
      <c r="AU151" s="17" t="s">
        <v>84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441</v>
      </c>
      <c r="G152" s="259"/>
      <c r="H152" s="263">
        <v>12.722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442</v>
      </c>
      <c r="G153" s="259"/>
      <c r="H153" s="263">
        <v>-0.027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5" customFormat="1">
      <c r="A154" s="15"/>
      <c r="B154" s="294"/>
      <c r="C154" s="295"/>
      <c r="D154" s="260" t="s">
        <v>170</v>
      </c>
      <c r="E154" s="296" t="s">
        <v>1</v>
      </c>
      <c r="F154" s="297" t="s">
        <v>203</v>
      </c>
      <c r="G154" s="295"/>
      <c r="H154" s="298">
        <v>12.695</v>
      </c>
      <c r="I154" s="299"/>
      <c r="J154" s="295"/>
      <c r="K154" s="295"/>
      <c r="L154" s="300"/>
      <c r="M154" s="301"/>
      <c r="N154" s="302"/>
      <c r="O154" s="302"/>
      <c r="P154" s="302"/>
      <c r="Q154" s="302"/>
      <c r="R154" s="302"/>
      <c r="S154" s="302"/>
      <c r="T154" s="30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4" t="s">
        <v>170</v>
      </c>
      <c r="AU154" s="304" t="s">
        <v>84</v>
      </c>
      <c r="AV154" s="15" t="s">
        <v>168</v>
      </c>
      <c r="AW154" s="15" t="s">
        <v>31</v>
      </c>
      <c r="AX154" s="15" t="s">
        <v>82</v>
      </c>
      <c r="AY154" s="304" t="s">
        <v>161</v>
      </c>
    </row>
    <row r="155" s="2" customFormat="1" ht="44.25" customHeight="1">
      <c r="A155" s="38"/>
      <c r="B155" s="39"/>
      <c r="C155" s="244" t="s">
        <v>217</v>
      </c>
      <c r="D155" s="244" t="s">
        <v>164</v>
      </c>
      <c r="E155" s="245" t="s">
        <v>299</v>
      </c>
      <c r="F155" s="246" t="s">
        <v>300</v>
      </c>
      <c r="G155" s="247" t="s">
        <v>284</v>
      </c>
      <c r="H155" s="248">
        <v>43.75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40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168</v>
      </c>
      <c r="AT155" s="256" t="s">
        <v>164</v>
      </c>
      <c r="AU155" s="256" t="s">
        <v>84</v>
      </c>
      <c r="AY155" s="17" t="s">
        <v>161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82</v>
      </c>
      <c r="BK155" s="257">
        <f>ROUND(I155*H155,2)</f>
        <v>0</v>
      </c>
      <c r="BL155" s="17" t="s">
        <v>168</v>
      </c>
      <c r="BM155" s="256" t="s">
        <v>451</v>
      </c>
    </row>
    <row r="156" s="2" customFormat="1">
      <c r="A156" s="38"/>
      <c r="B156" s="39"/>
      <c r="C156" s="40"/>
      <c r="D156" s="260" t="s">
        <v>176</v>
      </c>
      <c r="E156" s="40"/>
      <c r="F156" s="270" t="s">
        <v>302</v>
      </c>
      <c r="G156" s="40"/>
      <c r="H156" s="40"/>
      <c r="I156" s="154"/>
      <c r="J156" s="40"/>
      <c r="K156" s="40"/>
      <c r="L156" s="44"/>
      <c r="M156" s="271"/>
      <c r="N156" s="27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176</v>
      </c>
      <c r="AU156" s="17" t="s">
        <v>84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444</v>
      </c>
      <c r="G157" s="259"/>
      <c r="H157" s="263">
        <v>43.75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82</v>
      </c>
      <c r="AY157" s="269" t="s">
        <v>161</v>
      </c>
    </row>
    <row r="158" s="2" customFormat="1" ht="33" customHeight="1">
      <c r="A158" s="38"/>
      <c r="B158" s="39"/>
      <c r="C158" s="244" t="s">
        <v>221</v>
      </c>
      <c r="D158" s="244" t="s">
        <v>164</v>
      </c>
      <c r="E158" s="245" t="s">
        <v>196</v>
      </c>
      <c r="F158" s="246" t="s">
        <v>197</v>
      </c>
      <c r="G158" s="247" t="s">
        <v>198</v>
      </c>
      <c r="H158" s="248">
        <v>28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40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168</v>
      </c>
      <c r="AT158" s="256" t="s">
        <v>164</v>
      </c>
      <c r="AU158" s="256" t="s">
        <v>84</v>
      </c>
      <c r="AY158" s="17" t="s">
        <v>161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82</v>
      </c>
      <c r="BK158" s="257">
        <f>ROUND(I158*H158,2)</f>
        <v>0</v>
      </c>
      <c r="BL158" s="17" t="s">
        <v>168</v>
      </c>
      <c r="BM158" s="256" t="s">
        <v>452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453</v>
      </c>
      <c r="G159" s="259"/>
      <c r="H159" s="263">
        <v>28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82</v>
      </c>
      <c r="AY159" s="269" t="s">
        <v>161</v>
      </c>
    </row>
    <row r="160" s="2" customFormat="1" ht="33" customHeight="1">
      <c r="A160" s="38"/>
      <c r="B160" s="39"/>
      <c r="C160" s="244" t="s">
        <v>225</v>
      </c>
      <c r="D160" s="244" t="s">
        <v>164</v>
      </c>
      <c r="E160" s="245" t="s">
        <v>205</v>
      </c>
      <c r="F160" s="246" t="s">
        <v>206</v>
      </c>
      <c r="G160" s="247" t="s">
        <v>198</v>
      </c>
      <c r="H160" s="248">
        <v>28</v>
      </c>
      <c r="I160" s="249"/>
      <c r="J160" s="250">
        <f>ROUND(I160*H160,2)</f>
        <v>0</v>
      </c>
      <c r="K160" s="251"/>
      <c r="L160" s="44"/>
      <c r="M160" s="252" t="s">
        <v>1</v>
      </c>
      <c r="N160" s="253" t="s">
        <v>40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168</v>
      </c>
      <c r="AT160" s="256" t="s">
        <v>164</v>
      </c>
      <c r="AU160" s="256" t="s">
        <v>84</v>
      </c>
      <c r="AY160" s="17" t="s">
        <v>161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82</v>
      </c>
      <c r="BK160" s="257">
        <f>ROUND(I160*H160,2)</f>
        <v>0</v>
      </c>
      <c r="BL160" s="17" t="s">
        <v>168</v>
      </c>
      <c r="BM160" s="256" t="s">
        <v>454</v>
      </c>
    </row>
    <row r="161" s="13" customFormat="1">
      <c r="A161" s="13"/>
      <c r="B161" s="258"/>
      <c r="C161" s="259"/>
      <c r="D161" s="260" t="s">
        <v>170</v>
      </c>
      <c r="E161" s="261" t="s">
        <v>1</v>
      </c>
      <c r="F161" s="262" t="s">
        <v>455</v>
      </c>
      <c r="G161" s="259"/>
      <c r="H161" s="263">
        <v>28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170</v>
      </c>
      <c r="AU161" s="269" t="s">
        <v>84</v>
      </c>
      <c r="AV161" s="13" t="s">
        <v>84</v>
      </c>
      <c r="AW161" s="13" t="s">
        <v>31</v>
      </c>
      <c r="AX161" s="13" t="s">
        <v>82</v>
      </c>
      <c r="AY161" s="269" t="s">
        <v>161</v>
      </c>
    </row>
    <row r="162" s="2" customFormat="1" ht="44.25" customHeight="1">
      <c r="A162" s="38"/>
      <c r="B162" s="39"/>
      <c r="C162" s="244" t="s">
        <v>231</v>
      </c>
      <c r="D162" s="244" t="s">
        <v>164</v>
      </c>
      <c r="E162" s="245" t="s">
        <v>211</v>
      </c>
      <c r="F162" s="246" t="s">
        <v>212</v>
      </c>
      <c r="G162" s="247" t="s">
        <v>198</v>
      </c>
      <c r="H162" s="248">
        <v>2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456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457</v>
      </c>
      <c r="G163" s="259"/>
      <c r="H163" s="263">
        <v>2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82</v>
      </c>
      <c r="AY163" s="269" t="s">
        <v>161</v>
      </c>
    </row>
    <row r="164" s="2" customFormat="1" ht="44.25" customHeight="1">
      <c r="A164" s="38"/>
      <c r="B164" s="39"/>
      <c r="C164" s="244" t="s">
        <v>238</v>
      </c>
      <c r="D164" s="244" t="s">
        <v>164</v>
      </c>
      <c r="E164" s="245" t="s">
        <v>218</v>
      </c>
      <c r="F164" s="246" t="s">
        <v>219</v>
      </c>
      <c r="G164" s="247" t="s">
        <v>198</v>
      </c>
      <c r="H164" s="248">
        <v>28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40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168</v>
      </c>
      <c r="AT164" s="256" t="s">
        <v>164</v>
      </c>
      <c r="AU164" s="256" t="s">
        <v>84</v>
      </c>
      <c r="AY164" s="17" t="s">
        <v>161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82</v>
      </c>
      <c r="BK164" s="257">
        <f>ROUND(I164*H164,2)</f>
        <v>0</v>
      </c>
      <c r="BL164" s="17" t="s">
        <v>168</v>
      </c>
      <c r="BM164" s="256" t="s">
        <v>458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453</v>
      </c>
      <c r="G165" s="259"/>
      <c r="H165" s="263">
        <v>28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82</v>
      </c>
      <c r="AY165" s="269" t="s">
        <v>161</v>
      </c>
    </row>
    <row r="166" s="2" customFormat="1" ht="44.25" customHeight="1">
      <c r="A166" s="38"/>
      <c r="B166" s="39"/>
      <c r="C166" s="244" t="s">
        <v>245</v>
      </c>
      <c r="D166" s="244" t="s">
        <v>164</v>
      </c>
      <c r="E166" s="245" t="s">
        <v>222</v>
      </c>
      <c r="F166" s="246" t="s">
        <v>223</v>
      </c>
      <c r="G166" s="247" t="s">
        <v>198</v>
      </c>
      <c r="H166" s="248">
        <v>28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40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168</v>
      </c>
      <c r="AT166" s="256" t="s">
        <v>164</v>
      </c>
      <c r="AU166" s="256" t="s">
        <v>84</v>
      </c>
      <c r="AY166" s="17" t="s">
        <v>161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82</v>
      </c>
      <c r="BK166" s="257">
        <f>ROUND(I166*H166,2)</f>
        <v>0</v>
      </c>
      <c r="BL166" s="17" t="s">
        <v>168</v>
      </c>
      <c r="BM166" s="256" t="s">
        <v>459</v>
      </c>
    </row>
    <row r="167" s="13" customFormat="1">
      <c r="A167" s="13"/>
      <c r="B167" s="258"/>
      <c r="C167" s="259"/>
      <c r="D167" s="260" t="s">
        <v>170</v>
      </c>
      <c r="E167" s="261" t="s">
        <v>1</v>
      </c>
      <c r="F167" s="262" t="s">
        <v>455</v>
      </c>
      <c r="G167" s="259"/>
      <c r="H167" s="263">
        <v>28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170</v>
      </c>
      <c r="AU167" s="269" t="s">
        <v>84</v>
      </c>
      <c r="AV167" s="13" t="s">
        <v>84</v>
      </c>
      <c r="AW167" s="13" t="s">
        <v>31</v>
      </c>
      <c r="AX167" s="13" t="s">
        <v>82</v>
      </c>
      <c r="AY167" s="269" t="s">
        <v>161</v>
      </c>
    </row>
    <row r="168" s="2" customFormat="1" ht="44.25" customHeight="1">
      <c r="A168" s="38"/>
      <c r="B168" s="39"/>
      <c r="C168" s="244" t="s">
        <v>8</v>
      </c>
      <c r="D168" s="244" t="s">
        <v>164</v>
      </c>
      <c r="E168" s="245" t="s">
        <v>226</v>
      </c>
      <c r="F168" s="246" t="s">
        <v>227</v>
      </c>
      <c r="G168" s="247" t="s">
        <v>198</v>
      </c>
      <c r="H168" s="248">
        <v>2</v>
      </c>
      <c r="I168" s="249"/>
      <c r="J168" s="250">
        <f>ROUND(I168*H168,2)</f>
        <v>0</v>
      </c>
      <c r="K168" s="251"/>
      <c r="L168" s="44"/>
      <c r="M168" s="252" t="s">
        <v>1</v>
      </c>
      <c r="N168" s="253" t="s">
        <v>40</v>
      </c>
      <c r="O168" s="91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168</v>
      </c>
      <c r="AT168" s="256" t="s">
        <v>164</v>
      </c>
      <c r="AU168" s="256" t="s">
        <v>84</v>
      </c>
      <c r="AY168" s="17" t="s">
        <v>161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82</v>
      </c>
      <c r="BK168" s="257">
        <f>ROUND(I168*H168,2)</f>
        <v>0</v>
      </c>
      <c r="BL168" s="17" t="s">
        <v>168</v>
      </c>
      <c r="BM168" s="256" t="s">
        <v>460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457</v>
      </c>
      <c r="G169" s="259"/>
      <c r="H169" s="263">
        <v>2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82</v>
      </c>
      <c r="AY169" s="269" t="s">
        <v>161</v>
      </c>
    </row>
    <row r="170" s="12" customFormat="1" ht="25.92" customHeight="1">
      <c r="A170" s="12"/>
      <c r="B170" s="228"/>
      <c r="C170" s="229"/>
      <c r="D170" s="230" t="s">
        <v>74</v>
      </c>
      <c r="E170" s="231" t="s">
        <v>229</v>
      </c>
      <c r="F170" s="231" t="s">
        <v>230</v>
      </c>
      <c r="G170" s="229"/>
      <c r="H170" s="229"/>
      <c r="I170" s="232"/>
      <c r="J170" s="233">
        <f>BK170</f>
        <v>0</v>
      </c>
      <c r="K170" s="229"/>
      <c r="L170" s="234"/>
      <c r="M170" s="235"/>
      <c r="N170" s="236"/>
      <c r="O170" s="236"/>
      <c r="P170" s="237">
        <f>SUM(P171:P187)</f>
        <v>0</v>
      </c>
      <c r="Q170" s="236"/>
      <c r="R170" s="237">
        <f>SUM(R171:R187)</f>
        <v>0</v>
      </c>
      <c r="S170" s="236"/>
      <c r="T170" s="238">
        <f>SUM(T171:T187)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9" t="s">
        <v>168</v>
      </c>
      <c r="AT170" s="240" t="s">
        <v>74</v>
      </c>
      <c r="AU170" s="240" t="s">
        <v>75</v>
      </c>
      <c r="AY170" s="239" t="s">
        <v>161</v>
      </c>
      <c r="BK170" s="241">
        <f>SUM(BK171:BK187)</f>
        <v>0</v>
      </c>
    </row>
    <row r="171" s="2" customFormat="1" ht="21.75" customHeight="1">
      <c r="A171" s="38"/>
      <c r="B171" s="39"/>
      <c r="C171" s="244" t="s">
        <v>461</v>
      </c>
      <c r="D171" s="244" t="s">
        <v>164</v>
      </c>
      <c r="E171" s="245" t="s">
        <v>232</v>
      </c>
      <c r="F171" s="246" t="s">
        <v>233</v>
      </c>
      <c r="G171" s="247" t="s">
        <v>198</v>
      </c>
      <c r="H171" s="248">
        <v>213</v>
      </c>
      <c r="I171" s="249"/>
      <c r="J171" s="250">
        <f>ROUND(I171*H171,2)</f>
        <v>0</v>
      </c>
      <c r="K171" s="251"/>
      <c r="L171" s="44"/>
      <c r="M171" s="252" t="s">
        <v>1</v>
      </c>
      <c r="N171" s="253" t="s">
        <v>40</v>
      </c>
      <c r="O171" s="91"/>
      <c r="P171" s="254">
        <f>O171*H171</f>
        <v>0</v>
      </c>
      <c r="Q171" s="254">
        <v>0</v>
      </c>
      <c r="R171" s="254">
        <f>Q171*H171</f>
        <v>0</v>
      </c>
      <c r="S171" s="254">
        <v>0</v>
      </c>
      <c r="T171" s="25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6" t="s">
        <v>234</v>
      </c>
      <c r="AT171" s="256" t="s">
        <v>164</v>
      </c>
      <c r="AU171" s="256" t="s">
        <v>82</v>
      </c>
      <c r="AY171" s="17" t="s">
        <v>161</v>
      </c>
      <c r="BE171" s="257">
        <f>IF(N171="základní",J171,0)</f>
        <v>0</v>
      </c>
      <c r="BF171" s="257">
        <f>IF(N171="snížená",J171,0)</f>
        <v>0</v>
      </c>
      <c r="BG171" s="257">
        <f>IF(N171="zákl. přenesená",J171,0)</f>
        <v>0</v>
      </c>
      <c r="BH171" s="257">
        <f>IF(N171="sníž. přenesená",J171,0)</f>
        <v>0</v>
      </c>
      <c r="BI171" s="257">
        <f>IF(N171="nulová",J171,0)</f>
        <v>0</v>
      </c>
      <c r="BJ171" s="17" t="s">
        <v>82</v>
      </c>
      <c r="BK171" s="257">
        <f>ROUND(I171*H171,2)</f>
        <v>0</v>
      </c>
      <c r="BL171" s="17" t="s">
        <v>234</v>
      </c>
      <c r="BM171" s="256" t="s">
        <v>462</v>
      </c>
    </row>
    <row r="172" s="13" customFormat="1">
      <c r="A172" s="13"/>
      <c r="B172" s="258"/>
      <c r="C172" s="259"/>
      <c r="D172" s="260" t="s">
        <v>170</v>
      </c>
      <c r="E172" s="261" t="s">
        <v>1</v>
      </c>
      <c r="F172" s="262" t="s">
        <v>463</v>
      </c>
      <c r="G172" s="259"/>
      <c r="H172" s="263">
        <v>212.03299999999999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170</v>
      </c>
      <c r="AU172" s="269" t="s">
        <v>82</v>
      </c>
      <c r="AV172" s="13" t="s">
        <v>84</v>
      </c>
      <c r="AW172" s="13" t="s">
        <v>31</v>
      </c>
      <c r="AX172" s="13" t="s">
        <v>75</v>
      </c>
      <c r="AY172" s="269" t="s">
        <v>161</v>
      </c>
    </row>
    <row r="173" s="13" customFormat="1">
      <c r="A173" s="13"/>
      <c r="B173" s="258"/>
      <c r="C173" s="259"/>
      <c r="D173" s="260" t="s">
        <v>170</v>
      </c>
      <c r="E173" s="261" t="s">
        <v>1</v>
      </c>
      <c r="F173" s="262" t="s">
        <v>464</v>
      </c>
      <c r="G173" s="259"/>
      <c r="H173" s="263">
        <v>0.96699999999999997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170</v>
      </c>
      <c r="AU173" s="269" t="s">
        <v>82</v>
      </c>
      <c r="AV173" s="13" t="s">
        <v>84</v>
      </c>
      <c r="AW173" s="13" t="s">
        <v>31</v>
      </c>
      <c r="AX173" s="13" t="s">
        <v>75</v>
      </c>
      <c r="AY173" s="269" t="s">
        <v>161</v>
      </c>
    </row>
    <row r="174" s="15" customFormat="1">
      <c r="A174" s="15"/>
      <c r="B174" s="294"/>
      <c r="C174" s="295"/>
      <c r="D174" s="260" t="s">
        <v>170</v>
      </c>
      <c r="E174" s="296" t="s">
        <v>1</v>
      </c>
      <c r="F174" s="297" t="s">
        <v>203</v>
      </c>
      <c r="G174" s="295"/>
      <c r="H174" s="298">
        <v>213</v>
      </c>
      <c r="I174" s="299"/>
      <c r="J174" s="295"/>
      <c r="K174" s="295"/>
      <c r="L174" s="300"/>
      <c r="M174" s="301"/>
      <c r="N174" s="302"/>
      <c r="O174" s="302"/>
      <c r="P174" s="302"/>
      <c r="Q174" s="302"/>
      <c r="R174" s="302"/>
      <c r="S174" s="302"/>
      <c r="T174" s="30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304" t="s">
        <v>170</v>
      </c>
      <c r="AU174" s="304" t="s">
        <v>82</v>
      </c>
      <c r="AV174" s="15" t="s">
        <v>168</v>
      </c>
      <c r="AW174" s="15" t="s">
        <v>31</v>
      </c>
      <c r="AX174" s="15" t="s">
        <v>82</v>
      </c>
      <c r="AY174" s="304" t="s">
        <v>161</v>
      </c>
    </row>
    <row r="175" s="2" customFormat="1" ht="44.25" customHeight="1">
      <c r="A175" s="38"/>
      <c r="B175" s="39"/>
      <c r="C175" s="244" t="s">
        <v>465</v>
      </c>
      <c r="D175" s="244" t="s">
        <v>164</v>
      </c>
      <c r="E175" s="245" t="s">
        <v>239</v>
      </c>
      <c r="F175" s="246" t="s">
        <v>240</v>
      </c>
      <c r="G175" s="247" t="s">
        <v>198</v>
      </c>
      <c r="H175" s="248">
        <v>213</v>
      </c>
      <c r="I175" s="249"/>
      <c r="J175" s="250">
        <f>ROUND(I175*H175,2)</f>
        <v>0</v>
      </c>
      <c r="K175" s="251"/>
      <c r="L175" s="44"/>
      <c r="M175" s="252" t="s">
        <v>1</v>
      </c>
      <c r="N175" s="253" t="s">
        <v>40</v>
      </c>
      <c r="O175" s="91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6" t="s">
        <v>234</v>
      </c>
      <c r="AT175" s="256" t="s">
        <v>164</v>
      </c>
      <c r="AU175" s="256" t="s">
        <v>82</v>
      </c>
      <c r="AY175" s="17" t="s">
        <v>161</v>
      </c>
      <c r="BE175" s="257">
        <f>IF(N175="základní",J175,0)</f>
        <v>0</v>
      </c>
      <c r="BF175" s="257">
        <f>IF(N175="snížená",J175,0)</f>
        <v>0</v>
      </c>
      <c r="BG175" s="257">
        <f>IF(N175="zákl. přenesená",J175,0)</f>
        <v>0</v>
      </c>
      <c r="BH175" s="257">
        <f>IF(N175="sníž. přenesená",J175,0)</f>
        <v>0</v>
      </c>
      <c r="BI175" s="257">
        <f>IF(N175="nulová",J175,0)</f>
        <v>0</v>
      </c>
      <c r="BJ175" s="17" t="s">
        <v>82</v>
      </c>
      <c r="BK175" s="257">
        <f>ROUND(I175*H175,2)</f>
        <v>0</v>
      </c>
      <c r="BL175" s="17" t="s">
        <v>234</v>
      </c>
      <c r="BM175" s="256" t="s">
        <v>466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463</v>
      </c>
      <c r="G176" s="259"/>
      <c r="H176" s="263">
        <v>212.03299999999999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82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3" customFormat="1">
      <c r="A177" s="13"/>
      <c r="B177" s="258"/>
      <c r="C177" s="259"/>
      <c r="D177" s="260" t="s">
        <v>170</v>
      </c>
      <c r="E177" s="261" t="s">
        <v>1</v>
      </c>
      <c r="F177" s="262" t="s">
        <v>464</v>
      </c>
      <c r="G177" s="259"/>
      <c r="H177" s="263">
        <v>0.96699999999999997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170</v>
      </c>
      <c r="AU177" s="269" t="s">
        <v>82</v>
      </c>
      <c r="AV177" s="13" t="s">
        <v>84</v>
      </c>
      <c r="AW177" s="13" t="s">
        <v>31</v>
      </c>
      <c r="AX177" s="13" t="s">
        <v>75</v>
      </c>
      <c r="AY177" s="269" t="s">
        <v>161</v>
      </c>
    </row>
    <row r="178" s="15" customFormat="1">
      <c r="A178" s="15"/>
      <c r="B178" s="294"/>
      <c r="C178" s="295"/>
      <c r="D178" s="260" t="s">
        <v>170</v>
      </c>
      <c r="E178" s="296" t="s">
        <v>1</v>
      </c>
      <c r="F178" s="297" t="s">
        <v>203</v>
      </c>
      <c r="G178" s="295"/>
      <c r="H178" s="298">
        <v>213</v>
      </c>
      <c r="I178" s="299"/>
      <c r="J178" s="295"/>
      <c r="K178" s="295"/>
      <c r="L178" s="300"/>
      <c r="M178" s="301"/>
      <c r="N178" s="302"/>
      <c r="O178" s="302"/>
      <c r="P178" s="302"/>
      <c r="Q178" s="302"/>
      <c r="R178" s="302"/>
      <c r="S178" s="302"/>
      <c r="T178" s="30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304" t="s">
        <v>170</v>
      </c>
      <c r="AU178" s="304" t="s">
        <v>82</v>
      </c>
      <c r="AV178" s="15" t="s">
        <v>168</v>
      </c>
      <c r="AW178" s="15" t="s">
        <v>31</v>
      </c>
      <c r="AX178" s="15" t="s">
        <v>82</v>
      </c>
      <c r="AY178" s="304" t="s">
        <v>161</v>
      </c>
    </row>
    <row r="179" s="2" customFormat="1" ht="44.25" customHeight="1">
      <c r="A179" s="38"/>
      <c r="B179" s="39"/>
      <c r="C179" s="244" t="s">
        <v>7</v>
      </c>
      <c r="D179" s="244" t="s">
        <v>164</v>
      </c>
      <c r="E179" s="245" t="s">
        <v>242</v>
      </c>
      <c r="F179" s="246" t="s">
        <v>243</v>
      </c>
      <c r="G179" s="247" t="s">
        <v>198</v>
      </c>
      <c r="H179" s="248">
        <v>15</v>
      </c>
      <c r="I179" s="249"/>
      <c r="J179" s="250">
        <f>ROUND(I179*H179,2)</f>
        <v>0</v>
      </c>
      <c r="K179" s="251"/>
      <c r="L179" s="44"/>
      <c r="M179" s="252" t="s">
        <v>1</v>
      </c>
      <c r="N179" s="253" t="s">
        <v>40</v>
      </c>
      <c r="O179" s="91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234</v>
      </c>
      <c r="AT179" s="256" t="s">
        <v>164</v>
      </c>
      <c r="AU179" s="256" t="s">
        <v>82</v>
      </c>
      <c r="AY179" s="17" t="s">
        <v>161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82</v>
      </c>
      <c r="BK179" s="257">
        <f>ROUND(I179*H179,2)</f>
        <v>0</v>
      </c>
      <c r="BL179" s="17" t="s">
        <v>234</v>
      </c>
      <c r="BM179" s="256" t="s">
        <v>467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8</v>
      </c>
      <c r="G180" s="259"/>
      <c r="H180" s="263">
        <v>15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82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5" customFormat="1">
      <c r="A181" s="15"/>
      <c r="B181" s="294"/>
      <c r="C181" s="295"/>
      <c r="D181" s="260" t="s">
        <v>170</v>
      </c>
      <c r="E181" s="296" t="s">
        <v>1</v>
      </c>
      <c r="F181" s="297" t="s">
        <v>203</v>
      </c>
      <c r="G181" s="295"/>
      <c r="H181" s="298">
        <v>15</v>
      </c>
      <c r="I181" s="299"/>
      <c r="J181" s="295"/>
      <c r="K181" s="295"/>
      <c r="L181" s="300"/>
      <c r="M181" s="301"/>
      <c r="N181" s="302"/>
      <c r="O181" s="302"/>
      <c r="P181" s="302"/>
      <c r="Q181" s="302"/>
      <c r="R181" s="302"/>
      <c r="S181" s="302"/>
      <c r="T181" s="30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304" t="s">
        <v>170</v>
      </c>
      <c r="AU181" s="304" t="s">
        <v>82</v>
      </c>
      <c r="AV181" s="15" t="s">
        <v>168</v>
      </c>
      <c r="AW181" s="15" t="s">
        <v>31</v>
      </c>
      <c r="AX181" s="15" t="s">
        <v>82</v>
      </c>
      <c r="AY181" s="304" t="s">
        <v>161</v>
      </c>
    </row>
    <row r="182" s="2" customFormat="1" ht="16.5" customHeight="1">
      <c r="A182" s="38"/>
      <c r="B182" s="39"/>
      <c r="C182" s="244" t="s">
        <v>468</v>
      </c>
      <c r="D182" s="244" t="s">
        <v>164</v>
      </c>
      <c r="E182" s="245" t="s">
        <v>469</v>
      </c>
      <c r="F182" s="246" t="s">
        <v>470</v>
      </c>
      <c r="G182" s="247" t="s">
        <v>198</v>
      </c>
      <c r="H182" s="248">
        <v>1</v>
      </c>
      <c r="I182" s="249"/>
      <c r="J182" s="250">
        <f>ROUND(I182*H182,2)</f>
        <v>0</v>
      </c>
      <c r="K182" s="251"/>
      <c r="L182" s="44"/>
      <c r="M182" s="252" t="s">
        <v>1</v>
      </c>
      <c r="N182" s="253" t="s">
        <v>40</v>
      </c>
      <c r="O182" s="91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168</v>
      </c>
      <c r="AT182" s="256" t="s">
        <v>164</v>
      </c>
      <c r="AU182" s="256" t="s">
        <v>82</v>
      </c>
      <c r="AY182" s="17" t="s">
        <v>161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82</v>
      </c>
      <c r="BK182" s="257">
        <f>ROUND(I182*H182,2)</f>
        <v>0</v>
      </c>
      <c r="BL182" s="17" t="s">
        <v>168</v>
      </c>
      <c r="BM182" s="256" t="s">
        <v>471</v>
      </c>
    </row>
    <row r="183" s="2" customFormat="1" ht="16.5" customHeight="1">
      <c r="A183" s="38"/>
      <c r="B183" s="39"/>
      <c r="C183" s="244" t="s">
        <v>472</v>
      </c>
      <c r="D183" s="244" t="s">
        <v>164</v>
      </c>
      <c r="E183" s="245" t="s">
        <v>473</v>
      </c>
      <c r="F183" s="246" t="s">
        <v>474</v>
      </c>
      <c r="G183" s="247" t="s">
        <v>198</v>
      </c>
      <c r="H183" s="248">
        <v>1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40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234</v>
      </c>
      <c r="AT183" s="256" t="s">
        <v>164</v>
      </c>
      <c r="AU183" s="256" t="s">
        <v>82</v>
      </c>
      <c r="AY183" s="17" t="s">
        <v>161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82</v>
      </c>
      <c r="BK183" s="257">
        <f>ROUND(I183*H183,2)</f>
        <v>0</v>
      </c>
      <c r="BL183" s="17" t="s">
        <v>234</v>
      </c>
      <c r="BM183" s="256" t="s">
        <v>475</v>
      </c>
    </row>
    <row r="184" s="2" customFormat="1" ht="189.75" customHeight="1">
      <c r="A184" s="38"/>
      <c r="B184" s="39"/>
      <c r="C184" s="244" t="s">
        <v>476</v>
      </c>
      <c r="D184" s="244" t="s">
        <v>164</v>
      </c>
      <c r="E184" s="245" t="s">
        <v>246</v>
      </c>
      <c r="F184" s="246" t="s">
        <v>247</v>
      </c>
      <c r="G184" s="247" t="s">
        <v>187</v>
      </c>
      <c r="H184" s="248">
        <v>4012.7060000000001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40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234</v>
      </c>
      <c r="AT184" s="256" t="s">
        <v>164</v>
      </c>
      <c r="AU184" s="256" t="s">
        <v>82</v>
      </c>
      <c r="AY184" s="17" t="s">
        <v>161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82</v>
      </c>
      <c r="BK184" s="257">
        <f>ROUND(I184*H184,2)</f>
        <v>0</v>
      </c>
      <c r="BL184" s="17" t="s">
        <v>234</v>
      </c>
      <c r="BM184" s="256" t="s">
        <v>477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447</v>
      </c>
      <c r="G185" s="259"/>
      <c r="H185" s="263">
        <v>3998.9250000000002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82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3" customFormat="1">
      <c r="A186" s="13"/>
      <c r="B186" s="258"/>
      <c r="C186" s="259"/>
      <c r="D186" s="260" t="s">
        <v>170</v>
      </c>
      <c r="E186" s="261" t="s">
        <v>1</v>
      </c>
      <c r="F186" s="262" t="s">
        <v>448</v>
      </c>
      <c r="G186" s="259"/>
      <c r="H186" s="263">
        <v>13.781000000000001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170</v>
      </c>
      <c r="AU186" s="269" t="s">
        <v>82</v>
      </c>
      <c r="AV186" s="13" t="s">
        <v>84</v>
      </c>
      <c r="AW186" s="13" t="s">
        <v>31</v>
      </c>
      <c r="AX186" s="13" t="s">
        <v>75</v>
      </c>
      <c r="AY186" s="269" t="s">
        <v>161</v>
      </c>
    </row>
    <row r="187" s="15" customFormat="1">
      <c r="A187" s="15"/>
      <c r="B187" s="294"/>
      <c r="C187" s="295"/>
      <c r="D187" s="260" t="s">
        <v>170</v>
      </c>
      <c r="E187" s="296" t="s">
        <v>1</v>
      </c>
      <c r="F187" s="297" t="s">
        <v>203</v>
      </c>
      <c r="G187" s="295"/>
      <c r="H187" s="298">
        <v>4012.7060000000001</v>
      </c>
      <c r="I187" s="299"/>
      <c r="J187" s="295"/>
      <c r="K187" s="295"/>
      <c r="L187" s="300"/>
      <c r="M187" s="308"/>
      <c r="N187" s="309"/>
      <c r="O187" s="309"/>
      <c r="P187" s="309"/>
      <c r="Q187" s="309"/>
      <c r="R187" s="309"/>
      <c r="S187" s="309"/>
      <c r="T187" s="31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4" t="s">
        <v>170</v>
      </c>
      <c r="AU187" s="304" t="s">
        <v>82</v>
      </c>
      <c r="AV187" s="15" t="s">
        <v>168</v>
      </c>
      <c r="AW187" s="15" t="s">
        <v>31</v>
      </c>
      <c r="AX187" s="15" t="s">
        <v>82</v>
      </c>
      <c r="AY187" s="304" t="s">
        <v>161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192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vWqDxDmo05uOKvjY2GK961X9J8LLWvHRW2pYfKppgtmkUJDTRvaYxUpTFFPRrsHcTxMFtEg+VrGLw6bb/kRoTw==" hashValue="LUCaO46mh3ElCt6RqoFBVHlig7UsJKecWGFrkDd11oSGLL76HccrzkISZeIYKZn7UqPgSo1cK5NMe6tIrPZf5w==" algorithmName="SHA-512" password="CC35"/>
  <autoFilter ref="C122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434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478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ROUND((SUM(BE123:BE187)),  2)</f>
        <v>0</v>
      </c>
      <c r="G35" s="38"/>
      <c r="H35" s="38"/>
      <c r="I35" s="171">
        <v>0.20999999999999999</v>
      </c>
      <c r="J35" s="170">
        <f>ROUND(((SUM(BE123:BE187))*I35),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ROUND((SUM(BF123:BF187)),  2)</f>
        <v>0</v>
      </c>
      <c r="G36" s="38"/>
      <c r="H36" s="38"/>
      <c r="I36" s="171">
        <v>0.14999999999999999</v>
      </c>
      <c r="J36" s="170">
        <f>ROUND(((SUM(BF123:BF187))*I36),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ROUND((SUM(BG123:BG187)),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ROUND((SUM(BH123:BH187)),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ROUND((SUM(BI123:BI187)),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434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Oprava 2.TK Hořovice - Zbiroh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J170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434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Oprava 2.TK Hořovice - Zbiroh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P124+P170</f>
        <v>0</v>
      </c>
      <c r="Q123" s="104"/>
      <c r="R123" s="225">
        <f>R124+R170</f>
        <v>4012.7359999999999</v>
      </c>
      <c r="S123" s="104"/>
      <c r="T123" s="226">
        <f>T124+T170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BK124+BK170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4012.7359999999999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SUM(P126:P169)</f>
        <v>0</v>
      </c>
      <c r="Q125" s="236"/>
      <c r="R125" s="237">
        <f>SUM(R126:R169)</f>
        <v>4012.7359999999999</v>
      </c>
      <c r="S125" s="236"/>
      <c r="T125" s="238">
        <f>SUM(T126:T169)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SUM(BK126:BK169)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2220.5749999999998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479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480</v>
      </c>
      <c r="G127" s="259"/>
      <c r="H127" s="263">
        <v>2220.5749999999998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8.7230000000000008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481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482</v>
      </c>
      <c r="G129" s="259"/>
      <c r="H129" s="263">
        <v>8.7230000000000008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12.689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483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441</v>
      </c>
      <c r="G132" s="259"/>
      <c r="H132" s="263">
        <v>12.722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484</v>
      </c>
      <c r="G133" s="259"/>
      <c r="H133" s="263">
        <v>-0.033000000000000002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5" customFormat="1">
      <c r="A134" s="15"/>
      <c r="B134" s="294"/>
      <c r="C134" s="295"/>
      <c r="D134" s="260" t="s">
        <v>170</v>
      </c>
      <c r="E134" s="296" t="s">
        <v>1</v>
      </c>
      <c r="F134" s="297" t="s">
        <v>203</v>
      </c>
      <c r="G134" s="295"/>
      <c r="H134" s="298">
        <v>12.689</v>
      </c>
      <c r="I134" s="299"/>
      <c r="J134" s="295"/>
      <c r="K134" s="295"/>
      <c r="L134" s="300"/>
      <c r="M134" s="301"/>
      <c r="N134" s="302"/>
      <c r="O134" s="302"/>
      <c r="P134" s="302"/>
      <c r="Q134" s="302"/>
      <c r="R134" s="302"/>
      <c r="S134" s="302"/>
      <c r="T134" s="30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304" t="s">
        <v>170</v>
      </c>
      <c r="AU134" s="304" t="s">
        <v>84</v>
      </c>
      <c r="AV134" s="15" t="s">
        <v>168</v>
      </c>
      <c r="AW134" s="15" t="s">
        <v>31</v>
      </c>
      <c r="AX134" s="15" t="s">
        <v>82</v>
      </c>
      <c r="AY134" s="304" t="s">
        <v>161</v>
      </c>
    </row>
    <row r="135" s="2" customFormat="1" ht="44.25" customHeight="1">
      <c r="A135" s="38"/>
      <c r="B135" s="39"/>
      <c r="C135" s="244" t="s">
        <v>168</v>
      </c>
      <c r="D135" s="244" t="s">
        <v>164</v>
      </c>
      <c r="E135" s="245" t="s">
        <v>282</v>
      </c>
      <c r="F135" s="246" t="s">
        <v>283</v>
      </c>
      <c r="G135" s="247" t="s">
        <v>284</v>
      </c>
      <c r="H135" s="248">
        <v>49.845999999999997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40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168</v>
      </c>
      <c r="AT135" s="256" t="s">
        <v>164</v>
      </c>
      <c r="AU135" s="256" t="s">
        <v>84</v>
      </c>
      <c r="AY135" s="17" t="s">
        <v>161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82</v>
      </c>
      <c r="BK135" s="257">
        <f>ROUND(I135*H135,2)</f>
        <v>0</v>
      </c>
      <c r="BL135" s="17" t="s">
        <v>168</v>
      </c>
      <c r="BM135" s="256" t="s">
        <v>485</v>
      </c>
    </row>
    <row r="136" s="2" customFormat="1">
      <c r="A136" s="38"/>
      <c r="B136" s="39"/>
      <c r="C136" s="40"/>
      <c r="D136" s="260" t="s">
        <v>176</v>
      </c>
      <c r="E136" s="40"/>
      <c r="F136" s="270" t="s">
        <v>286</v>
      </c>
      <c r="G136" s="40"/>
      <c r="H136" s="40"/>
      <c r="I136" s="154"/>
      <c r="J136" s="40"/>
      <c r="K136" s="40"/>
      <c r="L136" s="44"/>
      <c r="M136" s="271"/>
      <c r="N136" s="27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176</v>
      </c>
      <c r="AU136" s="17" t="s">
        <v>84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486</v>
      </c>
      <c r="G137" s="259"/>
      <c r="H137" s="263">
        <v>49.845999999999997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111.75" customHeight="1">
      <c r="A138" s="38"/>
      <c r="B138" s="39"/>
      <c r="C138" s="244" t="s">
        <v>162</v>
      </c>
      <c r="D138" s="244" t="s">
        <v>164</v>
      </c>
      <c r="E138" s="245" t="s">
        <v>181</v>
      </c>
      <c r="F138" s="246" t="s">
        <v>182</v>
      </c>
      <c r="G138" s="247" t="s">
        <v>174</v>
      </c>
      <c r="H138" s="248">
        <v>12.689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487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177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3" customFormat="1">
      <c r="A140" s="13"/>
      <c r="B140" s="258"/>
      <c r="C140" s="259"/>
      <c r="D140" s="260" t="s">
        <v>170</v>
      </c>
      <c r="E140" s="261" t="s">
        <v>1</v>
      </c>
      <c r="F140" s="262" t="s">
        <v>441</v>
      </c>
      <c r="G140" s="259"/>
      <c r="H140" s="263">
        <v>12.722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170</v>
      </c>
      <c r="AU140" s="269" t="s">
        <v>84</v>
      </c>
      <c r="AV140" s="13" t="s">
        <v>84</v>
      </c>
      <c r="AW140" s="13" t="s">
        <v>31</v>
      </c>
      <c r="AX140" s="13" t="s">
        <v>75</v>
      </c>
      <c r="AY140" s="269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484</v>
      </c>
      <c r="G141" s="259"/>
      <c r="H141" s="263">
        <v>-0.033000000000000002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75</v>
      </c>
      <c r="AY141" s="269" t="s">
        <v>161</v>
      </c>
    </row>
    <row r="142" s="15" customFormat="1">
      <c r="A142" s="15"/>
      <c r="B142" s="294"/>
      <c r="C142" s="295"/>
      <c r="D142" s="260" t="s">
        <v>170</v>
      </c>
      <c r="E142" s="296" t="s">
        <v>1</v>
      </c>
      <c r="F142" s="297" t="s">
        <v>203</v>
      </c>
      <c r="G142" s="295"/>
      <c r="H142" s="298">
        <v>12.689</v>
      </c>
      <c r="I142" s="299"/>
      <c r="J142" s="295"/>
      <c r="K142" s="295"/>
      <c r="L142" s="300"/>
      <c r="M142" s="301"/>
      <c r="N142" s="302"/>
      <c r="O142" s="302"/>
      <c r="P142" s="302"/>
      <c r="Q142" s="302"/>
      <c r="R142" s="302"/>
      <c r="S142" s="302"/>
      <c r="T142" s="30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304" t="s">
        <v>170</v>
      </c>
      <c r="AU142" s="304" t="s">
        <v>84</v>
      </c>
      <c r="AV142" s="15" t="s">
        <v>168</v>
      </c>
      <c r="AW142" s="15" t="s">
        <v>31</v>
      </c>
      <c r="AX142" s="15" t="s">
        <v>82</v>
      </c>
      <c r="AY142" s="304" t="s">
        <v>161</v>
      </c>
    </row>
    <row r="143" s="2" customFormat="1" ht="16.5" customHeight="1">
      <c r="A143" s="38"/>
      <c r="B143" s="39"/>
      <c r="C143" s="283" t="s">
        <v>195</v>
      </c>
      <c r="D143" s="283" t="s">
        <v>184</v>
      </c>
      <c r="E143" s="284" t="s">
        <v>185</v>
      </c>
      <c r="F143" s="285" t="s">
        <v>186</v>
      </c>
      <c r="G143" s="286" t="s">
        <v>187</v>
      </c>
      <c r="H143" s="287">
        <v>4012.7359999999999</v>
      </c>
      <c r="I143" s="288"/>
      <c r="J143" s="289">
        <f>ROUND(I143*H143,2)</f>
        <v>0</v>
      </c>
      <c r="K143" s="290"/>
      <c r="L143" s="291"/>
      <c r="M143" s="292" t="s">
        <v>1</v>
      </c>
      <c r="N143" s="293" t="s">
        <v>40</v>
      </c>
      <c r="O143" s="91"/>
      <c r="P143" s="254">
        <f>O143*H143</f>
        <v>0</v>
      </c>
      <c r="Q143" s="254">
        <v>1</v>
      </c>
      <c r="R143" s="254">
        <f>Q143*H143</f>
        <v>4012.7359999999999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188</v>
      </c>
      <c r="AT143" s="256" t="s">
        <v>184</v>
      </c>
      <c r="AU143" s="256" t="s">
        <v>84</v>
      </c>
      <c r="AY143" s="17" t="s">
        <v>161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82</v>
      </c>
      <c r="BK143" s="257">
        <f>ROUND(I143*H143,2)</f>
        <v>0</v>
      </c>
      <c r="BL143" s="17" t="s">
        <v>168</v>
      </c>
      <c r="BM143" s="256" t="s">
        <v>488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489</v>
      </c>
      <c r="G144" s="259"/>
      <c r="H144" s="263">
        <v>3997.0349999999999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490</v>
      </c>
      <c r="G145" s="259"/>
      <c r="H145" s="263">
        <v>15.701000000000001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4012.7359999999999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84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111.75" customHeight="1">
      <c r="A147" s="38"/>
      <c r="B147" s="39"/>
      <c r="C147" s="244" t="s">
        <v>204</v>
      </c>
      <c r="D147" s="244" t="s">
        <v>164</v>
      </c>
      <c r="E147" s="245" t="s">
        <v>295</v>
      </c>
      <c r="F147" s="246" t="s">
        <v>296</v>
      </c>
      <c r="G147" s="247" t="s">
        <v>284</v>
      </c>
      <c r="H147" s="248">
        <v>49.845999999999997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168</v>
      </c>
      <c r="AT147" s="256" t="s">
        <v>164</v>
      </c>
      <c r="AU147" s="256" t="s">
        <v>84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168</v>
      </c>
      <c r="BM147" s="256" t="s">
        <v>491</v>
      </c>
    </row>
    <row r="148" s="2" customFormat="1">
      <c r="A148" s="38"/>
      <c r="B148" s="39"/>
      <c r="C148" s="40"/>
      <c r="D148" s="260" t="s">
        <v>176</v>
      </c>
      <c r="E148" s="40"/>
      <c r="F148" s="270" t="s">
        <v>286</v>
      </c>
      <c r="G148" s="40"/>
      <c r="H148" s="40"/>
      <c r="I148" s="154"/>
      <c r="J148" s="40"/>
      <c r="K148" s="40"/>
      <c r="L148" s="44"/>
      <c r="M148" s="271"/>
      <c r="N148" s="27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176</v>
      </c>
      <c r="AU148" s="17" t="s">
        <v>84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486</v>
      </c>
      <c r="G149" s="259"/>
      <c r="H149" s="263">
        <v>49.845999999999997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82</v>
      </c>
      <c r="AY149" s="269" t="s">
        <v>161</v>
      </c>
    </row>
    <row r="150" s="2" customFormat="1" ht="44.25" customHeight="1">
      <c r="A150" s="38"/>
      <c r="B150" s="39"/>
      <c r="C150" s="244" t="s">
        <v>188</v>
      </c>
      <c r="D150" s="244" t="s">
        <v>164</v>
      </c>
      <c r="E150" s="245" t="s">
        <v>191</v>
      </c>
      <c r="F150" s="246" t="s">
        <v>192</v>
      </c>
      <c r="G150" s="247" t="s">
        <v>174</v>
      </c>
      <c r="H150" s="248">
        <v>12.689</v>
      </c>
      <c r="I150" s="249"/>
      <c r="J150" s="250">
        <f>ROUND(I150*H150,2)</f>
        <v>0</v>
      </c>
      <c r="K150" s="251"/>
      <c r="L150" s="44"/>
      <c r="M150" s="252" t="s">
        <v>1</v>
      </c>
      <c r="N150" s="253" t="s">
        <v>40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168</v>
      </c>
      <c r="AT150" s="256" t="s">
        <v>164</v>
      </c>
      <c r="AU150" s="256" t="s">
        <v>84</v>
      </c>
      <c r="AY150" s="17" t="s">
        <v>161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82</v>
      </c>
      <c r="BK150" s="257">
        <f>ROUND(I150*H150,2)</f>
        <v>0</v>
      </c>
      <c r="BL150" s="17" t="s">
        <v>168</v>
      </c>
      <c r="BM150" s="256" t="s">
        <v>492</v>
      </c>
    </row>
    <row r="151" s="2" customFormat="1">
      <c r="A151" s="38"/>
      <c r="B151" s="39"/>
      <c r="C151" s="40"/>
      <c r="D151" s="260" t="s">
        <v>176</v>
      </c>
      <c r="E151" s="40"/>
      <c r="F151" s="270" t="s">
        <v>194</v>
      </c>
      <c r="G151" s="40"/>
      <c r="H151" s="40"/>
      <c r="I151" s="154"/>
      <c r="J151" s="40"/>
      <c r="K151" s="40"/>
      <c r="L151" s="44"/>
      <c r="M151" s="271"/>
      <c r="N151" s="27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176</v>
      </c>
      <c r="AU151" s="17" t="s">
        <v>84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441</v>
      </c>
      <c r="G152" s="259"/>
      <c r="H152" s="263">
        <v>12.722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484</v>
      </c>
      <c r="G153" s="259"/>
      <c r="H153" s="263">
        <v>-0.033000000000000002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5" customFormat="1">
      <c r="A154" s="15"/>
      <c r="B154" s="294"/>
      <c r="C154" s="295"/>
      <c r="D154" s="260" t="s">
        <v>170</v>
      </c>
      <c r="E154" s="296" t="s">
        <v>1</v>
      </c>
      <c r="F154" s="297" t="s">
        <v>203</v>
      </c>
      <c r="G154" s="295"/>
      <c r="H154" s="298">
        <v>12.689</v>
      </c>
      <c r="I154" s="299"/>
      <c r="J154" s="295"/>
      <c r="K154" s="295"/>
      <c r="L154" s="300"/>
      <c r="M154" s="301"/>
      <c r="N154" s="302"/>
      <c r="O154" s="302"/>
      <c r="P154" s="302"/>
      <c r="Q154" s="302"/>
      <c r="R154" s="302"/>
      <c r="S154" s="302"/>
      <c r="T154" s="30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4" t="s">
        <v>170</v>
      </c>
      <c r="AU154" s="304" t="s">
        <v>84</v>
      </c>
      <c r="AV154" s="15" t="s">
        <v>168</v>
      </c>
      <c r="AW154" s="15" t="s">
        <v>31</v>
      </c>
      <c r="AX154" s="15" t="s">
        <v>82</v>
      </c>
      <c r="AY154" s="304" t="s">
        <v>161</v>
      </c>
    </row>
    <row r="155" s="2" customFormat="1" ht="44.25" customHeight="1">
      <c r="A155" s="38"/>
      <c r="B155" s="39"/>
      <c r="C155" s="244" t="s">
        <v>217</v>
      </c>
      <c r="D155" s="244" t="s">
        <v>164</v>
      </c>
      <c r="E155" s="245" t="s">
        <v>299</v>
      </c>
      <c r="F155" s="246" t="s">
        <v>300</v>
      </c>
      <c r="G155" s="247" t="s">
        <v>284</v>
      </c>
      <c r="H155" s="248">
        <v>49.845999999999997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40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168</v>
      </c>
      <c r="AT155" s="256" t="s">
        <v>164</v>
      </c>
      <c r="AU155" s="256" t="s">
        <v>84</v>
      </c>
      <c r="AY155" s="17" t="s">
        <v>161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82</v>
      </c>
      <c r="BK155" s="257">
        <f>ROUND(I155*H155,2)</f>
        <v>0</v>
      </c>
      <c r="BL155" s="17" t="s">
        <v>168</v>
      </c>
      <c r="BM155" s="256" t="s">
        <v>493</v>
      </c>
    </row>
    <row r="156" s="2" customFormat="1">
      <c r="A156" s="38"/>
      <c r="B156" s="39"/>
      <c r="C156" s="40"/>
      <c r="D156" s="260" t="s">
        <v>176</v>
      </c>
      <c r="E156" s="40"/>
      <c r="F156" s="270" t="s">
        <v>302</v>
      </c>
      <c r="G156" s="40"/>
      <c r="H156" s="40"/>
      <c r="I156" s="154"/>
      <c r="J156" s="40"/>
      <c r="K156" s="40"/>
      <c r="L156" s="44"/>
      <c r="M156" s="271"/>
      <c r="N156" s="27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176</v>
      </c>
      <c r="AU156" s="17" t="s">
        <v>84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486</v>
      </c>
      <c r="G157" s="259"/>
      <c r="H157" s="263">
        <v>49.845999999999997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82</v>
      </c>
      <c r="AY157" s="269" t="s">
        <v>161</v>
      </c>
    </row>
    <row r="158" s="2" customFormat="1" ht="33" customHeight="1">
      <c r="A158" s="38"/>
      <c r="B158" s="39"/>
      <c r="C158" s="244" t="s">
        <v>221</v>
      </c>
      <c r="D158" s="244" t="s">
        <v>164</v>
      </c>
      <c r="E158" s="245" t="s">
        <v>196</v>
      </c>
      <c r="F158" s="246" t="s">
        <v>197</v>
      </c>
      <c r="G158" s="247" t="s">
        <v>198</v>
      </c>
      <c r="H158" s="248">
        <v>28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40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168</v>
      </c>
      <c r="AT158" s="256" t="s">
        <v>164</v>
      </c>
      <c r="AU158" s="256" t="s">
        <v>84</v>
      </c>
      <c r="AY158" s="17" t="s">
        <v>161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82</v>
      </c>
      <c r="BK158" s="257">
        <f>ROUND(I158*H158,2)</f>
        <v>0</v>
      </c>
      <c r="BL158" s="17" t="s">
        <v>168</v>
      </c>
      <c r="BM158" s="256" t="s">
        <v>494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453</v>
      </c>
      <c r="G159" s="259"/>
      <c r="H159" s="263">
        <v>28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82</v>
      </c>
      <c r="AY159" s="269" t="s">
        <v>161</v>
      </c>
    </row>
    <row r="160" s="2" customFormat="1" ht="33" customHeight="1">
      <c r="A160" s="38"/>
      <c r="B160" s="39"/>
      <c r="C160" s="244" t="s">
        <v>225</v>
      </c>
      <c r="D160" s="244" t="s">
        <v>164</v>
      </c>
      <c r="E160" s="245" t="s">
        <v>205</v>
      </c>
      <c r="F160" s="246" t="s">
        <v>206</v>
      </c>
      <c r="G160" s="247" t="s">
        <v>198</v>
      </c>
      <c r="H160" s="248">
        <v>28</v>
      </c>
      <c r="I160" s="249"/>
      <c r="J160" s="250">
        <f>ROUND(I160*H160,2)</f>
        <v>0</v>
      </c>
      <c r="K160" s="251"/>
      <c r="L160" s="44"/>
      <c r="M160" s="252" t="s">
        <v>1</v>
      </c>
      <c r="N160" s="253" t="s">
        <v>40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168</v>
      </c>
      <c r="AT160" s="256" t="s">
        <v>164</v>
      </c>
      <c r="AU160" s="256" t="s">
        <v>84</v>
      </c>
      <c r="AY160" s="17" t="s">
        <v>161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82</v>
      </c>
      <c r="BK160" s="257">
        <f>ROUND(I160*H160,2)</f>
        <v>0</v>
      </c>
      <c r="BL160" s="17" t="s">
        <v>168</v>
      </c>
      <c r="BM160" s="256" t="s">
        <v>495</v>
      </c>
    </row>
    <row r="161" s="13" customFormat="1">
      <c r="A161" s="13"/>
      <c r="B161" s="258"/>
      <c r="C161" s="259"/>
      <c r="D161" s="260" t="s">
        <v>170</v>
      </c>
      <c r="E161" s="261" t="s">
        <v>1</v>
      </c>
      <c r="F161" s="262" t="s">
        <v>455</v>
      </c>
      <c r="G161" s="259"/>
      <c r="H161" s="263">
        <v>28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170</v>
      </c>
      <c r="AU161" s="269" t="s">
        <v>84</v>
      </c>
      <c r="AV161" s="13" t="s">
        <v>84</v>
      </c>
      <c r="AW161" s="13" t="s">
        <v>31</v>
      </c>
      <c r="AX161" s="13" t="s">
        <v>82</v>
      </c>
      <c r="AY161" s="269" t="s">
        <v>161</v>
      </c>
    </row>
    <row r="162" s="2" customFormat="1" ht="44.25" customHeight="1">
      <c r="A162" s="38"/>
      <c r="B162" s="39"/>
      <c r="C162" s="244" t="s">
        <v>231</v>
      </c>
      <c r="D162" s="244" t="s">
        <v>164</v>
      </c>
      <c r="E162" s="245" t="s">
        <v>211</v>
      </c>
      <c r="F162" s="246" t="s">
        <v>212</v>
      </c>
      <c r="G162" s="247" t="s">
        <v>198</v>
      </c>
      <c r="H162" s="248">
        <v>2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496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457</v>
      </c>
      <c r="G163" s="259"/>
      <c r="H163" s="263">
        <v>2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82</v>
      </c>
      <c r="AY163" s="269" t="s">
        <v>161</v>
      </c>
    </row>
    <row r="164" s="2" customFormat="1" ht="44.25" customHeight="1">
      <c r="A164" s="38"/>
      <c r="B164" s="39"/>
      <c r="C164" s="244" t="s">
        <v>238</v>
      </c>
      <c r="D164" s="244" t="s">
        <v>164</v>
      </c>
      <c r="E164" s="245" t="s">
        <v>218</v>
      </c>
      <c r="F164" s="246" t="s">
        <v>219</v>
      </c>
      <c r="G164" s="247" t="s">
        <v>198</v>
      </c>
      <c r="H164" s="248">
        <v>28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40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168</v>
      </c>
      <c r="AT164" s="256" t="s">
        <v>164</v>
      </c>
      <c r="AU164" s="256" t="s">
        <v>84</v>
      </c>
      <c r="AY164" s="17" t="s">
        <v>161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82</v>
      </c>
      <c r="BK164" s="257">
        <f>ROUND(I164*H164,2)</f>
        <v>0</v>
      </c>
      <c r="BL164" s="17" t="s">
        <v>168</v>
      </c>
      <c r="BM164" s="256" t="s">
        <v>497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453</v>
      </c>
      <c r="G165" s="259"/>
      <c r="H165" s="263">
        <v>28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82</v>
      </c>
      <c r="AY165" s="269" t="s">
        <v>161</v>
      </c>
    </row>
    <row r="166" s="2" customFormat="1" ht="44.25" customHeight="1">
      <c r="A166" s="38"/>
      <c r="B166" s="39"/>
      <c r="C166" s="244" t="s">
        <v>245</v>
      </c>
      <c r="D166" s="244" t="s">
        <v>164</v>
      </c>
      <c r="E166" s="245" t="s">
        <v>222</v>
      </c>
      <c r="F166" s="246" t="s">
        <v>223</v>
      </c>
      <c r="G166" s="247" t="s">
        <v>198</v>
      </c>
      <c r="H166" s="248">
        <v>28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40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168</v>
      </c>
      <c r="AT166" s="256" t="s">
        <v>164</v>
      </c>
      <c r="AU166" s="256" t="s">
        <v>84</v>
      </c>
      <c r="AY166" s="17" t="s">
        <v>161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82</v>
      </c>
      <c r="BK166" s="257">
        <f>ROUND(I166*H166,2)</f>
        <v>0</v>
      </c>
      <c r="BL166" s="17" t="s">
        <v>168</v>
      </c>
      <c r="BM166" s="256" t="s">
        <v>498</v>
      </c>
    </row>
    <row r="167" s="13" customFormat="1">
      <c r="A167" s="13"/>
      <c r="B167" s="258"/>
      <c r="C167" s="259"/>
      <c r="D167" s="260" t="s">
        <v>170</v>
      </c>
      <c r="E167" s="261" t="s">
        <v>1</v>
      </c>
      <c r="F167" s="262" t="s">
        <v>455</v>
      </c>
      <c r="G167" s="259"/>
      <c r="H167" s="263">
        <v>28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170</v>
      </c>
      <c r="AU167" s="269" t="s">
        <v>84</v>
      </c>
      <c r="AV167" s="13" t="s">
        <v>84</v>
      </c>
      <c r="AW167" s="13" t="s">
        <v>31</v>
      </c>
      <c r="AX167" s="13" t="s">
        <v>82</v>
      </c>
      <c r="AY167" s="269" t="s">
        <v>161</v>
      </c>
    </row>
    <row r="168" s="2" customFormat="1" ht="44.25" customHeight="1">
      <c r="A168" s="38"/>
      <c r="B168" s="39"/>
      <c r="C168" s="244" t="s">
        <v>8</v>
      </c>
      <c r="D168" s="244" t="s">
        <v>164</v>
      </c>
      <c r="E168" s="245" t="s">
        <v>226</v>
      </c>
      <c r="F168" s="246" t="s">
        <v>227</v>
      </c>
      <c r="G168" s="247" t="s">
        <v>198</v>
      </c>
      <c r="H168" s="248">
        <v>2</v>
      </c>
      <c r="I168" s="249"/>
      <c r="J168" s="250">
        <f>ROUND(I168*H168,2)</f>
        <v>0</v>
      </c>
      <c r="K168" s="251"/>
      <c r="L168" s="44"/>
      <c r="M168" s="252" t="s">
        <v>1</v>
      </c>
      <c r="N168" s="253" t="s">
        <v>40</v>
      </c>
      <c r="O168" s="91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168</v>
      </c>
      <c r="AT168" s="256" t="s">
        <v>164</v>
      </c>
      <c r="AU168" s="256" t="s">
        <v>84</v>
      </c>
      <c r="AY168" s="17" t="s">
        <v>161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82</v>
      </c>
      <c r="BK168" s="257">
        <f>ROUND(I168*H168,2)</f>
        <v>0</v>
      </c>
      <c r="BL168" s="17" t="s">
        <v>168</v>
      </c>
      <c r="BM168" s="256" t="s">
        <v>499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457</v>
      </c>
      <c r="G169" s="259"/>
      <c r="H169" s="263">
        <v>2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82</v>
      </c>
      <c r="AY169" s="269" t="s">
        <v>161</v>
      </c>
    </row>
    <row r="170" s="12" customFormat="1" ht="25.92" customHeight="1">
      <c r="A170" s="12"/>
      <c r="B170" s="228"/>
      <c r="C170" s="229"/>
      <c r="D170" s="230" t="s">
        <v>74</v>
      </c>
      <c r="E170" s="231" t="s">
        <v>229</v>
      </c>
      <c r="F170" s="231" t="s">
        <v>230</v>
      </c>
      <c r="G170" s="229"/>
      <c r="H170" s="229"/>
      <c r="I170" s="232"/>
      <c r="J170" s="233">
        <f>BK170</f>
        <v>0</v>
      </c>
      <c r="K170" s="229"/>
      <c r="L170" s="234"/>
      <c r="M170" s="235"/>
      <c r="N170" s="236"/>
      <c r="O170" s="236"/>
      <c r="P170" s="237">
        <f>SUM(P171:P187)</f>
        <v>0</v>
      </c>
      <c r="Q170" s="236"/>
      <c r="R170" s="237">
        <f>SUM(R171:R187)</f>
        <v>0</v>
      </c>
      <c r="S170" s="236"/>
      <c r="T170" s="238">
        <f>SUM(T171:T187)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9" t="s">
        <v>168</v>
      </c>
      <c r="AT170" s="240" t="s">
        <v>74</v>
      </c>
      <c r="AU170" s="240" t="s">
        <v>75</v>
      </c>
      <c r="AY170" s="239" t="s">
        <v>161</v>
      </c>
      <c r="BK170" s="241">
        <f>SUM(BK171:BK187)</f>
        <v>0</v>
      </c>
    </row>
    <row r="171" s="2" customFormat="1" ht="21.75" customHeight="1">
      <c r="A171" s="38"/>
      <c r="B171" s="39"/>
      <c r="C171" s="244" t="s">
        <v>461</v>
      </c>
      <c r="D171" s="244" t="s">
        <v>164</v>
      </c>
      <c r="E171" s="245" t="s">
        <v>232</v>
      </c>
      <c r="F171" s="246" t="s">
        <v>233</v>
      </c>
      <c r="G171" s="247" t="s">
        <v>198</v>
      </c>
      <c r="H171" s="248">
        <v>213</v>
      </c>
      <c r="I171" s="249"/>
      <c r="J171" s="250">
        <f>ROUND(I171*H171,2)</f>
        <v>0</v>
      </c>
      <c r="K171" s="251"/>
      <c r="L171" s="44"/>
      <c r="M171" s="252" t="s">
        <v>1</v>
      </c>
      <c r="N171" s="253" t="s">
        <v>40</v>
      </c>
      <c r="O171" s="91"/>
      <c r="P171" s="254">
        <f>O171*H171</f>
        <v>0</v>
      </c>
      <c r="Q171" s="254">
        <v>0</v>
      </c>
      <c r="R171" s="254">
        <f>Q171*H171</f>
        <v>0</v>
      </c>
      <c r="S171" s="254">
        <v>0</v>
      </c>
      <c r="T171" s="25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6" t="s">
        <v>234</v>
      </c>
      <c r="AT171" s="256" t="s">
        <v>164</v>
      </c>
      <c r="AU171" s="256" t="s">
        <v>82</v>
      </c>
      <c r="AY171" s="17" t="s">
        <v>161</v>
      </c>
      <c r="BE171" s="257">
        <f>IF(N171="základní",J171,0)</f>
        <v>0</v>
      </c>
      <c r="BF171" s="257">
        <f>IF(N171="snížená",J171,0)</f>
        <v>0</v>
      </c>
      <c r="BG171" s="257">
        <f>IF(N171="zákl. přenesená",J171,0)</f>
        <v>0</v>
      </c>
      <c r="BH171" s="257">
        <f>IF(N171="sníž. přenesená",J171,0)</f>
        <v>0</v>
      </c>
      <c r="BI171" s="257">
        <f>IF(N171="nulová",J171,0)</f>
        <v>0</v>
      </c>
      <c r="BJ171" s="17" t="s">
        <v>82</v>
      </c>
      <c r="BK171" s="257">
        <f>ROUND(I171*H171,2)</f>
        <v>0</v>
      </c>
      <c r="BL171" s="17" t="s">
        <v>234</v>
      </c>
      <c r="BM171" s="256" t="s">
        <v>500</v>
      </c>
    </row>
    <row r="172" s="13" customFormat="1">
      <c r="A172" s="13"/>
      <c r="B172" s="258"/>
      <c r="C172" s="259"/>
      <c r="D172" s="260" t="s">
        <v>170</v>
      </c>
      <c r="E172" s="261" t="s">
        <v>1</v>
      </c>
      <c r="F172" s="262" t="s">
        <v>463</v>
      </c>
      <c r="G172" s="259"/>
      <c r="H172" s="263">
        <v>212.03299999999999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170</v>
      </c>
      <c r="AU172" s="269" t="s">
        <v>82</v>
      </c>
      <c r="AV172" s="13" t="s">
        <v>84</v>
      </c>
      <c r="AW172" s="13" t="s">
        <v>31</v>
      </c>
      <c r="AX172" s="13" t="s">
        <v>75</v>
      </c>
      <c r="AY172" s="269" t="s">
        <v>161</v>
      </c>
    </row>
    <row r="173" s="13" customFormat="1">
      <c r="A173" s="13"/>
      <c r="B173" s="258"/>
      <c r="C173" s="259"/>
      <c r="D173" s="260" t="s">
        <v>170</v>
      </c>
      <c r="E173" s="261" t="s">
        <v>1</v>
      </c>
      <c r="F173" s="262" t="s">
        <v>464</v>
      </c>
      <c r="G173" s="259"/>
      <c r="H173" s="263">
        <v>0.96699999999999997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170</v>
      </c>
      <c r="AU173" s="269" t="s">
        <v>82</v>
      </c>
      <c r="AV173" s="13" t="s">
        <v>84</v>
      </c>
      <c r="AW173" s="13" t="s">
        <v>31</v>
      </c>
      <c r="AX173" s="13" t="s">
        <v>75</v>
      </c>
      <c r="AY173" s="269" t="s">
        <v>161</v>
      </c>
    </row>
    <row r="174" s="15" customFormat="1">
      <c r="A174" s="15"/>
      <c r="B174" s="294"/>
      <c r="C174" s="295"/>
      <c r="D174" s="260" t="s">
        <v>170</v>
      </c>
      <c r="E174" s="296" t="s">
        <v>1</v>
      </c>
      <c r="F174" s="297" t="s">
        <v>203</v>
      </c>
      <c r="G174" s="295"/>
      <c r="H174" s="298">
        <v>213</v>
      </c>
      <c r="I174" s="299"/>
      <c r="J174" s="295"/>
      <c r="K174" s="295"/>
      <c r="L174" s="300"/>
      <c r="M174" s="301"/>
      <c r="N174" s="302"/>
      <c r="O174" s="302"/>
      <c r="P174" s="302"/>
      <c r="Q174" s="302"/>
      <c r="R174" s="302"/>
      <c r="S174" s="302"/>
      <c r="T174" s="30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304" t="s">
        <v>170</v>
      </c>
      <c r="AU174" s="304" t="s">
        <v>82</v>
      </c>
      <c r="AV174" s="15" t="s">
        <v>168</v>
      </c>
      <c r="AW174" s="15" t="s">
        <v>31</v>
      </c>
      <c r="AX174" s="15" t="s">
        <v>82</v>
      </c>
      <c r="AY174" s="304" t="s">
        <v>161</v>
      </c>
    </row>
    <row r="175" s="2" customFormat="1" ht="44.25" customHeight="1">
      <c r="A175" s="38"/>
      <c r="B175" s="39"/>
      <c r="C175" s="244" t="s">
        <v>465</v>
      </c>
      <c r="D175" s="244" t="s">
        <v>164</v>
      </c>
      <c r="E175" s="245" t="s">
        <v>239</v>
      </c>
      <c r="F175" s="246" t="s">
        <v>240</v>
      </c>
      <c r="G175" s="247" t="s">
        <v>198</v>
      </c>
      <c r="H175" s="248">
        <v>213</v>
      </c>
      <c r="I175" s="249"/>
      <c r="J175" s="250">
        <f>ROUND(I175*H175,2)</f>
        <v>0</v>
      </c>
      <c r="K175" s="251"/>
      <c r="L175" s="44"/>
      <c r="M175" s="252" t="s">
        <v>1</v>
      </c>
      <c r="N175" s="253" t="s">
        <v>40</v>
      </c>
      <c r="O175" s="91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6" t="s">
        <v>234</v>
      </c>
      <c r="AT175" s="256" t="s">
        <v>164</v>
      </c>
      <c r="AU175" s="256" t="s">
        <v>82</v>
      </c>
      <c r="AY175" s="17" t="s">
        <v>161</v>
      </c>
      <c r="BE175" s="257">
        <f>IF(N175="základní",J175,0)</f>
        <v>0</v>
      </c>
      <c r="BF175" s="257">
        <f>IF(N175="snížená",J175,0)</f>
        <v>0</v>
      </c>
      <c r="BG175" s="257">
        <f>IF(N175="zákl. přenesená",J175,0)</f>
        <v>0</v>
      </c>
      <c r="BH175" s="257">
        <f>IF(N175="sníž. přenesená",J175,0)</f>
        <v>0</v>
      </c>
      <c r="BI175" s="257">
        <f>IF(N175="nulová",J175,0)</f>
        <v>0</v>
      </c>
      <c r="BJ175" s="17" t="s">
        <v>82</v>
      </c>
      <c r="BK175" s="257">
        <f>ROUND(I175*H175,2)</f>
        <v>0</v>
      </c>
      <c r="BL175" s="17" t="s">
        <v>234</v>
      </c>
      <c r="BM175" s="256" t="s">
        <v>501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463</v>
      </c>
      <c r="G176" s="259"/>
      <c r="H176" s="263">
        <v>212.03299999999999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82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3" customFormat="1">
      <c r="A177" s="13"/>
      <c r="B177" s="258"/>
      <c r="C177" s="259"/>
      <c r="D177" s="260" t="s">
        <v>170</v>
      </c>
      <c r="E177" s="261" t="s">
        <v>1</v>
      </c>
      <c r="F177" s="262" t="s">
        <v>464</v>
      </c>
      <c r="G177" s="259"/>
      <c r="H177" s="263">
        <v>0.96699999999999997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170</v>
      </c>
      <c r="AU177" s="269" t="s">
        <v>82</v>
      </c>
      <c r="AV177" s="13" t="s">
        <v>84</v>
      </c>
      <c r="AW177" s="13" t="s">
        <v>31</v>
      </c>
      <c r="AX177" s="13" t="s">
        <v>75</v>
      </c>
      <c r="AY177" s="269" t="s">
        <v>161</v>
      </c>
    </row>
    <row r="178" s="15" customFormat="1">
      <c r="A178" s="15"/>
      <c r="B178" s="294"/>
      <c r="C178" s="295"/>
      <c r="D178" s="260" t="s">
        <v>170</v>
      </c>
      <c r="E178" s="296" t="s">
        <v>1</v>
      </c>
      <c r="F178" s="297" t="s">
        <v>203</v>
      </c>
      <c r="G178" s="295"/>
      <c r="H178" s="298">
        <v>213</v>
      </c>
      <c r="I178" s="299"/>
      <c r="J178" s="295"/>
      <c r="K178" s="295"/>
      <c r="L178" s="300"/>
      <c r="M178" s="301"/>
      <c r="N178" s="302"/>
      <c r="O178" s="302"/>
      <c r="P178" s="302"/>
      <c r="Q178" s="302"/>
      <c r="R178" s="302"/>
      <c r="S178" s="302"/>
      <c r="T178" s="30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304" t="s">
        <v>170</v>
      </c>
      <c r="AU178" s="304" t="s">
        <v>82</v>
      </c>
      <c r="AV178" s="15" t="s">
        <v>168</v>
      </c>
      <c r="AW178" s="15" t="s">
        <v>31</v>
      </c>
      <c r="AX178" s="15" t="s">
        <v>82</v>
      </c>
      <c r="AY178" s="304" t="s">
        <v>161</v>
      </c>
    </row>
    <row r="179" s="2" customFormat="1" ht="44.25" customHeight="1">
      <c r="A179" s="38"/>
      <c r="B179" s="39"/>
      <c r="C179" s="244" t="s">
        <v>7</v>
      </c>
      <c r="D179" s="244" t="s">
        <v>164</v>
      </c>
      <c r="E179" s="245" t="s">
        <v>242</v>
      </c>
      <c r="F179" s="246" t="s">
        <v>243</v>
      </c>
      <c r="G179" s="247" t="s">
        <v>198</v>
      </c>
      <c r="H179" s="248">
        <v>15</v>
      </c>
      <c r="I179" s="249"/>
      <c r="J179" s="250">
        <f>ROUND(I179*H179,2)</f>
        <v>0</v>
      </c>
      <c r="K179" s="251"/>
      <c r="L179" s="44"/>
      <c r="M179" s="252" t="s">
        <v>1</v>
      </c>
      <c r="N179" s="253" t="s">
        <v>40</v>
      </c>
      <c r="O179" s="91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234</v>
      </c>
      <c r="AT179" s="256" t="s">
        <v>164</v>
      </c>
      <c r="AU179" s="256" t="s">
        <v>82</v>
      </c>
      <c r="AY179" s="17" t="s">
        <v>161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82</v>
      </c>
      <c r="BK179" s="257">
        <f>ROUND(I179*H179,2)</f>
        <v>0</v>
      </c>
      <c r="BL179" s="17" t="s">
        <v>234</v>
      </c>
      <c r="BM179" s="256" t="s">
        <v>502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8</v>
      </c>
      <c r="G180" s="259"/>
      <c r="H180" s="263">
        <v>15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82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5" customFormat="1">
      <c r="A181" s="15"/>
      <c r="B181" s="294"/>
      <c r="C181" s="295"/>
      <c r="D181" s="260" t="s">
        <v>170</v>
      </c>
      <c r="E181" s="296" t="s">
        <v>1</v>
      </c>
      <c r="F181" s="297" t="s">
        <v>203</v>
      </c>
      <c r="G181" s="295"/>
      <c r="H181" s="298">
        <v>15</v>
      </c>
      <c r="I181" s="299"/>
      <c r="J181" s="295"/>
      <c r="K181" s="295"/>
      <c r="L181" s="300"/>
      <c r="M181" s="301"/>
      <c r="N181" s="302"/>
      <c r="O181" s="302"/>
      <c r="P181" s="302"/>
      <c r="Q181" s="302"/>
      <c r="R181" s="302"/>
      <c r="S181" s="302"/>
      <c r="T181" s="30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304" t="s">
        <v>170</v>
      </c>
      <c r="AU181" s="304" t="s">
        <v>82</v>
      </c>
      <c r="AV181" s="15" t="s">
        <v>168</v>
      </c>
      <c r="AW181" s="15" t="s">
        <v>31</v>
      </c>
      <c r="AX181" s="15" t="s">
        <v>82</v>
      </c>
      <c r="AY181" s="304" t="s">
        <v>161</v>
      </c>
    </row>
    <row r="182" s="2" customFormat="1" ht="16.5" customHeight="1">
      <c r="A182" s="38"/>
      <c r="B182" s="39"/>
      <c r="C182" s="244" t="s">
        <v>468</v>
      </c>
      <c r="D182" s="244" t="s">
        <v>164</v>
      </c>
      <c r="E182" s="245" t="s">
        <v>469</v>
      </c>
      <c r="F182" s="246" t="s">
        <v>470</v>
      </c>
      <c r="G182" s="247" t="s">
        <v>198</v>
      </c>
      <c r="H182" s="248">
        <v>1</v>
      </c>
      <c r="I182" s="249"/>
      <c r="J182" s="250">
        <f>ROUND(I182*H182,2)</f>
        <v>0</v>
      </c>
      <c r="K182" s="251"/>
      <c r="L182" s="44"/>
      <c r="M182" s="252" t="s">
        <v>1</v>
      </c>
      <c r="N182" s="253" t="s">
        <v>40</v>
      </c>
      <c r="O182" s="91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168</v>
      </c>
      <c r="AT182" s="256" t="s">
        <v>164</v>
      </c>
      <c r="AU182" s="256" t="s">
        <v>82</v>
      </c>
      <c r="AY182" s="17" t="s">
        <v>161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82</v>
      </c>
      <c r="BK182" s="257">
        <f>ROUND(I182*H182,2)</f>
        <v>0</v>
      </c>
      <c r="BL182" s="17" t="s">
        <v>168</v>
      </c>
      <c r="BM182" s="256" t="s">
        <v>503</v>
      </c>
    </row>
    <row r="183" s="2" customFormat="1" ht="16.5" customHeight="1">
      <c r="A183" s="38"/>
      <c r="B183" s="39"/>
      <c r="C183" s="244" t="s">
        <v>472</v>
      </c>
      <c r="D183" s="244" t="s">
        <v>164</v>
      </c>
      <c r="E183" s="245" t="s">
        <v>473</v>
      </c>
      <c r="F183" s="246" t="s">
        <v>474</v>
      </c>
      <c r="G183" s="247" t="s">
        <v>198</v>
      </c>
      <c r="H183" s="248">
        <v>1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40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234</v>
      </c>
      <c r="AT183" s="256" t="s">
        <v>164</v>
      </c>
      <c r="AU183" s="256" t="s">
        <v>82</v>
      </c>
      <c r="AY183" s="17" t="s">
        <v>161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82</v>
      </c>
      <c r="BK183" s="257">
        <f>ROUND(I183*H183,2)</f>
        <v>0</v>
      </c>
      <c r="BL183" s="17" t="s">
        <v>234</v>
      </c>
      <c r="BM183" s="256" t="s">
        <v>504</v>
      </c>
    </row>
    <row r="184" s="2" customFormat="1" ht="189.75" customHeight="1">
      <c r="A184" s="38"/>
      <c r="B184" s="39"/>
      <c r="C184" s="244" t="s">
        <v>476</v>
      </c>
      <c r="D184" s="244" t="s">
        <v>164</v>
      </c>
      <c r="E184" s="245" t="s">
        <v>246</v>
      </c>
      <c r="F184" s="246" t="s">
        <v>247</v>
      </c>
      <c r="G184" s="247" t="s">
        <v>187</v>
      </c>
      <c r="H184" s="248">
        <v>4012.7359999999999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40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168</v>
      </c>
      <c r="AT184" s="256" t="s">
        <v>164</v>
      </c>
      <c r="AU184" s="256" t="s">
        <v>82</v>
      </c>
      <c r="AY184" s="17" t="s">
        <v>161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82</v>
      </c>
      <c r="BK184" s="257">
        <f>ROUND(I184*H184,2)</f>
        <v>0</v>
      </c>
      <c r="BL184" s="17" t="s">
        <v>168</v>
      </c>
      <c r="BM184" s="256" t="s">
        <v>505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489</v>
      </c>
      <c r="G185" s="259"/>
      <c r="H185" s="263">
        <v>3997.0349999999999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82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3" customFormat="1">
      <c r="A186" s="13"/>
      <c r="B186" s="258"/>
      <c r="C186" s="259"/>
      <c r="D186" s="260" t="s">
        <v>170</v>
      </c>
      <c r="E186" s="261" t="s">
        <v>1</v>
      </c>
      <c r="F186" s="262" t="s">
        <v>490</v>
      </c>
      <c r="G186" s="259"/>
      <c r="H186" s="263">
        <v>15.701000000000001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170</v>
      </c>
      <c r="AU186" s="269" t="s">
        <v>82</v>
      </c>
      <c r="AV186" s="13" t="s">
        <v>84</v>
      </c>
      <c r="AW186" s="13" t="s">
        <v>31</v>
      </c>
      <c r="AX186" s="13" t="s">
        <v>75</v>
      </c>
      <c r="AY186" s="269" t="s">
        <v>161</v>
      </c>
    </row>
    <row r="187" s="15" customFormat="1">
      <c r="A187" s="15"/>
      <c r="B187" s="294"/>
      <c r="C187" s="295"/>
      <c r="D187" s="260" t="s">
        <v>170</v>
      </c>
      <c r="E187" s="296" t="s">
        <v>1</v>
      </c>
      <c r="F187" s="297" t="s">
        <v>203</v>
      </c>
      <c r="G187" s="295"/>
      <c r="H187" s="298">
        <v>4012.7359999999999</v>
      </c>
      <c r="I187" s="299"/>
      <c r="J187" s="295"/>
      <c r="K187" s="295"/>
      <c r="L187" s="300"/>
      <c r="M187" s="308"/>
      <c r="N187" s="309"/>
      <c r="O187" s="309"/>
      <c r="P187" s="309"/>
      <c r="Q187" s="309"/>
      <c r="R187" s="309"/>
      <c r="S187" s="309"/>
      <c r="T187" s="31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4" t="s">
        <v>170</v>
      </c>
      <c r="AU187" s="304" t="s">
        <v>82</v>
      </c>
      <c r="AV187" s="15" t="s">
        <v>168</v>
      </c>
      <c r="AW187" s="15" t="s">
        <v>31</v>
      </c>
      <c r="AX187" s="15" t="s">
        <v>82</v>
      </c>
      <c r="AY187" s="304" t="s">
        <v>161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192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/BWlMEBEjZ+lcHJKdVcrbgQdbRcRClvk+jyiC74qhmqhm2xbc8aDcQjCfLmJK7WIrFx2cpB6M9rmeqC0ad6vvQ==" hashValue="0mxFKLzSCS0JFE+1R1eahxyiWTnp3uNDrKeRb/eVxLb4GXqHr22wwM2X6mOpV6Tdj5l9cG/O7Gsss50EGKPmcw==" algorithmName="SHA-512" password="CC35"/>
  <autoFilter ref="C122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506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507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ROUND((SUM(BE122:BE155)),  2)</f>
        <v>0</v>
      </c>
      <c r="G35" s="38"/>
      <c r="H35" s="38"/>
      <c r="I35" s="171">
        <v>0.20999999999999999</v>
      </c>
      <c r="J35" s="170">
        <f>ROUND(((SUM(BE122:BE155))*I35),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ROUND((SUM(BF122:BF155)),  2)</f>
        <v>0</v>
      </c>
      <c r="G36" s="38"/>
      <c r="H36" s="38"/>
      <c r="I36" s="171">
        <v>0.14999999999999999</v>
      </c>
      <c r="J36" s="170">
        <f>ROUND(((SUM(BF122:BF155))*I36),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ROUND((SUM(BG122:BG155)),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ROUND((SUM(BH122:BH155)),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ROUND((SUM(BI122:BI155)),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506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Čištění otevřených zpevněných příkopů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17 - Oprava trati v úseku Beroun - Kařízek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134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506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01 - Čištění otevřených zpevněných příkopů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156" t="s">
        <v>22</v>
      </c>
      <c r="J116" s="79" t="str">
        <f>IF(J14="","",J14)</f>
        <v>20. 6. 2020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Ing. Aleš Bednář</v>
      </c>
      <c r="G118" s="40"/>
      <c r="H118" s="40"/>
      <c r="I118" s="156" t="s">
        <v>30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156" t="s">
        <v>32</v>
      </c>
      <c r="J119" s="36" t="str">
        <f>E26</f>
        <v>Jan Marušák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147</v>
      </c>
      <c r="D121" s="218" t="s">
        <v>60</v>
      </c>
      <c r="E121" s="218" t="s">
        <v>56</v>
      </c>
      <c r="F121" s="218" t="s">
        <v>57</v>
      </c>
      <c r="G121" s="218" t="s">
        <v>148</v>
      </c>
      <c r="H121" s="218" t="s">
        <v>149</v>
      </c>
      <c r="I121" s="219" t="s">
        <v>150</v>
      </c>
      <c r="J121" s="220" t="s">
        <v>140</v>
      </c>
      <c r="K121" s="221" t="s">
        <v>151</v>
      </c>
      <c r="L121" s="222"/>
      <c r="M121" s="100" t="s">
        <v>1</v>
      </c>
      <c r="N121" s="101" t="s">
        <v>39</v>
      </c>
      <c r="O121" s="101" t="s">
        <v>152</v>
      </c>
      <c r="P121" s="101" t="s">
        <v>153</v>
      </c>
      <c r="Q121" s="101" t="s">
        <v>154</v>
      </c>
      <c r="R121" s="101" t="s">
        <v>155</v>
      </c>
      <c r="S121" s="101" t="s">
        <v>156</v>
      </c>
      <c r="T121" s="102" t="s">
        <v>157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158</v>
      </c>
      <c r="D122" s="40"/>
      <c r="E122" s="40"/>
      <c r="F122" s="40"/>
      <c r="G122" s="40"/>
      <c r="H122" s="40"/>
      <c r="I122" s="154"/>
      <c r="J122" s="223">
        <f>BK122</f>
        <v>0</v>
      </c>
      <c r="K122" s="40"/>
      <c r="L122" s="44"/>
      <c r="M122" s="103"/>
      <c r="N122" s="224"/>
      <c r="O122" s="104"/>
      <c r="P122" s="225">
        <f>P123</f>
        <v>0</v>
      </c>
      <c r="Q122" s="104"/>
      <c r="R122" s="225">
        <f>R123</f>
        <v>0</v>
      </c>
      <c r="S122" s="104"/>
      <c r="T122" s="226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142</v>
      </c>
      <c r="BK122" s="227">
        <f>BK123</f>
        <v>0</v>
      </c>
    </row>
    <row r="123" s="12" customFormat="1" ht="25.92" customHeight="1">
      <c r="A123" s="12"/>
      <c r="B123" s="228"/>
      <c r="C123" s="229"/>
      <c r="D123" s="230" t="s">
        <v>74</v>
      </c>
      <c r="E123" s="231" t="s">
        <v>159</v>
      </c>
      <c r="F123" s="231" t="s">
        <v>160</v>
      </c>
      <c r="G123" s="229"/>
      <c r="H123" s="229"/>
      <c r="I123" s="232"/>
      <c r="J123" s="233">
        <f>BK123</f>
        <v>0</v>
      </c>
      <c r="K123" s="229"/>
      <c r="L123" s="234"/>
      <c r="M123" s="235"/>
      <c r="N123" s="236"/>
      <c r="O123" s="236"/>
      <c r="P123" s="237">
        <f>P124</f>
        <v>0</v>
      </c>
      <c r="Q123" s="236"/>
      <c r="R123" s="237">
        <f>R124</f>
        <v>0</v>
      </c>
      <c r="S123" s="236"/>
      <c r="T123" s="23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9" t="s">
        <v>82</v>
      </c>
      <c r="AT123" s="240" t="s">
        <v>74</v>
      </c>
      <c r="AU123" s="240" t="s">
        <v>75</v>
      </c>
      <c r="AY123" s="239" t="s">
        <v>161</v>
      </c>
      <c r="BK123" s="241">
        <f>BK124</f>
        <v>0</v>
      </c>
    </row>
    <row r="124" s="12" customFormat="1" ht="22.8" customHeight="1">
      <c r="A124" s="12"/>
      <c r="B124" s="228"/>
      <c r="C124" s="229"/>
      <c r="D124" s="230" t="s">
        <v>74</v>
      </c>
      <c r="E124" s="242" t="s">
        <v>162</v>
      </c>
      <c r="F124" s="242" t="s">
        <v>163</v>
      </c>
      <c r="G124" s="229"/>
      <c r="H124" s="229"/>
      <c r="I124" s="232"/>
      <c r="J124" s="243">
        <f>BK124</f>
        <v>0</v>
      </c>
      <c r="K124" s="229"/>
      <c r="L124" s="234"/>
      <c r="M124" s="235"/>
      <c r="N124" s="236"/>
      <c r="O124" s="236"/>
      <c r="P124" s="237">
        <f>SUM(P125:P155)</f>
        <v>0</v>
      </c>
      <c r="Q124" s="236"/>
      <c r="R124" s="237">
        <f>SUM(R125:R155)</f>
        <v>0</v>
      </c>
      <c r="S124" s="236"/>
      <c r="T124" s="238">
        <f>SUM(T125:T155)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82</v>
      </c>
      <c r="AY124" s="239" t="s">
        <v>161</v>
      </c>
      <c r="BK124" s="241">
        <f>SUM(BK125:BK155)</f>
        <v>0</v>
      </c>
    </row>
    <row r="125" s="2" customFormat="1" ht="66.75" customHeight="1">
      <c r="A125" s="38"/>
      <c r="B125" s="39"/>
      <c r="C125" s="244" t="s">
        <v>82</v>
      </c>
      <c r="D125" s="244" t="s">
        <v>164</v>
      </c>
      <c r="E125" s="245" t="s">
        <v>508</v>
      </c>
      <c r="F125" s="246" t="s">
        <v>509</v>
      </c>
      <c r="G125" s="247" t="s">
        <v>167</v>
      </c>
      <c r="H125" s="248">
        <v>2394.2260000000001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40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168</v>
      </c>
      <c r="AT125" s="256" t="s">
        <v>164</v>
      </c>
      <c r="AU125" s="256" t="s">
        <v>84</v>
      </c>
      <c r="AY125" s="17" t="s">
        <v>161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82</v>
      </c>
      <c r="BK125" s="257">
        <f>ROUND(I125*H125,2)</f>
        <v>0</v>
      </c>
      <c r="BL125" s="17" t="s">
        <v>168</v>
      </c>
      <c r="BM125" s="256" t="s">
        <v>510</v>
      </c>
    </row>
    <row r="126" s="13" customFormat="1">
      <c r="A126" s="13"/>
      <c r="B126" s="258"/>
      <c r="C126" s="259"/>
      <c r="D126" s="260" t="s">
        <v>170</v>
      </c>
      <c r="E126" s="261" t="s">
        <v>1</v>
      </c>
      <c r="F126" s="262" t="s">
        <v>511</v>
      </c>
      <c r="G126" s="259"/>
      <c r="H126" s="263">
        <v>70.840000000000003</v>
      </c>
      <c r="I126" s="264"/>
      <c r="J126" s="259"/>
      <c r="K126" s="259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170</v>
      </c>
      <c r="AU126" s="269" t="s">
        <v>84</v>
      </c>
      <c r="AV126" s="13" t="s">
        <v>84</v>
      </c>
      <c r="AW126" s="13" t="s">
        <v>31</v>
      </c>
      <c r="AX126" s="13" t="s">
        <v>75</v>
      </c>
      <c r="AY126" s="269" t="s">
        <v>161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512</v>
      </c>
      <c r="G127" s="259"/>
      <c r="H127" s="263">
        <v>11.16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75</v>
      </c>
      <c r="AY127" s="269" t="s">
        <v>161</v>
      </c>
    </row>
    <row r="128" s="13" customFormat="1">
      <c r="A128" s="13"/>
      <c r="B128" s="258"/>
      <c r="C128" s="259"/>
      <c r="D128" s="260" t="s">
        <v>170</v>
      </c>
      <c r="E128" s="261" t="s">
        <v>1</v>
      </c>
      <c r="F128" s="262" t="s">
        <v>513</v>
      </c>
      <c r="G128" s="259"/>
      <c r="H128" s="263">
        <v>21.559999999999999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170</v>
      </c>
      <c r="AU128" s="269" t="s">
        <v>84</v>
      </c>
      <c r="AV128" s="13" t="s">
        <v>84</v>
      </c>
      <c r="AW128" s="13" t="s">
        <v>31</v>
      </c>
      <c r="AX128" s="13" t="s">
        <v>75</v>
      </c>
      <c r="AY128" s="269" t="s">
        <v>161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514</v>
      </c>
      <c r="G129" s="259"/>
      <c r="H129" s="263">
        <v>49.280000000000001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75</v>
      </c>
      <c r="AY129" s="269" t="s">
        <v>161</v>
      </c>
    </row>
    <row r="130" s="13" customFormat="1">
      <c r="A130" s="13"/>
      <c r="B130" s="258"/>
      <c r="C130" s="259"/>
      <c r="D130" s="260" t="s">
        <v>170</v>
      </c>
      <c r="E130" s="261" t="s">
        <v>1</v>
      </c>
      <c r="F130" s="262" t="s">
        <v>515</v>
      </c>
      <c r="G130" s="259"/>
      <c r="H130" s="263">
        <v>154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170</v>
      </c>
      <c r="AU130" s="269" t="s">
        <v>84</v>
      </c>
      <c r="AV130" s="13" t="s">
        <v>84</v>
      </c>
      <c r="AW130" s="13" t="s">
        <v>31</v>
      </c>
      <c r="AX130" s="13" t="s">
        <v>75</v>
      </c>
      <c r="AY130" s="269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516</v>
      </c>
      <c r="G131" s="259"/>
      <c r="H131" s="263">
        <v>77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75</v>
      </c>
      <c r="AY131" s="269" t="s">
        <v>161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517</v>
      </c>
      <c r="G132" s="259"/>
      <c r="H132" s="263">
        <v>69.299999999999997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518</v>
      </c>
      <c r="G133" s="259"/>
      <c r="H133" s="263">
        <v>16.940000000000001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519</v>
      </c>
      <c r="G134" s="259"/>
      <c r="H134" s="263">
        <v>46.200000000000003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520</v>
      </c>
      <c r="G135" s="259"/>
      <c r="H135" s="263">
        <v>40.039999999999999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521</v>
      </c>
      <c r="G136" s="259"/>
      <c r="H136" s="263">
        <v>46.200000000000003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522</v>
      </c>
      <c r="G137" s="259"/>
      <c r="H137" s="263">
        <v>61.600000000000001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523</v>
      </c>
      <c r="G138" s="259"/>
      <c r="H138" s="263">
        <v>46.200000000000003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3" customFormat="1">
      <c r="A139" s="13"/>
      <c r="B139" s="258"/>
      <c r="C139" s="259"/>
      <c r="D139" s="260" t="s">
        <v>170</v>
      </c>
      <c r="E139" s="261" t="s">
        <v>1</v>
      </c>
      <c r="F139" s="262" t="s">
        <v>524</v>
      </c>
      <c r="G139" s="259"/>
      <c r="H139" s="263">
        <v>52.359999999999999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170</v>
      </c>
      <c r="AU139" s="269" t="s">
        <v>84</v>
      </c>
      <c r="AV139" s="13" t="s">
        <v>84</v>
      </c>
      <c r="AW139" s="13" t="s">
        <v>31</v>
      </c>
      <c r="AX139" s="13" t="s">
        <v>75</v>
      </c>
      <c r="AY139" s="269" t="s">
        <v>161</v>
      </c>
    </row>
    <row r="140" s="13" customFormat="1">
      <c r="A140" s="13"/>
      <c r="B140" s="258"/>
      <c r="C140" s="259"/>
      <c r="D140" s="260" t="s">
        <v>170</v>
      </c>
      <c r="E140" s="261" t="s">
        <v>1</v>
      </c>
      <c r="F140" s="262" t="s">
        <v>525</v>
      </c>
      <c r="G140" s="259"/>
      <c r="H140" s="263">
        <v>77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170</v>
      </c>
      <c r="AU140" s="269" t="s">
        <v>84</v>
      </c>
      <c r="AV140" s="13" t="s">
        <v>84</v>
      </c>
      <c r="AW140" s="13" t="s">
        <v>31</v>
      </c>
      <c r="AX140" s="13" t="s">
        <v>75</v>
      </c>
      <c r="AY140" s="269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526</v>
      </c>
      <c r="G141" s="259"/>
      <c r="H141" s="263">
        <v>15.4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75</v>
      </c>
      <c r="AY141" s="269" t="s">
        <v>161</v>
      </c>
    </row>
    <row r="142" s="13" customFormat="1">
      <c r="A142" s="13"/>
      <c r="B142" s="258"/>
      <c r="C142" s="259"/>
      <c r="D142" s="260" t="s">
        <v>170</v>
      </c>
      <c r="E142" s="261" t="s">
        <v>1</v>
      </c>
      <c r="F142" s="262" t="s">
        <v>527</v>
      </c>
      <c r="G142" s="259"/>
      <c r="H142" s="263">
        <v>12.4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170</v>
      </c>
      <c r="AU142" s="269" t="s">
        <v>84</v>
      </c>
      <c r="AV142" s="13" t="s">
        <v>84</v>
      </c>
      <c r="AW142" s="13" t="s">
        <v>31</v>
      </c>
      <c r="AX142" s="13" t="s">
        <v>75</v>
      </c>
      <c r="AY142" s="269" t="s">
        <v>161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528</v>
      </c>
      <c r="G143" s="259"/>
      <c r="H143" s="263">
        <v>46.200000000000003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529</v>
      </c>
      <c r="G144" s="259"/>
      <c r="H144" s="263">
        <v>48.049999999999997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530</v>
      </c>
      <c r="G145" s="259"/>
      <c r="H145" s="263">
        <v>15.4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531</v>
      </c>
      <c r="G146" s="259"/>
      <c r="H146" s="263">
        <v>178.63999999999999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532</v>
      </c>
      <c r="G147" s="259"/>
      <c r="H147" s="263">
        <v>40.039999999999999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533</v>
      </c>
      <c r="G148" s="259"/>
      <c r="H148" s="263">
        <v>92.400000000000006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534</v>
      </c>
      <c r="G149" s="259"/>
      <c r="H149" s="263">
        <v>15.4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3" customFormat="1">
      <c r="A150" s="13"/>
      <c r="B150" s="258"/>
      <c r="C150" s="259"/>
      <c r="D150" s="260" t="s">
        <v>170</v>
      </c>
      <c r="E150" s="261" t="s">
        <v>1</v>
      </c>
      <c r="F150" s="262" t="s">
        <v>535</v>
      </c>
      <c r="G150" s="259"/>
      <c r="H150" s="263">
        <v>554.39999999999998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170</v>
      </c>
      <c r="AU150" s="269" t="s">
        <v>84</v>
      </c>
      <c r="AV150" s="13" t="s">
        <v>84</v>
      </c>
      <c r="AW150" s="13" t="s">
        <v>31</v>
      </c>
      <c r="AX150" s="13" t="s">
        <v>75</v>
      </c>
      <c r="AY150" s="269" t="s">
        <v>161</v>
      </c>
    </row>
    <row r="151" s="13" customFormat="1">
      <c r="A151" s="13"/>
      <c r="B151" s="258"/>
      <c r="C151" s="259"/>
      <c r="D151" s="260" t="s">
        <v>170</v>
      </c>
      <c r="E151" s="261" t="s">
        <v>1</v>
      </c>
      <c r="F151" s="262" t="s">
        <v>536</v>
      </c>
      <c r="G151" s="259"/>
      <c r="H151" s="263">
        <v>100.71599999999999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170</v>
      </c>
      <c r="AU151" s="269" t="s">
        <v>84</v>
      </c>
      <c r="AV151" s="13" t="s">
        <v>84</v>
      </c>
      <c r="AW151" s="13" t="s">
        <v>31</v>
      </c>
      <c r="AX151" s="13" t="s">
        <v>75</v>
      </c>
      <c r="AY151" s="269" t="s">
        <v>161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537</v>
      </c>
      <c r="G152" s="259"/>
      <c r="H152" s="263">
        <v>173.59999999999999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538</v>
      </c>
      <c r="G153" s="259"/>
      <c r="H153" s="263">
        <v>15.5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539</v>
      </c>
      <c r="G154" s="259"/>
      <c r="H154" s="263">
        <v>246.40000000000001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5" customFormat="1">
      <c r="A155" s="15"/>
      <c r="B155" s="294"/>
      <c r="C155" s="295"/>
      <c r="D155" s="260" t="s">
        <v>170</v>
      </c>
      <c r="E155" s="296" t="s">
        <v>1</v>
      </c>
      <c r="F155" s="297" t="s">
        <v>203</v>
      </c>
      <c r="G155" s="295"/>
      <c r="H155" s="298">
        <v>2394.2260000000001</v>
      </c>
      <c r="I155" s="299"/>
      <c r="J155" s="295"/>
      <c r="K155" s="295"/>
      <c r="L155" s="300"/>
      <c r="M155" s="308"/>
      <c r="N155" s="309"/>
      <c r="O155" s="309"/>
      <c r="P155" s="309"/>
      <c r="Q155" s="309"/>
      <c r="R155" s="309"/>
      <c r="S155" s="309"/>
      <c r="T155" s="31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304" t="s">
        <v>170</v>
      </c>
      <c r="AU155" s="304" t="s">
        <v>84</v>
      </c>
      <c r="AV155" s="15" t="s">
        <v>168</v>
      </c>
      <c r="AW155" s="15" t="s">
        <v>31</v>
      </c>
      <c r="AX155" s="15" t="s">
        <v>82</v>
      </c>
      <c r="AY155" s="304" t="s">
        <v>161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192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9pxcnwKgiSZDo872CkarPOLx1iClSdSo/OpQBbrSBdEOp9usyRS+n5xt0N19/u8i+3F1qAXbBq3dX4r32P0gGg==" hashValue="pcF4OpbnnLSzkbLzlvuPRBpuA8GRhzLNTStM6QG2+4BqSA8a8XNtc/7l9TDmf6OoTb0UaUAdG/792zslhvTexQ==" algorithmName="SHA-512" password="CC35"/>
  <autoFilter ref="C121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506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540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ROUND((SUM(BE123:BE187)),  2)</f>
        <v>0</v>
      </c>
      <c r="G35" s="38"/>
      <c r="H35" s="38"/>
      <c r="I35" s="171">
        <v>0.20999999999999999</v>
      </c>
      <c r="J35" s="170">
        <f>ROUND(((SUM(BE123:BE187))*I35),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ROUND((SUM(BF123:BF187)),  2)</f>
        <v>0</v>
      </c>
      <c r="G36" s="38"/>
      <c r="H36" s="38"/>
      <c r="I36" s="171">
        <v>0.14999999999999999</v>
      </c>
      <c r="J36" s="170">
        <f>ROUND(((SUM(BF123:BF187))*I36),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ROUND((SUM(BG123:BG187)),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ROUND((SUM(BH123:BH187)),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ROUND((SUM(BI123:BI187)),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506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Úprava vegetace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J182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506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Úprava vegetace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P124+P182</f>
        <v>0</v>
      </c>
      <c r="Q123" s="104"/>
      <c r="R123" s="225">
        <f>R124+R182</f>
        <v>0</v>
      </c>
      <c r="S123" s="104"/>
      <c r="T123" s="226">
        <f>T124+T182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BK124+BK182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0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SUM(P126:P181)</f>
        <v>0</v>
      </c>
      <c r="Q125" s="236"/>
      <c r="R125" s="237">
        <f>SUM(R126:R181)</f>
        <v>0</v>
      </c>
      <c r="S125" s="236"/>
      <c r="T125" s="238">
        <f>SUM(T126:T181)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SUM(BK126:BK181)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541</v>
      </c>
      <c r="F126" s="246" t="s">
        <v>542</v>
      </c>
      <c r="G126" s="247" t="s">
        <v>543</v>
      </c>
      <c r="H126" s="248">
        <v>127142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544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545</v>
      </c>
      <c r="G127" s="259"/>
      <c r="H127" s="263">
        <v>4350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75</v>
      </c>
      <c r="AY127" s="269" t="s">
        <v>161</v>
      </c>
    </row>
    <row r="128" s="13" customFormat="1">
      <c r="A128" s="13"/>
      <c r="B128" s="258"/>
      <c r="C128" s="259"/>
      <c r="D128" s="260" t="s">
        <v>170</v>
      </c>
      <c r="E128" s="261" t="s">
        <v>1</v>
      </c>
      <c r="F128" s="262" t="s">
        <v>546</v>
      </c>
      <c r="G128" s="259"/>
      <c r="H128" s="263">
        <v>1500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170</v>
      </c>
      <c r="AU128" s="269" t="s">
        <v>84</v>
      </c>
      <c r="AV128" s="13" t="s">
        <v>84</v>
      </c>
      <c r="AW128" s="13" t="s">
        <v>31</v>
      </c>
      <c r="AX128" s="13" t="s">
        <v>75</v>
      </c>
      <c r="AY128" s="269" t="s">
        <v>161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547</v>
      </c>
      <c r="G129" s="259"/>
      <c r="H129" s="263">
        <v>300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75</v>
      </c>
      <c r="AY129" s="269" t="s">
        <v>161</v>
      </c>
    </row>
    <row r="130" s="13" customFormat="1">
      <c r="A130" s="13"/>
      <c r="B130" s="258"/>
      <c r="C130" s="259"/>
      <c r="D130" s="260" t="s">
        <v>170</v>
      </c>
      <c r="E130" s="261" t="s">
        <v>1</v>
      </c>
      <c r="F130" s="262" t="s">
        <v>548</v>
      </c>
      <c r="G130" s="259"/>
      <c r="H130" s="263">
        <v>600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170</v>
      </c>
      <c r="AU130" s="269" t="s">
        <v>84</v>
      </c>
      <c r="AV130" s="13" t="s">
        <v>84</v>
      </c>
      <c r="AW130" s="13" t="s">
        <v>31</v>
      </c>
      <c r="AX130" s="13" t="s">
        <v>75</v>
      </c>
      <c r="AY130" s="269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549</v>
      </c>
      <c r="G131" s="259"/>
      <c r="H131" s="263">
        <v>400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75</v>
      </c>
      <c r="AY131" s="269" t="s">
        <v>161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550</v>
      </c>
      <c r="G132" s="259"/>
      <c r="H132" s="263">
        <v>900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551</v>
      </c>
      <c r="G133" s="259"/>
      <c r="H133" s="263">
        <v>500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552</v>
      </c>
      <c r="G134" s="259"/>
      <c r="H134" s="263">
        <v>1000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553</v>
      </c>
      <c r="G135" s="259"/>
      <c r="H135" s="263">
        <v>4000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554</v>
      </c>
      <c r="G136" s="259"/>
      <c r="H136" s="263">
        <v>1400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555</v>
      </c>
      <c r="G137" s="259"/>
      <c r="H137" s="263">
        <v>1000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556</v>
      </c>
      <c r="G138" s="259"/>
      <c r="H138" s="263">
        <v>1000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3" customFormat="1">
      <c r="A139" s="13"/>
      <c r="B139" s="258"/>
      <c r="C139" s="259"/>
      <c r="D139" s="260" t="s">
        <v>170</v>
      </c>
      <c r="E139" s="261" t="s">
        <v>1</v>
      </c>
      <c r="F139" s="262" t="s">
        <v>557</v>
      </c>
      <c r="G139" s="259"/>
      <c r="H139" s="263">
        <v>400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170</v>
      </c>
      <c r="AU139" s="269" t="s">
        <v>84</v>
      </c>
      <c r="AV139" s="13" t="s">
        <v>84</v>
      </c>
      <c r="AW139" s="13" t="s">
        <v>31</v>
      </c>
      <c r="AX139" s="13" t="s">
        <v>75</v>
      </c>
      <c r="AY139" s="269" t="s">
        <v>161</v>
      </c>
    </row>
    <row r="140" s="13" customFormat="1">
      <c r="A140" s="13"/>
      <c r="B140" s="258"/>
      <c r="C140" s="259"/>
      <c r="D140" s="260" t="s">
        <v>170</v>
      </c>
      <c r="E140" s="261" t="s">
        <v>1</v>
      </c>
      <c r="F140" s="262" t="s">
        <v>558</v>
      </c>
      <c r="G140" s="259"/>
      <c r="H140" s="263">
        <v>400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170</v>
      </c>
      <c r="AU140" s="269" t="s">
        <v>84</v>
      </c>
      <c r="AV140" s="13" t="s">
        <v>84</v>
      </c>
      <c r="AW140" s="13" t="s">
        <v>31</v>
      </c>
      <c r="AX140" s="13" t="s">
        <v>75</v>
      </c>
      <c r="AY140" s="269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559</v>
      </c>
      <c r="G141" s="259"/>
      <c r="H141" s="263">
        <v>400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75</v>
      </c>
      <c r="AY141" s="269" t="s">
        <v>161</v>
      </c>
    </row>
    <row r="142" s="13" customFormat="1">
      <c r="A142" s="13"/>
      <c r="B142" s="258"/>
      <c r="C142" s="259"/>
      <c r="D142" s="260" t="s">
        <v>170</v>
      </c>
      <c r="E142" s="261" t="s">
        <v>1</v>
      </c>
      <c r="F142" s="262" t="s">
        <v>560</v>
      </c>
      <c r="G142" s="259"/>
      <c r="H142" s="263">
        <v>2400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170</v>
      </c>
      <c r="AU142" s="269" t="s">
        <v>84</v>
      </c>
      <c r="AV142" s="13" t="s">
        <v>84</v>
      </c>
      <c r="AW142" s="13" t="s">
        <v>31</v>
      </c>
      <c r="AX142" s="13" t="s">
        <v>75</v>
      </c>
      <c r="AY142" s="269" t="s">
        <v>161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561</v>
      </c>
      <c r="G143" s="259"/>
      <c r="H143" s="263">
        <v>2400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562</v>
      </c>
      <c r="G144" s="259"/>
      <c r="H144" s="263">
        <v>5000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563</v>
      </c>
      <c r="G145" s="259"/>
      <c r="H145" s="263">
        <v>5000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564</v>
      </c>
      <c r="G146" s="259"/>
      <c r="H146" s="263">
        <v>1600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565</v>
      </c>
      <c r="G147" s="259"/>
      <c r="H147" s="263">
        <v>3500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566</v>
      </c>
      <c r="G148" s="259"/>
      <c r="H148" s="263">
        <v>3500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567</v>
      </c>
      <c r="G149" s="259"/>
      <c r="H149" s="263">
        <v>1200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3" customFormat="1">
      <c r="A150" s="13"/>
      <c r="B150" s="258"/>
      <c r="C150" s="259"/>
      <c r="D150" s="260" t="s">
        <v>170</v>
      </c>
      <c r="E150" s="261" t="s">
        <v>1</v>
      </c>
      <c r="F150" s="262" t="s">
        <v>568</v>
      </c>
      <c r="G150" s="259"/>
      <c r="H150" s="263">
        <v>2100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170</v>
      </c>
      <c r="AU150" s="269" t="s">
        <v>84</v>
      </c>
      <c r="AV150" s="13" t="s">
        <v>84</v>
      </c>
      <c r="AW150" s="13" t="s">
        <v>31</v>
      </c>
      <c r="AX150" s="13" t="s">
        <v>75</v>
      </c>
      <c r="AY150" s="269" t="s">
        <v>161</v>
      </c>
    </row>
    <row r="151" s="13" customFormat="1">
      <c r="A151" s="13"/>
      <c r="B151" s="258"/>
      <c r="C151" s="259"/>
      <c r="D151" s="260" t="s">
        <v>170</v>
      </c>
      <c r="E151" s="261" t="s">
        <v>1</v>
      </c>
      <c r="F151" s="262" t="s">
        <v>569</v>
      </c>
      <c r="G151" s="259"/>
      <c r="H151" s="263">
        <v>2100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170</v>
      </c>
      <c r="AU151" s="269" t="s">
        <v>84</v>
      </c>
      <c r="AV151" s="13" t="s">
        <v>84</v>
      </c>
      <c r="AW151" s="13" t="s">
        <v>31</v>
      </c>
      <c r="AX151" s="13" t="s">
        <v>75</v>
      </c>
      <c r="AY151" s="269" t="s">
        <v>161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570</v>
      </c>
      <c r="G152" s="259"/>
      <c r="H152" s="263">
        <v>1000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571</v>
      </c>
      <c r="G153" s="259"/>
      <c r="H153" s="263">
        <v>2000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572</v>
      </c>
      <c r="G154" s="259"/>
      <c r="H154" s="263">
        <v>9000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573</v>
      </c>
      <c r="G155" s="259"/>
      <c r="H155" s="263">
        <v>1500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3" customFormat="1">
      <c r="A156" s="13"/>
      <c r="B156" s="258"/>
      <c r="C156" s="259"/>
      <c r="D156" s="260" t="s">
        <v>170</v>
      </c>
      <c r="E156" s="261" t="s">
        <v>1</v>
      </c>
      <c r="F156" s="262" t="s">
        <v>574</v>
      </c>
      <c r="G156" s="259"/>
      <c r="H156" s="263">
        <v>5000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170</v>
      </c>
      <c r="AU156" s="269" t="s">
        <v>84</v>
      </c>
      <c r="AV156" s="13" t="s">
        <v>84</v>
      </c>
      <c r="AW156" s="13" t="s">
        <v>31</v>
      </c>
      <c r="AX156" s="13" t="s">
        <v>75</v>
      </c>
      <c r="AY156" s="269" t="s">
        <v>161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575</v>
      </c>
      <c r="G157" s="259"/>
      <c r="H157" s="263">
        <v>1800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75</v>
      </c>
      <c r="AY157" s="269" t="s">
        <v>161</v>
      </c>
    </row>
    <row r="158" s="13" customFormat="1">
      <c r="A158" s="13"/>
      <c r="B158" s="258"/>
      <c r="C158" s="259"/>
      <c r="D158" s="260" t="s">
        <v>170</v>
      </c>
      <c r="E158" s="261" t="s">
        <v>1</v>
      </c>
      <c r="F158" s="262" t="s">
        <v>576</v>
      </c>
      <c r="G158" s="259"/>
      <c r="H158" s="263">
        <v>1800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170</v>
      </c>
      <c r="AU158" s="269" t="s">
        <v>84</v>
      </c>
      <c r="AV158" s="13" t="s">
        <v>84</v>
      </c>
      <c r="AW158" s="13" t="s">
        <v>31</v>
      </c>
      <c r="AX158" s="13" t="s">
        <v>75</v>
      </c>
      <c r="AY158" s="269" t="s">
        <v>161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577</v>
      </c>
      <c r="G159" s="259"/>
      <c r="H159" s="263">
        <v>400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75</v>
      </c>
      <c r="AY159" s="269" t="s">
        <v>161</v>
      </c>
    </row>
    <row r="160" s="13" customFormat="1">
      <c r="A160" s="13"/>
      <c r="B160" s="258"/>
      <c r="C160" s="259"/>
      <c r="D160" s="260" t="s">
        <v>170</v>
      </c>
      <c r="E160" s="261" t="s">
        <v>1</v>
      </c>
      <c r="F160" s="262" t="s">
        <v>578</v>
      </c>
      <c r="G160" s="259"/>
      <c r="H160" s="263">
        <v>400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170</v>
      </c>
      <c r="AU160" s="269" t="s">
        <v>84</v>
      </c>
      <c r="AV160" s="13" t="s">
        <v>84</v>
      </c>
      <c r="AW160" s="13" t="s">
        <v>31</v>
      </c>
      <c r="AX160" s="13" t="s">
        <v>75</v>
      </c>
      <c r="AY160" s="269" t="s">
        <v>161</v>
      </c>
    </row>
    <row r="161" s="13" customFormat="1">
      <c r="A161" s="13"/>
      <c r="B161" s="258"/>
      <c r="C161" s="259"/>
      <c r="D161" s="260" t="s">
        <v>170</v>
      </c>
      <c r="E161" s="261" t="s">
        <v>1</v>
      </c>
      <c r="F161" s="262" t="s">
        <v>579</v>
      </c>
      <c r="G161" s="259"/>
      <c r="H161" s="263">
        <v>1200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170</v>
      </c>
      <c r="AU161" s="269" t="s">
        <v>84</v>
      </c>
      <c r="AV161" s="13" t="s">
        <v>84</v>
      </c>
      <c r="AW161" s="13" t="s">
        <v>31</v>
      </c>
      <c r="AX161" s="13" t="s">
        <v>75</v>
      </c>
      <c r="AY161" s="269" t="s">
        <v>161</v>
      </c>
    </row>
    <row r="162" s="13" customFormat="1">
      <c r="A162" s="13"/>
      <c r="B162" s="258"/>
      <c r="C162" s="259"/>
      <c r="D162" s="260" t="s">
        <v>170</v>
      </c>
      <c r="E162" s="261" t="s">
        <v>1</v>
      </c>
      <c r="F162" s="262" t="s">
        <v>580</v>
      </c>
      <c r="G162" s="259"/>
      <c r="H162" s="263">
        <v>600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170</v>
      </c>
      <c r="AU162" s="269" t="s">
        <v>84</v>
      </c>
      <c r="AV162" s="13" t="s">
        <v>84</v>
      </c>
      <c r="AW162" s="13" t="s">
        <v>31</v>
      </c>
      <c r="AX162" s="13" t="s">
        <v>75</v>
      </c>
      <c r="AY162" s="269" t="s">
        <v>161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581</v>
      </c>
      <c r="G163" s="259"/>
      <c r="H163" s="263">
        <v>600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75</v>
      </c>
      <c r="AY163" s="269" t="s">
        <v>161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582</v>
      </c>
      <c r="G164" s="259"/>
      <c r="H164" s="263">
        <v>800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583</v>
      </c>
      <c r="G165" s="259"/>
      <c r="H165" s="263">
        <v>800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3" customFormat="1">
      <c r="A166" s="13"/>
      <c r="B166" s="258"/>
      <c r="C166" s="259"/>
      <c r="D166" s="260" t="s">
        <v>170</v>
      </c>
      <c r="E166" s="261" t="s">
        <v>1</v>
      </c>
      <c r="F166" s="262" t="s">
        <v>584</v>
      </c>
      <c r="G166" s="259"/>
      <c r="H166" s="263">
        <v>1200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170</v>
      </c>
      <c r="AU166" s="269" t="s">
        <v>84</v>
      </c>
      <c r="AV166" s="13" t="s">
        <v>84</v>
      </c>
      <c r="AW166" s="13" t="s">
        <v>31</v>
      </c>
      <c r="AX166" s="13" t="s">
        <v>75</v>
      </c>
      <c r="AY166" s="269" t="s">
        <v>161</v>
      </c>
    </row>
    <row r="167" s="13" customFormat="1">
      <c r="A167" s="13"/>
      <c r="B167" s="258"/>
      <c r="C167" s="259"/>
      <c r="D167" s="260" t="s">
        <v>170</v>
      </c>
      <c r="E167" s="261" t="s">
        <v>1</v>
      </c>
      <c r="F167" s="262" t="s">
        <v>585</v>
      </c>
      <c r="G167" s="259"/>
      <c r="H167" s="263">
        <v>3600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170</v>
      </c>
      <c r="AU167" s="269" t="s">
        <v>84</v>
      </c>
      <c r="AV167" s="13" t="s">
        <v>84</v>
      </c>
      <c r="AW167" s="13" t="s">
        <v>31</v>
      </c>
      <c r="AX167" s="13" t="s">
        <v>75</v>
      </c>
      <c r="AY167" s="269" t="s">
        <v>161</v>
      </c>
    </row>
    <row r="168" s="13" customFormat="1">
      <c r="A168" s="13"/>
      <c r="B168" s="258"/>
      <c r="C168" s="259"/>
      <c r="D168" s="260" t="s">
        <v>170</v>
      </c>
      <c r="E168" s="261" t="s">
        <v>1</v>
      </c>
      <c r="F168" s="262" t="s">
        <v>586</v>
      </c>
      <c r="G168" s="259"/>
      <c r="H168" s="263">
        <v>3600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170</v>
      </c>
      <c r="AU168" s="269" t="s">
        <v>84</v>
      </c>
      <c r="AV168" s="13" t="s">
        <v>84</v>
      </c>
      <c r="AW168" s="13" t="s">
        <v>31</v>
      </c>
      <c r="AX168" s="13" t="s">
        <v>75</v>
      </c>
      <c r="AY168" s="269" t="s">
        <v>161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587</v>
      </c>
      <c r="G169" s="259"/>
      <c r="H169" s="263">
        <v>800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75</v>
      </c>
      <c r="AY169" s="269" t="s">
        <v>161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588</v>
      </c>
      <c r="G170" s="259"/>
      <c r="H170" s="263">
        <v>7800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3" customFormat="1">
      <c r="A171" s="13"/>
      <c r="B171" s="258"/>
      <c r="C171" s="259"/>
      <c r="D171" s="260" t="s">
        <v>170</v>
      </c>
      <c r="E171" s="261" t="s">
        <v>1</v>
      </c>
      <c r="F171" s="262" t="s">
        <v>589</v>
      </c>
      <c r="G171" s="259"/>
      <c r="H171" s="263">
        <v>7800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170</v>
      </c>
      <c r="AU171" s="269" t="s">
        <v>84</v>
      </c>
      <c r="AV171" s="13" t="s">
        <v>84</v>
      </c>
      <c r="AW171" s="13" t="s">
        <v>31</v>
      </c>
      <c r="AX171" s="13" t="s">
        <v>75</v>
      </c>
      <c r="AY171" s="269" t="s">
        <v>161</v>
      </c>
    </row>
    <row r="172" s="13" customFormat="1">
      <c r="A172" s="13"/>
      <c r="B172" s="258"/>
      <c r="C172" s="259"/>
      <c r="D172" s="260" t="s">
        <v>170</v>
      </c>
      <c r="E172" s="261" t="s">
        <v>1</v>
      </c>
      <c r="F172" s="262" t="s">
        <v>590</v>
      </c>
      <c r="G172" s="259"/>
      <c r="H172" s="263">
        <v>1800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170</v>
      </c>
      <c r="AU172" s="269" t="s">
        <v>84</v>
      </c>
      <c r="AV172" s="13" t="s">
        <v>84</v>
      </c>
      <c r="AW172" s="13" t="s">
        <v>31</v>
      </c>
      <c r="AX172" s="13" t="s">
        <v>75</v>
      </c>
      <c r="AY172" s="269" t="s">
        <v>161</v>
      </c>
    </row>
    <row r="173" s="13" customFormat="1">
      <c r="A173" s="13"/>
      <c r="B173" s="258"/>
      <c r="C173" s="259"/>
      <c r="D173" s="260" t="s">
        <v>170</v>
      </c>
      <c r="E173" s="261" t="s">
        <v>1</v>
      </c>
      <c r="F173" s="262" t="s">
        <v>591</v>
      </c>
      <c r="G173" s="259"/>
      <c r="H173" s="263">
        <v>4500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170</v>
      </c>
      <c r="AU173" s="269" t="s">
        <v>84</v>
      </c>
      <c r="AV173" s="13" t="s">
        <v>84</v>
      </c>
      <c r="AW173" s="13" t="s">
        <v>31</v>
      </c>
      <c r="AX173" s="13" t="s">
        <v>75</v>
      </c>
      <c r="AY173" s="269" t="s">
        <v>161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592</v>
      </c>
      <c r="G174" s="259"/>
      <c r="H174" s="263">
        <v>11096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84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593</v>
      </c>
      <c r="G175" s="259"/>
      <c r="H175" s="263">
        <v>11096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84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5" customFormat="1">
      <c r="A176" s="15"/>
      <c r="B176" s="294"/>
      <c r="C176" s="295"/>
      <c r="D176" s="260" t="s">
        <v>170</v>
      </c>
      <c r="E176" s="296" t="s">
        <v>1</v>
      </c>
      <c r="F176" s="297" t="s">
        <v>203</v>
      </c>
      <c r="G176" s="295"/>
      <c r="H176" s="298">
        <v>127142</v>
      </c>
      <c r="I176" s="299"/>
      <c r="J176" s="295"/>
      <c r="K176" s="295"/>
      <c r="L176" s="300"/>
      <c r="M176" s="301"/>
      <c r="N176" s="302"/>
      <c r="O176" s="302"/>
      <c r="P176" s="302"/>
      <c r="Q176" s="302"/>
      <c r="R176" s="302"/>
      <c r="S176" s="302"/>
      <c r="T176" s="30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304" t="s">
        <v>170</v>
      </c>
      <c r="AU176" s="304" t="s">
        <v>84</v>
      </c>
      <c r="AV176" s="15" t="s">
        <v>168</v>
      </c>
      <c r="AW176" s="15" t="s">
        <v>31</v>
      </c>
      <c r="AX176" s="15" t="s">
        <v>82</v>
      </c>
      <c r="AY176" s="304" t="s">
        <v>161</v>
      </c>
    </row>
    <row r="177" s="2" customFormat="1" ht="89.25" customHeight="1">
      <c r="A177" s="38"/>
      <c r="B177" s="39"/>
      <c r="C177" s="244" t="s">
        <v>84</v>
      </c>
      <c r="D177" s="244" t="s">
        <v>164</v>
      </c>
      <c r="E177" s="245" t="s">
        <v>594</v>
      </c>
      <c r="F177" s="246" t="s">
        <v>595</v>
      </c>
      <c r="G177" s="247" t="s">
        <v>198</v>
      </c>
      <c r="H177" s="248">
        <v>25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40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168</v>
      </c>
      <c r="AT177" s="256" t="s">
        <v>164</v>
      </c>
      <c r="AU177" s="256" t="s">
        <v>84</v>
      </c>
      <c r="AY177" s="17" t="s">
        <v>161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82</v>
      </c>
      <c r="BK177" s="257">
        <f>ROUND(I177*H177,2)</f>
        <v>0</v>
      </c>
      <c r="BL177" s="17" t="s">
        <v>168</v>
      </c>
      <c r="BM177" s="256" t="s">
        <v>596</v>
      </c>
    </row>
    <row r="178" s="2" customFormat="1">
      <c r="A178" s="38"/>
      <c r="B178" s="39"/>
      <c r="C178" s="40"/>
      <c r="D178" s="260" t="s">
        <v>176</v>
      </c>
      <c r="E178" s="40"/>
      <c r="F178" s="270" t="s">
        <v>597</v>
      </c>
      <c r="G178" s="40"/>
      <c r="H178" s="40"/>
      <c r="I178" s="154"/>
      <c r="J178" s="40"/>
      <c r="K178" s="40"/>
      <c r="L178" s="44"/>
      <c r="M178" s="271"/>
      <c r="N178" s="27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176</v>
      </c>
      <c r="AU178" s="17" t="s">
        <v>84</v>
      </c>
    </row>
    <row r="179" s="13" customFormat="1">
      <c r="A179" s="13"/>
      <c r="B179" s="258"/>
      <c r="C179" s="259"/>
      <c r="D179" s="260" t="s">
        <v>170</v>
      </c>
      <c r="E179" s="261" t="s">
        <v>1</v>
      </c>
      <c r="F179" s="262" t="s">
        <v>598</v>
      </c>
      <c r="G179" s="259"/>
      <c r="H179" s="263">
        <v>10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170</v>
      </c>
      <c r="AU179" s="269" t="s">
        <v>84</v>
      </c>
      <c r="AV179" s="13" t="s">
        <v>84</v>
      </c>
      <c r="AW179" s="13" t="s">
        <v>31</v>
      </c>
      <c r="AX179" s="13" t="s">
        <v>75</v>
      </c>
      <c r="AY179" s="269" t="s">
        <v>161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599</v>
      </c>
      <c r="G180" s="259"/>
      <c r="H180" s="263">
        <v>15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84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5" customFormat="1">
      <c r="A181" s="15"/>
      <c r="B181" s="294"/>
      <c r="C181" s="295"/>
      <c r="D181" s="260" t="s">
        <v>170</v>
      </c>
      <c r="E181" s="296" t="s">
        <v>1</v>
      </c>
      <c r="F181" s="297" t="s">
        <v>203</v>
      </c>
      <c r="G181" s="295"/>
      <c r="H181" s="298">
        <v>25</v>
      </c>
      <c r="I181" s="299"/>
      <c r="J181" s="295"/>
      <c r="K181" s="295"/>
      <c r="L181" s="300"/>
      <c r="M181" s="301"/>
      <c r="N181" s="302"/>
      <c r="O181" s="302"/>
      <c r="P181" s="302"/>
      <c r="Q181" s="302"/>
      <c r="R181" s="302"/>
      <c r="S181" s="302"/>
      <c r="T181" s="30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304" t="s">
        <v>170</v>
      </c>
      <c r="AU181" s="304" t="s">
        <v>84</v>
      </c>
      <c r="AV181" s="15" t="s">
        <v>168</v>
      </c>
      <c r="AW181" s="15" t="s">
        <v>31</v>
      </c>
      <c r="AX181" s="15" t="s">
        <v>82</v>
      </c>
      <c r="AY181" s="304" t="s">
        <v>161</v>
      </c>
    </row>
    <row r="182" s="12" customFormat="1" ht="25.92" customHeight="1">
      <c r="A182" s="12"/>
      <c r="B182" s="228"/>
      <c r="C182" s="229"/>
      <c r="D182" s="230" t="s">
        <v>74</v>
      </c>
      <c r="E182" s="231" t="s">
        <v>229</v>
      </c>
      <c r="F182" s="231" t="s">
        <v>230</v>
      </c>
      <c r="G182" s="229"/>
      <c r="H182" s="229"/>
      <c r="I182" s="232"/>
      <c r="J182" s="233">
        <f>BK182</f>
        <v>0</v>
      </c>
      <c r="K182" s="229"/>
      <c r="L182" s="234"/>
      <c r="M182" s="235"/>
      <c r="N182" s="236"/>
      <c r="O182" s="236"/>
      <c r="P182" s="237">
        <f>SUM(P183:P187)</f>
        <v>0</v>
      </c>
      <c r="Q182" s="236"/>
      <c r="R182" s="237">
        <f>SUM(R183:R187)</f>
        <v>0</v>
      </c>
      <c r="S182" s="236"/>
      <c r="T182" s="238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9" t="s">
        <v>168</v>
      </c>
      <c r="AT182" s="240" t="s">
        <v>74</v>
      </c>
      <c r="AU182" s="240" t="s">
        <v>75</v>
      </c>
      <c r="AY182" s="239" t="s">
        <v>161</v>
      </c>
      <c r="BK182" s="241">
        <f>SUM(BK183:BK187)</f>
        <v>0</v>
      </c>
    </row>
    <row r="183" s="2" customFormat="1" ht="189.75" customHeight="1">
      <c r="A183" s="38"/>
      <c r="B183" s="39"/>
      <c r="C183" s="244" t="s">
        <v>180</v>
      </c>
      <c r="D183" s="244" t="s">
        <v>164</v>
      </c>
      <c r="E183" s="245" t="s">
        <v>600</v>
      </c>
      <c r="F183" s="246" t="s">
        <v>601</v>
      </c>
      <c r="G183" s="247" t="s">
        <v>187</v>
      </c>
      <c r="H183" s="248">
        <v>25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40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234</v>
      </c>
      <c r="AT183" s="256" t="s">
        <v>164</v>
      </c>
      <c r="AU183" s="256" t="s">
        <v>82</v>
      </c>
      <c r="AY183" s="17" t="s">
        <v>161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82</v>
      </c>
      <c r="BK183" s="257">
        <f>ROUND(I183*H183,2)</f>
        <v>0</v>
      </c>
      <c r="BL183" s="17" t="s">
        <v>234</v>
      </c>
      <c r="BM183" s="256" t="s">
        <v>602</v>
      </c>
    </row>
    <row r="184" s="2" customFormat="1">
      <c r="A184" s="38"/>
      <c r="B184" s="39"/>
      <c r="C184" s="40"/>
      <c r="D184" s="260" t="s">
        <v>176</v>
      </c>
      <c r="E184" s="40"/>
      <c r="F184" s="270" t="s">
        <v>603</v>
      </c>
      <c r="G184" s="40"/>
      <c r="H184" s="40"/>
      <c r="I184" s="154"/>
      <c r="J184" s="40"/>
      <c r="K184" s="40"/>
      <c r="L184" s="44"/>
      <c r="M184" s="271"/>
      <c r="N184" s="27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176</v>
      </c>
      <c r="AU184" s="17" t="s">
        <v>82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604</v>
      </c>
      <c r="G185" s="259"/>
      <c r="H185" s="263">
        <v>25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82</v>
      </c>
      <c r="AV185" s="13" t="s">
        <v>84</v>
      </c>
      <c r="AW185" s="13" t="s">
        <v>31</v>
      </c>
      <c r="AX185" s="13" t="s">
        <v>82</v>
      </c>
      <c r="AY185" s="269" t="s">
        <v>161</v>
      </c>
    </row>
    <row r="186" s="2" customFormat="1" ht="78" customHeight="1">
      <c r="A186" s="38"/>
      <c r="B186" s="39"/>
      <c r="C186" s="244" t="s">
        <v>168</v>
      </c>
      <c r="D186" s="244" t="s">
        <v>164</v>
      </c>
      <c r="E186" s="245" t="s">
        <v>605</v>
      </c>
      <c r="F186" s="246" t="s">
        <v>606</v>
      </c>
      <c r="G186" s="247" t="s">
        <v>187</v>
      </c>
      <c r="H186" s="248">
        <v>25</v>
      </c>
      <c r="I186" s="249"/>
      <c r="J186" s="250">
        <f>ROUND(I186*H186,2)</f>
        <v>0</v>
      </c>
      <c r="K186" s="251"/>
      <c r="L186" s="44"/>
      <c r="M186" s="252" t="s">
        <v>1</v>
      </c>
      <c r="N186" s="253" t="s">
        <v>40</v>
      </c>
      <c r="O186" s="91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6" t="s">
        <v>234</v>
      </c>
      <c r="AT186" s="256" t="s">
        <v>164</v>
      </c>
      <c r="AU186" s="256" t="s">
        <v>82</v>
      </c>
      <c r="AY186" s="17" t="s">
        <v>161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7" t="s">
        <v>82</v>
      </c>
      <c r="BK186" s="257">
        <f>ROUND(I186*H186,2)</f>
        <v>0</v>
      </c>
      <c r="BL186" s="17" t="s">
        <v>234</v>
      </c>
      <c r="BM186" s="256" t="s">
        <v>607</v>
      </c>
    </row>
    <row r="187" s="13" customFormat="1">
      <c r="A187" s="13"/>
      <c r="B187" s="258"/>
      <c r="C187" s="259"/>
      <c r="D187" s="260" t="s">
        <v>170</v>
      </c>
      <c r="E187" s="261" t="s">
        <v>1</v>
      </c>
      <c r="F187" s="262" t="s">
        <v>608</v>
      </c>
      <c r="G187" s="259"/>
      <c r="H187" s="263">
        <v>25</v>
      </c>
      <c r="I187" s="264"/>
      <c r="J187" s="259"/>
      <c r="K187" s="259"/>
      <c r="L187" s="265"/>
      <c r="M187" s="305"/>
      <c r="N187" s="306"/>
      <c r="O187" s="306"/>
      <c r="P187" s="306"/>
      <c r="Q187" s="306"/>
      <c r="R187" s="306"/>
      <c r="S187" s="306"/>
      <c r="T187" s="30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170</v>
      </c>
      <c r="AU187" s="269" t="s">
        <v>82</v>
      </c>
      <c r="AV187" s="13" t="s">
        <v>84</v>
      </c>
      <c r="AW187" s="13" t="s">
        <v>31</v>
      </c>
      <c r="AX187" s="13" t="s">
        <v>82</v>
      </c>
      <c r="AY187" s="269" t="s">
        <v>161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192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tqi5HlVjLRagPAHoiRLZelEkSQP/8puIRL2tG4cwQKXhdXYBEqCee5vPkIHQlfD1/9N5gW09rYHtz5+w5XcY7w==" hashValue="2Sa1J0IyRBF2hLqZFSyS9ZFX2+4JQ559ZoxpGpG6vPMszLC21tYbmtLpHgQeM4K+vaaGDGjxxtSxNJLE+jwOIg==" algorithmName="SHA-512" password="CC35"/>
  <autoFilter ref="C122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609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610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ROUND((SUM(BE122:BE141)),  2)</f>
        <v>0</v>
      </c>
      <c r="G35" s="38"/>
      <c r="H35" s="38"/>
      <c r="I35" s="171">
        <v>0.20999999999999999</v>
      </c>
      <c r="J35" s="170">
        <f>ROUND(((SUM(BE122:BE141))*I35),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ROUND((SUM(BF122:BF141)),  2)</f>
        <v>0</v>
      </c>
      <c r="G36" s="38"/>
      <c r="H36" s="38"/>
      <c r="I36" s="171">
        <v>0.14999999999999999</v>
      </c>
      <c r="J36" s="170">
        <f>ROUND(((SUM(BF122:BF141))*I36),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ROUND((SUM(BG122:BG141)),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ROUND((SUM(BH122:BH141)),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ROUND((SUM(BI122:BI141)),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609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VRN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145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611</v>
      </c>
      <c r="E100" s="205"/>
      <c r="F100" s="205"/>
      <c r="G100" s="205"/>
      <c r="H100" s="205"/>
      <c r="I100" s="206"/>
      <c r="J100" s="207">
        <f>J132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17 - Oprava trati v úseku Beroun - Kařízek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134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609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01 - VRN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156" t="s">
        <v>22</v>
      </c>
      <c r="J116" s="79" t="str">
        <f>IF(J14="","",J14)</f>
        <v>20. 6. 2020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Ing. Aleš Bednář</v>
      </c>
      <c r="G118" s="40"/>
      <c r="H118" s="40"/>
      <c r="I118" s="156" t="s">
        <v>30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156" t="s">
        <v>32</v>
      </c>
      <c r="J119" s="36" t="str">
        <f>E26</f>
        <v>Jan Marušák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147</v>
      </c>
      <c r="D121" s="218" t="s">
        <v>60</v>
      </c>
      <c r="E121" s="218" t="s">
        <v>56</v>
      </c>
      <c r="F121" s="218" t="s">
        <v>57</v>
      </c>
      <c r="G121" s="218" t="s">
        <v>148</v>
      </c>
      <c r="H121" s="218" t="s">
        <v>149</v>
      </c>
      <c r="I121" s="219" t="s">
        <v>150</v>
      </c>
      <c r="J121" s="220" t="s">
        <v>140</v>
      </c>
      <c r="K121" s="221" t="s">
        <v>151</v>
      </c>
      <c r="L121" s="222"/>
      <c r="M121" s="100" t="s">
        <v>1</v>
      </c>
      <c r="N121" s="101" t="s">
        <v>39</v>
      </c>
      <c r="O121" s="101" t="s">
        <v>152</v>
      </c>
      <c r="P121" s="101" t="s">
        <v>153</v>
      </c>
      <c r="Q121" s="101" t="s">
        <v>154</v>
      </c>
      <c r="R121" s="101" t="s">
        <v>155</v>
      </c>
      <c r="S121" s="101" t="s">
        <v>156</v>
      </c>
      <c r="T121" s="102" t="s">
        <v>157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158</v>
      </c>
      <c r="D122" s="40"/>
      <c r="E122" s="40"/>
      <c r="F122" s="40"/>
      <c r="G122" s="40"/>
      <c r="H122" s="40"/>
      <c r="I122" s="154"/>
      <c r="J122" s="223">
        <f>BK122</f>
        <v>0</v>
      </c>
      <c r="K122" s="40"/>
      <c r="L122" s="44"/>
      <c r="M122" s="103"/>
      <c r="N122" s="224"/>
      <c r="O122" s="104"/>
      <c r="P122" s="225">
        <f>P123+P132</f>
        <v>0</v>
      </c>
      <c r="Q122" s="104"/>
      <c r="R122" s="225">
        <f>R123+R132</f>
        <v>0</v>
      </c>
      <c r="S122" s="104"/>
      <c r="T122" s="226">
        <f>T123+T132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142</v>
      </c>
      <c r="BK122" s="227">
        <f>BK123+BK132</f>
        <v>0</v>
      </c>
    </row>
    <row r="123" s="12" customFormat="1" ht="25.92" customHeight="1">
      <c r="A123" s="12"/>
      <c r="B123" s="228"/>
      <c r="C123" s="229"/>
      <c r="D123" s="230" t="s">
        <v>74</v>
      </c>
      <c r="E123" s="231" t="s">
        <v>229</v>
      </c>
      <c r="F123" s="231" t="s">
        <v>230</v>
      </c>
      <c r="G123" s="229"/>
      <c r="H123" s="229"/>
      <c r="I123" s="232"/>
      <c r="J123" s="233">
        <f>BK123</f>
        <v>0</v>
      </c>
      <c r="K123" s="229"/>
      <c r="L123" s="234"/>
      <c r="M123" s="235"/>
      <c r="N123" s="236"/>
      <c r="O123" s="236"/>
      <c r="P123" s="237">
        <f>SUM(P124:P131)</f>
        <v>0</v>
      </c>
      <c r="Q123" s="236"/>
      <c r="R123" s="237">
        <f>SUM(R124:R131)</f>
        <v>0</v>
      </c>
      <c r="S123" s="236"/>
      <c r="T123" s="238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9" t="s">
        <v>168</v>
      </c>
      <c r="AT123" s="240" t="s">
        <v>74</v>
      </c>
      <c r="AU123" s="240" t="s">
        <v>75</v>
      </c>
      <c r="AY123" s="239" t="s">
        <v>161</v>
      </c>
      <c r="BK123" s="241">
        <f>SUM(BK124:BK131)</f>
        <v>0</v>
      </c>
    </row>
    <row r="124" s="2" customFormat="1" ht="78" customHeight="1">
      <c r="A124" s="38"/>
      <c r="B124" s="39"/>
      <c r="C124" s="244" t="s">
        <v>82</v>
      </c>
      <c r="D124" s="244" t="s">
        <v>164</v>
      </c>
      <c r="E124" s="245" t="s">
        <v>612</v>
      </c>
      <c r="F124" s="246" t="s">
        <v>613</v>
      </c>
      <c r="G124" s="247" t="s">
        <v>198</v>
      </c>
      <c r="H124" s="248">
        <v>4</v>
      </c>
      <c r="I124" s="249"/>
      <c r="J124" s="250">
        <f>ROUND(I124*H124,2)</f>
        <v>0</v>
      </c>
      <c r="K124" s="251"/>
      <c r="L124" s="44"/>
      <c r="M124" s="252" t="s">
        <v>1</v>
      </c>
      <c r="N124" s="253" t="s">
        <v>40</v>
      </c>
      <c r="O124" s="91"/>
      <c r="P124" s="254">
        <f>O124*H124</f>
        <v>0</v>
      </c>
      <c r="Q124" s="254">
        <v>0</v>
      </c>
      <c r="R124" s="254">
        <f>Q124*H124</f>
        <v>0</v>
      </c>
      <c r="S124" s="254">
        <v>0</v>
      </c>
      <c r="T124" s="25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6" t="s">
        <v>234</v>
      </c>
      <c r="AT124" s="256" t="s">
        <v>164</v>
      </c>
      <c r="AU124" s="256" t="s">
        <v>82</v>
      </c>
      <c r="AY124" s="17" t="s">
        <v>161</v>
      </c>
      <c r="BE124" s="257">
        <f>IF(N124="základní",J124,0)</f>
        <v>0</v>
      </c>
      <c r="BF124" s="257">
        <f>IF(N124="snížená",J124,0)</f>
        <v>0</v>
      </c>
      <c r="BG124" s="257">
        <f>IF(N124="zákl. přenesená",J124,0)</f>
        <v>0</v>
      </c>
      <c r="BH124" s="257">
        <f>IF(N124="sníž. přenesená",J124,0)</f>
        <v>0</v>
      </c>
      <c r="BI124" s="257">
        <f>IF(N124="nulová",J124,0)</f>
        <v>0</v>
      </c>
      <c r="BJ124" s="17" t="s">
        <v>82</v>
      </c>
      <c r="BK124" s="257">
        <f>ROUND(I124*H124,2)</f>
        <v>0</v>
      </c>
      <c r="BL124" s="17" t="s">
        <v>234</v>
      </c>
      <c r="BM124" s="256" t="s">
        <v>614</v>
      </c>
    </row>
    <row r="125" s="13" customFormat="1">
      <c r="A125" s="13"/>
      <c r="B125" s="258"/>
      <c r="C125" s="259"/>
      <c r="D125" s="260" t="s">
        <v>170</v>
      </c>
      <c r="E125" s="261" t="s">
        <v>1</v>
      </c>
      <c r="F125" s="262" t="s">
        <v>615</v>
      </c>
      <c r="G125" s="259"/>
      <c r="H125" s="263">
        <v>2</v>
      </c>
      <c r="I125" s="264"/>
      <c r="J125" s="259"/>
      <c r="K125" s="259"/>
      <c r="L125" s="265"/>
      <c r="M125" s="266"/>
      <c r="N125" s="267"/>
      <c r="O125" s="267"/>
      <c r="P125" s="267"/>
      <c r="Q125" s="267"/>
      <c r="R125" s="267"/>
      <c r="S125" s="267"/>
      <c r="T125" s="26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9" t="s">
        <v>170</v>
      </c>
      <c r="AU125" s="269" t="s">
        <v>82</v>
      </c>
      <c r="AV125" s="13" t="s">
        <v>84</v>
      </c>
      <c r="AW125" s="13" t="s">
        <v>31</v>
      </c>
      <c r="AX125" s="13" t="s">
        <v>75</v>
      </c>
      <c r="AY125" s="269" t="s">
        <v>161</v>
      </c>
    </row>
    <row r="126" s="13" customFormat="1">
      <c r="A126" s="13"/>
      <c r="B126" s="258"/>
      <c r="C126" s="259"/>
      <c r="D126" s="260" t="s">
        <v>170</v>
      </c>
      <c r="E126" s="261" t="s">
        <v>1</v>
      </c>
      <c r="F126" s="262" t="s">
        <v>616</v>
      </c>
      <c r="G126" s="259"/>
      <c r="H126" s="263">
        <v>2</v>
      </c>
      <c r="I126" s="264"/>
      <c r="J126" s="259"/>
      <c r="K126" s="259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170</v>
      </c>
      <c r="AU126" s="269" t="s">
        <v>82</v>
      </c>
      <c r="AV126" s="13" t="s">
        <v>84</v>
      </c>
      <c r="AW126" s="13" t="s">
        <v>31</v>
      </c>
      <c r="AX126" s="13" t="s">
        <v>75</v>
      </c>
      <c r="AY126" s="269" t="s">
        <v>161</v>
      </c>
    </row>
    <row r="127" s="15" customFormat="1">
      <c r="A127" s="15"/>
      <c r="B127" s="294"/>
      <c r="C127" s="295"/>
      <c r="D127" s="260" t="s">
        <v>170</v>
      </c>
      <c r="E127" s="296" t="s">
        <v>1</v>
      </c>
      <c r="F127" s="297" t="s">
        <v>203</v>
      </c>
      <c r="G127" s="295"/>
      <c r="H127" s="298">
        <v>4</v>
      </c>
      <c r="I127" s="299"/>
      <c r="J127" s="295"/>
      <c r="K127" s="295"/>
      <c r="L127" s="300"/>
      <c r="M127" s="301"/>
      <c r="N127" s="302"/>
      <c r="O127" s="302"/>
      <c r="P127" s="302"/>
      <c r="Q127" s="302"/>
      <c r="R127" s="302"/>
      <c r="S127" s="302"/>
      <c r="T127" s="30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304" t="s">
        <v>170</v>
      </c>
      <c r="AU127" s="304" t="s">
        <v>82</v>
      </c>
      <c r="AV127" s="15" t="s">
        <v>168</v>
      </c>
      <c r="AW127" s="15" t="s">
        <v>31</v>
      </c>
      <c r="AX127" s="15" t="s">
        <v>82</v>
      </c>
      <c r="AY127" s="304" t="s">
        <v>161</v>
      </c>
    </row>
    <row r="128" s="2" customFormat="1" ht="78" customHeight="1">
      <c r="A128" s="38"/>
      <c r="B128" s="39"/>
      <c r="C128" s="244" t="s">
        <v>84</v>
      </c>
      <c r="D128" s="244" t="s">
        <v>164</v>
      </c>
      <c r="E128" s="245" t="s">
        <v>617</v>
      </c>
      <c r="F128" s="246" t="s">
        <v>618</v>
      </c>
      <c r="G128" s="247" t="s">
        <v>198</v>
      </c>
      <c r="H128" s="248">
        <v>6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234</v>
      </c>
      <c r="AT128" s="256" t="s">
        <v>164</v>
      </c>
      <c r="AU128" s="256" t="s">
        <v>82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234</v>
      </c>
      <c r="BM128" s="256" t="s">
        <v>619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620</v>
      </c>
      <c r="G129" s="259"/>
      <c r="H129" s="263">
        <v>3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82</v>
      </c>
      <c r="AV129" s="13" t="s">
        <v>84</v>
      </c>
      <c r="AW129" s="13" t="s">
        <v>31</v>
      </c>
      <c r="AX129" s="13" t="s">
        <v>75</v>
      </c>
      <c r="AY129" s="269" t="s">
        <v>161</v>
      </c>
    </row>
    <row r="130" s="13" customFormat="1">
      <c r="A130" s="13"/>
      <c r="B130" s="258"/>
      <c r="C130" s="259"/>
      <c r="D130" s="260" t="s">
        <v>170</v>
      </c>
      <c r="E130" s="261" t="s">
        <v>1</v>
      </c>
      <c r="F130" s="262" t="s">
        <v>621</v>
      </c>
      <c r="G130" s="259"/>
      <c r="H130" s="263">
        <v>3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170</v>
      </c>
      <c r="AU130" s="269" t="s">
        <v>82</v>
      </c>
      <c r="AV130" s="13" t="s">
        <v>84</v>
      </c>
      <c r="AW130" s="13" t="s">
        <v>31</v>
      </c>
      <c r="AX130" s="13" t="s">
        <v>75</v>
      </c>
      <c r="AY130" s="269" t="s">
        <v>161</v>
      </c>
    </row>
    <row r="131" s="15" customFormat="1">
      <c r="A131" s="15"/>
      <c r="B131" s="294"/>
      <c r="C131" s="295"/>
      <c r="D131" s="260" t="s">
        <v>170</v>
      </c>
      <c r="E131" s="296" t="s">
        <v>1</v>
      </c>
      <c r="F131" s="297" t="s">
        <v>203</v>
      </c>
      <c r="G131" s="295"/>
      <c r="H131" s="298">
        <v>6</v>
      </c>
      <c r="I131" s="299"/>
      <c r="J131" s="295"/>
      <c r="K131" s="295"/>
      <c r="L131" s="300"/>
      <c r="M131" s="301"/>
      <c r="N131" s="302"/>
      <c r="O131" s="302"/>
      <c r="P131" s="302"/>
      <c r="Q131" s="302"/>
      <c r="R131" s="302"/>
      <c r="S131" s="302"/>
      <c r="T131" s="30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304" t="s">
        <v>170</v>
      </c>
      <c r="AU131" s="304" t="s">
        <v>82</v>
      </c>
      <c r="AV131" s="15" t="s">
        <v>168</v>
      </c>
      <c r="AW131" s="15" t="s">
        <v>31</v>
      </c>
      <c r="AX131" s="15" t="s">
        <v>82</v>
      </c>
      <c r="AY131" s="304" t="s">
        <v>161</v>
      </c>
    </row>
    <row r="132" s="12" customFormat="1" ht="25.92" customHeight="1">
      <c r="A132" s="12"/>
      <c r="B132" s="228"/>
      <c r="C132" s="229"/>
      <c r="D132" s="230" t="s">
        <v>74</v>
      </c>
      <c r="E132" s="231" t="s">
        <v>131</v>
      </c>
      <c r="F132" s="231" t="s">
        <v>129</v>
      </c>
      <c r="G132" s="229"/>
      <c r="H132" s="229"/>
      <c r="I132" s="232"/>
      <c r="J132" s="233">
        <f>BK132</f>
        <v>0</v>
      </c>
      <c r="K132" s="229"/>
      <c r="L132" s="234"/>
      <c r="M132" s="235"/>
      <c r="N132" s="236"/>
      <c r="O132" s="236"/>
      <c r="P132" s="237">
        <f>SUM(P133:P141)</f>
        <v>0</v>
      </c>
      <c r="Q132" s="236"/>
      <c r="R132" s="237">
        <f>SUM(R133:R141)</f>
        <v>0</v>
      </c>
      <c r="S132" s="236"/>
      <c r="T132" s="238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9" t="s">
        <v>162</v>
      </c>
      <c r="AT132" s="240" t="s">
        <v>74</v>
      </c>
      <c r="AU132" s="240" t="s">
        <v>75</v>
      </c>
      <c r="AY132" s="239" t="s">
        <v>161</v>
      </c>
      <c r="BK132" s="241">
        <f>SUM(BK133:BK141)</f>
        <v>0</v>
      </c>
    </row>
    <row r="133" s="2" customFormat="1" ht="16.5" customHeight="1">
      <c r="A133" s="38"/>
      <c r="B133" s="39"/>
      <c r="C133" s="244" t="s">
        <v>180</v>
      </c>
      <c r="D133" s="244" t="s">
        <v>164</v>
      </c>
      <c r="E133" s="245" t="s">
        <v>622</v>
      </c>
      <c r="F133" s="246" t="s">
        <v>623</v>
      </c>
      <c r="G133" s="247" t="s">
        <v>624</v>
      </c>
      <c r="H133" s="311"/>
      <c r="I133" s="249"/>
      <c r="J133" s="250">
        <f>ROUND(I133*H133,2)</f>
        <v>0</v>
      </c>
      <c r="K133" s="251"/>
      <c r="L133" s="44"/>
      <c r="M133" s="252" t="s">
        <v>1</v>
      </c>
      <c r="N133" s="253" t="s">
        <v>40</v>
      </c>
      <c r="O133" s="91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168</v>
      </c>
      <c r="AT133" s="256" t="s">
        <v>164</v>
      </c>
      <c r="AU133" s="256" t="s">
        <v>82</v>
      </c>
      <c r="AY133" s="17" t="s">
        <v>161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82</v>
      </c>
      <c r="BK133" s="257">
        <f>ROUND(I133*H133,2)</f>
        <v>0</v>
      </c>
      <c r="BL133" s="17" t="s">
        <v>168</v>
      </c>
      <c r="BM133" s="256" t="s">
        <v>625</v>
      </c>
    </row>
    <row r="134" s="2" customFormat="1" ht="16.5" customHeight="1">
      <c r="A134" s="38"/>
      <c r="B134" s="39"/>
      <c r="C134" s="244" t="s">
        <v>168</v>
      </c>
      <c r="D134" s="244" t="s">
        <v>164</v>
      </c>
      <c r="E134" s="245" t="s">
        <v>626</v>
      </c>
      <c r="F134" s="246" t="s">
        <v>627</v>
      </c>
      <c r="G134" s="247" t="s">
        <v>628</v>
      </c>
      <c r="H134" s="248">
        <v>1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40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168</v>
      </c>
      <c r="AT134" s="256" t="s">
        <v>164</v>
      </c>
      <c r="AU134" s="256" t="s">
        <v>82</v>
      </c>
      <c r="AY134" s="17" t="s">
        <v>161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82</v>
      </c>
      <c r="BK134" s="257">
        <f>ROUND(I134*H134,2)</f>
        <v>0</v>
      </c>
      <c r="BL134" s="17" t="s">
        <v>168</v>
      </c>
      <c r="BM134" s="256" t="s">
        <v>629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82</v>
      </c>
      <c r="G135" s="259"/>
      <c r="H135" s="263">
        <v>1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82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5" customFormat="1">
      <c r="A136" s="15"/>
      <c r="B136" s="294"/>
      <c r="C136" s="295"/>
      <c r="D136" s="260" t="s">
        <v>170</v>
      </c>
      <c r="E136" s="296" t="s">
        <v>1</v>
      </c>
      <c r="F136" s="297" t="s">
        <v>203</v>
      </c>
      <c r="G136" s="295"/>
      <c r="H136" s="298">
        <v>1</v>
      </c>
      <c r="I136" s="299"/>
      <c r="J136" s="295"/>
      <c r="K136" s="295"/>
      <c r="L136" s="300"/>
      <c r="M136" s="301"/>
      <c r="N136" s="302"/>
      <c r="O136" s="302"/>
      <c r="P136" s="302"/>
      <c r="Q136" s="302"/>
      <c r="R136" s="302"/>
      <c r="S136" s="302"/>
      <c r="T136" s="30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304" t="s">
        <v>170</v>
      </c>
      <c r="AU136" s="304" t="s">
        <v>82</v>
      </c>
      <c r="AV136" s="15" t="s">
        <v>168</v>
      </c>
      <c r="AW136" s="15" t="s">
        <v>31</v>
      </c>
      <c r="AX136" s="15" t="s">
        <v>82</v>
      </c>
      <c r="AY136" s="304" t="s">
        <v>161</v>
      </c>
    </row>
    <row r="137" s="2" customFormat="1" ht="21.75" customHeight="1">
      <c r="A137" s="38"/>
      <c r="B137" s="39"/>
      <c r="C137" s="244" t="s">
        <v>162</v>
      </c>
      <c r="D137" s="244" t="s">
        <v>164</v>
      </c>
      <c r="E137" s="245" t="s">
        <v>630</v>
      </c>
      <c r="F137" s="246" t="s">
        <v>631</v>
      </c>
      <c r="G137" s="247" t="s">
        <v>632</v>
      </c>
      <c r="H137" s="248">
        <v>3</v>
      </c>
      <c r="I137" s="249"/>
      <c r="J137" s="250">
        <f>ROUND(I137*H137,2)</f>
        <v>0</v>
      </c>
      <c r="K137" s="251"/>
      <c r="L137" s="44"/>
      <c r="M137" s="252" t="s">
        <v>1</v>
      </c>
      <c r="N137" s="253" t="s">
        <v>40</v>
      </c>
      <c r="O137" s="91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168</v>
      </c>
      <c r="AT137" s="256" t="s">
        <v>164</v>
      </c>
      <c r="AU137" s="256" t="s">
        <v>82</v>
      </c>
      <c r="AY137" s="17" t="s">
        <v>161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82</v>
      </c>
      <c r="BK137" s="257">
        <f>ROUND(I137*H137,2)</f>
        <v>0</v>
      </c>
      <c r="BL137" s="17" t="s">
        <v>168</v>
      </c>
      <c r="BM137" s="256" t="s">
        <v>633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634</v>
      </c>
      <c r="G138" s="259"/>
      <c r="H138" s="263">
        <v>1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82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3" customFormat="1">
      <c r="A139" s="13"/>
      <c r="B139" s="258"/>
      <c r="C139" s="259"/>
      <c r="D139" s="260" t="s">
        <v>170</v>
      </c>
      <c r="E139" s="261" t="s">
        <v>1</v>
      </c>
      <c r="F139" s="262" t="s">
        <v>635</v>
      </c>
      <c r="G139" s="259"/>
      <c r="H139" s="263">
        <v>1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170</v>
      </c>
      <c r="AU139" s="269" t="s">
        <v>82</v>
      </c>
      <c r="AV139" s="13" t="s">
        <v>84</v>
      </c>
      <c r="AW139" s="13" t="s">
        <v>31</v>
      </c>
      <c r="AX139" s="13" t="s">
        <v>75</v>
      </c>
      <c r="AY139" s="269" t="s">
        <v>161</v>
      </c>
    </row>
    <row r="140" s="13" customFormat="1">
      <c r="A140" s="13"/>
      <c r="B140" s="258"/>
      <c r="C140" s="259"/>
      <c r="D140" s="260" t="s">
        <v>170</v>
      </c>
      <c r="E140" s="261" t="s">
        <v>1</v>
      </c>
      <c r="F140" s="262" t="s">
        <v>636</v>
      </c>
      <c r="G140" s="259"/>
      <c r="H140" s="263">
        <v>1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170</v>
      </c>
      <c r="AU140" s="269" t="s">
        <v>82</v>
      </c>
      <c r="AV140" s="13" t="s">
        <v>84</v>
      </c>
      <c r="AW140" s="13" t="s">
        <v>31</v>
      </c>
      <c r="AX140" s="13" t="s">
        <v>75</v>
      </c>
      <c r="AY140" s="269" t="s">
        <v>161</v>
      </c>
    </row>
    <row r="141" s="15" customFormat="1">
      <c r="A141" s="15"/>
      <c r="B141" s="294"/>
      <c r="C141" s="295"/>
      <c r="D141" s="260" t="s">
        <v>170</v>
      </c>
      <c r="E141" s="296" t="s">
        <v>1</v>
      </c>
      <c r="F141" s="297" t="s">
        <v>203</v>
      </c>
      <c r="G141" s="295"/>
      <c r="H141" s="298">
        <v>3</v>
      </c>
      <c r="I141" s="299"/>
      <c r="J141" s="295"/>
      <c r="K141" s="295"/>
      <c r="L141" s="300"/>
      <c r="M141" s="308"/>
      <c r="N141" s="309"/>
      <c r="O141" s="309"/>
      <c r="P141" s="309"/>
      <c r="Q141" s="309"/>
      <c r="R141" s="309"/>
      <c r="S141" s="309"/>
      <c r="T141" s="31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304" t="s">
        <v>170</v>
      </c>
      <c r="AU141" s="304" t="s">
        <v>82</v>
      </c>
      <c r="AV141" s="15" t="s">
        <v>168</v>
      </c>
      <c r="AW141" s="15" t="s">
        <v>31</v>
      </c>
      <c r="AX141" s="15" t="s">
        <v>82</v>
      </c>
      <c r="AY141" s="304" t="s">
        <v>161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192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2kk+uqDdKoFuxzFuQ2iVYWPPGEFGwywXsZ5B0eLmlpwL9CBFp5CcjBSgLdExyl5JRKUmqakgeeRvYT4nC6gkDw==" hashValue="h0pZAGHcp6Uv4oQCBoXGicgKF5GZJhgTzvBQIM9WwDWLRShFM7entBbvXcVoF6bJbCnEH0f4WoOdowqOTJroGQ==" algorithmName="SHA-512" password="CC35"/>
  <autoFilter ref="C121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135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137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ROUND((SUM(BE123:BE185)),  2)</f>
        <v>0</v>
      </c>
      <c r="G35" s="38"/>
      <c r="H35" s="38"/>
      <c r="I35" s="171">
        <v>0.20999999999999999</v>
      </c>
      <c r="J35" s="170">
        <f>ROUND(((SUM(BE123:BE185))*I35),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ROUND((SUM(BF123:BF185)),  2)</f>
        <v>0</v>
      </c>
      <c r="G36" s="38"/>
      <c r="H36" s="38"/>
      <c r="I36" s="171">
        <v>0.14999999999999999</v>
      </c>
      <c r="J36" s="170">
        <f>ROUND(((SUM(BF123:BF185))*I36),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ROUND((SUM(BG123:BG185)),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ROUND((SUM(BH123:BH185)),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ROUND((SUM(BI123:BI185)),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135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1.TK Králův Dvůr - Zdice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J172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135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1.TK Králův Dvůr - Zdice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P124+P172</f>
        <v>0</v>
      </c>
      <c r="Q123" s="104"/>
      <c r="R123" s="225">
        <f>R124+R172</f>
        <v>1317.645</v>
      </c>
      <c r="S123" s="104"/>
      <c r="T123" s="226">
        <f>T124+T172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BK124+BK172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1317.645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SUM(P126:P171)</f>
        <v>0</v>
      </c>
      <c r="Q125" s="236"/>
      <c r="R125" s="237">
        <f>SUM(R126:R171)</f>
        <v>1317.645</v>
      </c>
      <c r="S125" s="236"/>
      <c r="T125" s="238">
        <f>SUM(T126:T171)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SUM(BK126:BK171)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732.02499999999998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169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171</v>
      </c>
      <c r="G127" s="259"/>
      <c r="H127" s="263">
        <v>732.02499999999998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44.25" customHeight="1">
      <c r="A128" s="38"/>
      <c r="B128" s="39"/>
      <c r="C128" s="244" t="s">
        <v>84</v>
      </c>
      <c r="D128" s="244" t="s">
        <v>164</v>
      </c>
      <c r="E128" s="245" t="s">
        <v>172</v>
      </c>
      <c r="F128" s="246" t="s">
        <v>173</v>
      </c>
      <c r="G128" s="247" t="s">
        <v>174</v>
      </c>
      <c r="H128" s="248">
        <v>4.1829999999999998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175</v>
      </c>
    </row>
    <row r="129" s="2" customFormat="1">
      <c r="A129" s="38"/>
      <c r="B129" s="39"/>
      <c r="C129" s="40"/>
      <c r="D129" s="260" t="s">
        <v>176</v>
      </c>
      <c r="E129" s="40"/>
      <c r="F129" s="270" t="s">
        <v>177</v>
      </c>
      <c r="G129" s="40"/>
      <c r="H129" s="40"/>
      <c r="I129" s="154"/>
      <c r="J129" s="40"/>
      <c r="K129" s="40"/>
      <c r="L129" s="44"/>
      <c r="M129" s="271"/>
      <c r="N129" s="27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84</v>
      </c>
    </row>
    <row r="130" s="14" customFormat="1">
      <c r="A130" s="14"/>
      <c r="B130" s="273"/>
      <c r="C130" s="274"/>
      <c r="D130" s="260" t="s">
        <v>170</v>
      </c>
      <c r="E130" s="275" t="s">
        <v>1</v>
      </c>
      <c r="F130" s="276" t="s">
        <v>178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2" t="s">
        <v>170</v>
      </c>
      <c r="AU130" s="282" t="s">
        <v>84</v>
      </c>
      <c r="AV130" s="14" t="s">
        <v>82</v>
      </c>
      <c r="AW130" s="14" t="s">
        <v>31</v>
      </c>
      <c r="AX130" s="14" t="s">
        <v>75</v>
      </c>
      <c r="AY130" s="282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179</v>
      </c>
      <c r="G131" s="259"/>
      <c r="H131" s="263">
        <v>4.1829999999999998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82</v>
      </c>
      <c r="AY131" s="269" t="s">
        <v>161</v>
      </c>
    </row>
    <row r="132" s="2" customFormat="1" ht="111.75" customHeight="1">
      <c r="A132" s="38"/>
      <c r="B132" s="39"/>
      <c r="C132" s="244" t="s">
        <v>180</v>
      </c>
      <c r="D132" s="244" t="s">
        <v>164</v>
      </c>
      <c r="E132" s="245" t="s">
        <v>181</v>
      </c>
      <c r="F132" s="246" t="s">
        <v>182</v>
      </c>
      <c r="G132" s="247" t="s">
        <v>174</v>
      </c>
      <c r="H132" s="248">
        <v>4.1829999999999998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40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168</v>
      </c>
      <c r="AT132" s="256" t="s">
        <v>164</v>
      </c>
      <c r="AU132" s="256" t="s">
        <v>84</v>
      </c>
      <c r="AY132" s="17" t="s">
        <v>161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82</v>
      </c>
      <c r="BK132" s="257">
        <f>ROUND(I132*H132,2)</f>
        <v>0</v>
      </c>
      <c r="BL132" s="17" t="s">
        <v>168</v>
      </c>
      <c r="BM132" s="256" t="s">
        <v>183</v>
      </c>
    </row>
    <row r="133" s="2" customFormat="1">
      <c r="A133" s="38"/>
      <c r="B133" s="39"/>
      <c r="C133" s="40"/>
      <c r="D133" s="260" t="s">
        <v>176</v>
      </c>
      <c r="E133" s="40"/>
      <c r="F133" s="270" t="s">
        <v>177</v>
      </c>
      <c r="G133" s="40"/>
      <c r="H133" s="40"/>
      <c r="I133" s="154"/>
      <c r="J133" s="40"/>
      <c r="K133" s="40"/>
      <c r="L133" s="44"/>
      <c r="M133" s="271"/>
      <c r="N133" s="27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176</v>
      </c>
      <c r="AU133" s="17" t="s">
        <v>84</v>
      </c>
    </row>
    <row r="134" s="14" customFormat="1">
      <c r="A134" s="14"/>
      <c r="B134" s="273"/>
      <c r="C134" s="274"/>
      <c r="D134" s="260" t="s">
        <v>170</v>
      </c>
      <c r="E134" s="275" t="s">
        <v>1</v>
      </c>
      <c r="F134" s="276" t="s">
        <v>178</v>
      </c>
      <c r="G134" s="274"/>
      <c r="H134" s="275" t="s">
        <v>1</v>
      </c>
      <c r="I134" s="277"/>
      <c r="J134" s="274"/>
      <c r="K134" s="274"/>
      <c r="L134" s="278"/>
      <c r="M134" s="279"/>
      <c r="N134" s="280"/>
      <c r="O134" s="280"/>
      <c r="P134" s="280"/>
      <c r="Q134" s="280"/>
      <c r="R134" s="280"/>
      <c r="S134" s="280"/>
      <c r="T134" s="28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2" t="s">
        <v>170</v>
      </c>
      <c r="AU134" s="282" t="s">
        <v>84</v>
      </c>
      <c r="AV134" s="14" t="s">
        <v>82</v>
      </c>
      <c r="AW134" s="14" t="s">
        <v>31</v>
      </c>
      <c r="AX134" s="14" t="s">
        <v>75</v>
      </c>
      <c r="AY134" s="282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179</v>
      </c>
      <c r="G135" s="259"/>
      <c r="H135" s="263">
        <v>4.1829999999999998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82</v>
      </c>
      <c r="AY135" s="269" t="s">
        <v>161</v>
      </c>
    </row>
    <row r="136" s="2" customFormat="1" ht="16.5" customHeight="1">
      <c r="A136" s="38"/>
      <c r="B136" s="39"/>
      <c r="C136" s="283" t="s">
        <v>168</v>
      </c>
      <c r="D136" s="283" t="s">
        <v>184</v>
      </c>
      <c r="E136" s="284" t="s">
        <v>185</v>
      </c>
      <c r="F136" s="285" t="s">
        <v>186</v>
      </c>
      <c r="G136" s="286" t="s">
        <v>187</v>
      </c>
      <c r="H136" s="287">
        <v>1317.645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40</v>
      </c>
      <c r="O136" s="91"/>
      <c r="P136" s="254">
        <f>O136*H136</f>
        <v>0</v>
      </c>
      <c r="Q136" s="254">
        <v>1</v>
      </c>
      <c r="R136" s="254">
        <f>Q136*H136</f>
        <v>1317.645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188</v>
      </c>
      <c r="AT136" s="256" t="s">
        <v>184</v>
      </c>
      <c r="AU136" s="256" t="s">
        <v>84</v>
      </c>
      <c r="AY136" s="17" t="s">
        <v>161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82</v>
      </c>
      <c r="BK136" s="257">
        <f>ROUND(I136*H136,2)</f>
        <v>0</v>
      </c>
      <c r="BL136" s="17" t="s">
        <v>168</v>
      </c>
      <c r="BM136" s="256" t="s">
        <v>189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190</v>
      </c>
      <c r="G137" s="259"/>
      <c r="H137" s="263">
        <v>1317.645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44.25" customHeight="1">
      <c r="A138" s="38"/>
      <c r="B138" s="39"/>
      <c r="C138" s="244" t="s">
        <v>162</v>
      </c>
      <c r="D138" s="244" t="s">
        <v>164</v>
      </c>
      <c r="E138" s="245" t="s">
        <v>191</v>
      </c>
      <c r="F138" s="246" t="s">
        <v>192</v>
      </c>
      <c r="G138" s="247" t="s">
        <v>174</v>
      </c>
      <c r="H138" s="248">
        <v>4.1829999999999998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193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194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4" customFormat="1">
      <c r="A140" s="14"/>
      <c r="B140" s="273"/>
      <c r="C140" s="274"/>
      <c r="D140" s="260" t="s">
        <v>170</v>
      </c>
      <c r="E140" s="275" t="s">
        <v>1</v>
      </c>
      <c r="F140" s="276" t="s">
        <v>178</v>
      </c>
      <c r="G140" s="274"/>
      <c r="H140" s="275" t="s">
        <v>1</v>
      </c>
      <c r="I140" s="277"/>
      <c r="J140" s="274"/>
      <c r="K140" s="274"/>
      <c r="L140" s="278"/>
      <c r="M140" s="279"/>
      <c r="N140" s="280"/>
      <c r="O140" s="280"/>
      <c r="P140" s="280"/>
      <c r="Q140" s="280"/>
      <c r="R140" s="280"/>
      <c r="S140" s="280"/>
      <c r="T140" s="28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2" t="s">
        <v>170</v>
      </c>
      <c r="AU140" s="282" t="s">
        <v>84</v>
      </c>
      <c r="AV140" s="14" t="s">
        <v>82</v>
      </c>
      <c r="AW140" s="14" t="s">
        <v>31</v>
      </c>
      <c r="AX140" s="14" t="s">
        <v>75</v>
      </c>
      <c r="AY140" s="282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179</v>
      </c>
      <c r="G141" s="259"/>
      <c r="H141" s="263">
        <v>4.1829999999999998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82</v>
      </c>
      <c r="AY141" s="269" t="s">
        <v>161</v>
      </c>
    </row>
    <row r="142" s="2" customFormat="1" ht="33" customHeight="1">
      <c r="A142" s="38"/>
      <c r="B142" s="39"/>
      <c r="C142" s="244" t="s">
        <v>195</v>
      </c>
      <c r="D142" s="244" t="s">
        <v>164</v>
      </c>
      <c r="E142" s="245" t="s">
        <v>196</v>
      </c>
      <c r="F142" s="246" t="s">
        <v>197</v>
      </c>
      <c r="G142" s="247" t="s">
        <v>198</v>
      </c>
      <c r="H142" s="248">
        <v>46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40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168</v>
      </c>
      <c r="AT142" s="256" t="s">
        <v>164</v>
      </c>
      <c r="AU142" s="256" t="s">
        <v>84</v>
      </c>
      <c r="AY142" s="17" t="s">
        <v>161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82</v>
      </c>
      <c r="BK142" s="257">
        <f>ROUND(I142*H142,2)</f>
        <v>0</v>
      </c>
      <c r="BL142" s="17" t="s">
        <v>168</v>
      </c>
      <c r="BM142" s="256" t="s">
        <v>199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200</v>
      </c>
      <c r="G143" s="259"/>
      <c r="H143" s="263">
        <v>22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201</v>
      </c>
      <c r="G144" s="259"/>
      <c r="H144" s="263">
        <v>12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202</v>
      </c>
      <c r="G145" s="259"/>
      <c r="H145" s="263">
        <v>12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46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84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33" customHeight="1">
      <c r="A147" s="38"/>
      <c r="B147" s="39"/>
      <c r="C147" s="244" t="s">
        <v>204</v>
      </c>
      <c r="D147" s="244" t="s">
        <v>164</v>
      </c>
      <c r="E147" s="245" t="s">
        <v>205</v>
      </c>
      <c r="F147" s="246" t="s">
        <v>206</v>
      </c>
      <c r="G147" s="247" t="s">
        <v>198</v>
      </c>
      <c r="H147" s="248">
        <v>34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168</v>
      </c>
      <c r="AT147" s="256" t="s">
        <v>164</v>
      </c>
      <c r="AU147" s="256" t="s">
        <v>84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168</v>
      </c>
      <c r="BM147" s="256" t="s">
        <v>207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208</v>
      </c>
      <c r="G148" s="259"/>
      <c r="H148" s="263">
        <v>22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209</v>
      </c>
      <c r="G149" s="259"/>
      <c r="H149" s="263">
        <v>6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3" customFormat="1">
      <c r="A150" s="13"/>
      <c r="B150" s="258"/>
      <c r="C150" s="259"/>
      <c r="D150" s="260" t="s">
        <v>170</v>
      </c>
      <c r="E150" s="261" t="s">
        <v>1</v>
      </c>
      <c r="F150" s="262" t="s">
        <v>210</v>
      </c>
      <c r="G150" s="259"/>
      <c r="H150" s="263">
        <v>6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170</v>
      </c>
      <c r="AU150" s="269" t="s">
        <v>84</v>
      </c>
      <c r="AV150" s="13" t="s">
        <v>84</v>
      </c>
      <c r="AW150" s="13" t="s">
        <v>31</v>
      </c>
      <c r="AX150" s="13" t="s">
        <v>75</v>
      </c>
      <c r="AY150" s="269" t="s">
        <v>161</v>
      </c>
    </row>
    <row r="151" s="15" customFormat="1">
      <c r="A151" s="15"/>
      <c r="B151" s="294"/>
      <c r="C151" s="295"/>
      <c r="D151" s="260" t="s">
        <v>170</v>
      </c>
      <c r="E151" s="296" t="s">
        <v>1</v>
      </c>
      <c r="F151" s="297" t="s">
        <v>203</v>
      </c>
      <c r="G151" s="295"/>
      <c r="H151" s="298">
        <v>34</v>
      </c>
      <c r="I151" s="299"/>
      <c r="J151" s="295"/>
      <c r="K151" s="295"/>
      <c r="L151" s="300"/>
      <c r="M151" s="301"/>
      <c r="N151" s="302"/>
      <c r="O151" s="302"/>
      <c r="P151" s="302"/>
      <c r="Q151" s="302"/>
      <c r="R151" s="302"/>
      <c r="S151" s="302"/>
      <c r="T151" s="30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304" t="s">
        <v>170</v>
      </c>
      <c r="AU151" s="304" t="s">
        <v>84</v>
      </c>
      <c r="AV151" s="15" t="s">
        <v>168</v>
      </c>
      <c r="AW151" s="15" t="s">
        <v>31</v>
      </c>
      <c r="AX151" s="15" t="s">
        <v>82</v>
      </c>
      <c r="AY151" s="304" t="s">
        <v>161</v>
      </c>
    </row>
    <row r="152" s="2" customFormat="1" ht="44.25" customHeight="1">
      <c r="A152" s="38"/>
      <c r="B152" s="39"/>
      <c r="C152" s="244" t="s">
        <v>188</v>
      </c>
      <c r="D152" s="244" t="s">
        <v>164</v>
      </c>
      <c r="E152" s="245" t="s">
        <v>211</v>
      </c>
      <c r="F152" s="246" t="s">
        <v>212</v>
      </c>
      <c r="G152" s="247" t="s">
        <v>198</v>
      </c>
      <c r="H152" s="248">
        <v>6</v>
      </c>
      <c r="I152" s="249"/>
      <c r="J152" s="250">
        <f>ROUND(I152*H152,2)</f>
        <v>0</v>
      </c>
      <c r="K152" s="251"/>
      <c r="L152" s="44"/>
      <c r="M152" s="252" t="s">
        <v>1</v>
      </c>
      <c r="N152" s="253" t="s">
        <v>40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168</v>
      </c>
      <c r="AT152" s="256" t="s">
        <v>164</v>
      </c>
      <c r="AU152" s="256" t="s">
        <v>84</v>
      </c>
      <c r="AY152" s="17" t="s">
        <v>161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82</v>
      </c>
      <c r="BK152" s="257">
        <f>ROUND(I152*H152,2)</f>
        <v>0</v>
      </c>
      <c r="BL152" s="17" t="s">
        <v>168</v>
      </c>
      <c r="BM152" s="256" t="s">
        <v>213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214</v>
      </c>
      <c r="G153" s="259"/>
      <c r="H153" s="263">
        <v>2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215</v>
      </c>
      <c r="G154" s="259"/>
      <c r="H154" s="263">
        <v>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216</v>
      </c>
      <c r="G155" s="259"/>
      <c r="H155" s="263">
        <v>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5" customFormat="1">
      <c r="A156" s="15"/>
      <c r="B156" s="294"/>
      <c r="C156" s="295"/>
      <c r="D156" s="260" t="s">
        <v>170</v>
      </c>
      <c r="E156" s="296" t="s">
        <v>1</v>
      </c>
      <c r="F156" s="297" t="s">
        <v>203</v>
      </c>
      <c r="G156" s="295"/>
      <c r="H156" s="298">
        <v>6</v>
      </c>
      <c r="I156" s="299"/>
      <c r="J156" s="295"/>
      <c r="K156" s="295"/>
      <c r="L156" s="300"/>
      <c r="M156" s="301"/>
      <c r="N156" s="302"/>
      <c r="O156" s="302"/>
      <c r="P156" s="302"/>
      <c r="Q156" s="302"/>
      <c r="R156" s="302"/>
      <c r="S156" s="302"/>
      <c r="T156" s="30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304" t="s">
        <v>170</v>
      </c>
      <c r="AU156" s="304" t="s">
        <v>84</v>
      </c>
      <c r="AV156" s="15" t="s">
        <v>168</v>
      </c>
      <c r="AW156" s="15" t="s">
        <v>31</v>
      </c>
      <c r="AX156" s="15" t="s">
        <v>82</v>
      </c>
      <c r="AY156" s="304" t="s">
        <v>161</v>
      </c>
    </row>
    <row r="157" s="2" customFormat="1" ht="44.25" customHeight="1">
      <c r="A157" s="38"/>
      <c r="B157" s="39"/>
      <c r="C157" s="244" t="s">
        <v>217</v>
      </c>
      <c r="D157" s="244" t="s">
        <v>164</v>
      </c>
      <c r="E157" s="245" t="s">
        <v>218</v>
      </c>
      <c r="F157" s="246" t="s">
        <v>219</v>
      </c>
      <c r="G157" s="247" t="s">
        <v>198</v>
      </c>
      <c r="H157" s="248">
        <v>46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40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168</v>
      </c>
      <c r="AT157" s="256" t="s">
        <v>164</v>
      </c>
      <c r="AU157" s="256" t="s">
        <v>84</v>
      </c>
      <c r="AY157" s="17" t="s">
        <v>161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82</v>
      </c>
      <c r="BK157" s="257">
        <f>ROUND(I157*H157,2)</f>
        <v>0</v>
      </c>
      <c r="BL157" s="17" t="s">
        <v>168</v>
      </c>
      <c r="BM157" s="256" t="s">
        <v>220</v>
      </c>
    </row>
    <row r="158" s="13" customFormat="1">
      <c r="A158" s="13"/>
      <c r="B158" s="258"/>
      <c r="C158" s="259"/>
      <c r="D158" s="260" t="s">
        <v>170</v>
      </c>
      <c r="E158" s="261" t="s">
        <v>1</v>
      </c>
      <c r="F158" s="262" t="s">
        <v>200</v>
      </c>
      <c r="G158" s="259"/>
      <c r="H158" s="263">
        <v>22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170</v>
      </c>
      <c r="AU158" s="269" t="s">
        <v>84</v>
      </c>
      <c r="AV158" s="13" t="s">
        <v>84</v>
      </c>
      <c r="AW158" s="13" t="s">
        <v>31</v>
      </c>
      <c r="AX158" s="13" t="s">
        <v>75</v>
      </c>
      <c r="AY158" s="269" t="s">
        <v>161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201</v>
      </c>
      <c r="G159" s="259"/>
      <c r="H159" s="263">
        <v>12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75</v>
      </c>
      <c r="AY159" s="269" t="s">
        <v>161</v>
      </c>
    </row>
    <row r="160" s="13" customFormat="1">
      <c r="A160" s="13"/>
      <c r="B160" s="258"/>
      <c r="C160" s="259"/>
      <c r="D160" s="260" t="s">
        <v>170</v>
      </c>
      <c r="E160" s="261" t="s">
        <v>1</v>
      </c>
      <c r="F160" s="262" t="s">
        <v>202</v>
      </c>
      <c r="G160" s="259"/>
      <c r="H160" s="263">
        <v>12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170</v>
      </c>
      <c r="AU160" s="269" t="s">
        <v>84</v>
      </c>
      <c r="AV160" s="13" t="s">
        <v>84</v>
      </c>
      <c r="AW160" s="13" t="s">
        <v>31</v>
      </c>
      <c r="AX160" s="13" t="s">
        <v>75</v>
      </c>
      <c r="AY160" s="269" t="s">
        <v>161</v>
      </c>
    </row>
    <row r="161" s="15" customFormat="1">
      <c r="A161" s="15"/>
      <c r="B161" s="294"/>
      <c r="C161" s="295"/>
      <c r="D161" s="260" t="s">
        <v>170</v>
      </c>
      <c r="E161" s="296" t="s">
        <v>1</v>
      </c>
      <c r="F161" s="297" t="s">
        <v>203</v>
      </c>
      <c r="G161" s="295"/>
      <c r="H161" s="298">
        <v>46</v>
      </c>
      <c r="I161" s="299"/>
      <c r="J161" s="295"/>
      <c r="K161" s="295"/>
      <c r="L161" s="300"/>
      <c r="M161" s="301"/>
      <c r="N161" s="302"/>
      <c r="O161" s="302"/>
      <c r="P161" s="302"/>
      <c r="Q161" s="302"/>
      <c r="R161" s="302"/>
      <c r="S161" s="302"/>
      <c r="T161" s="30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4" t="s">
        <v>170</v>
      </c>
      <c r="AU161" s="304" t="s">
        <v>84</v>
      </c>
      <c r="AV161" s="15" t="s">
        <v>168</v>
      </c>
      <c r="AW161" s="15" t="s">
        <v>31</v>
      </c>
      <c r="AX161" s="15" t="s">
        <v>82</v>
      </c>
      <c r="AY161" s="304" t="s">
        <v>161</v>
      </c>
    </row>
    <row r="162" s="2" customFormat="1" ht="44.25" customHeight="1">
      <c r="A162" s="38"/>
      <c r="B162" s="39"/>
      <c r="C162" s="244" t="s">
        <v>221</v>
      </c>
      <c r="D162" s="244" t="s">
        <v>164</v>
      </c>
      <c r="E162" s="245" t="s">
        <v>222</v>
      </c>
      <c r="F162" s="246" t="s">
        <v>223</v>
      </c>
      <c r="G162" s="247" t="s">
        <v>198</v>
      </c>
      <c r="H162" s="248">
        <v>34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224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208</v>
      </c>
      <c r="G163" s="259"/>
      <c r="H163" s="263">
        <v>22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75</v>
      </c>
      <c r="AY163" s="269" t="s">
        <v>161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209</v>
      </c>
      <c r="G164" s="259"/>
      <c r="H164" s="263">
        <v>6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210</v>
      </c>
      <c r="G165" s="259"/>
      <c r="H165" s="263">
        <v>6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5" customFormat="1">
      <c r="A166" s="15"/>
      <c r="B166" s="294"/>
      <c r="C166" s="295"/>
      <c r="D166" s="260" t="s">
        <v>170</v>
      </c>
      <c r="E166" s="296" t="s">
        <v>1</v>
      </c>
      <c r="F166" s="297" t="s">
        <v>203</v>
      </c>
      <c r="G166" s="295"/>
      <c r="H166" s="298">
        <v>34</v>
      </c>
      <c r="I166" s="299"/>
      <c r="J166" s="295"/>
      <c r="K166" s="295"/>
      <c r="L166" s="300"/>
      <c r="M166" s="301"/>
      <c r="N166" s="302"/>
      <c r="O166" s="302"/>
      <c r="P166" s="302"/>
      <c r="Q166" s="302"/>
      <c r="R166" s="302"/>
      <c r="S166" s="302"/>
      <c r="T166" s="30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304" t="s">
        <v>170</v>
      </c>
      <c r="AU166" s="304" t="s">
        <v>84</v>
      </c>
      <c r="AV166" s="15" t="s">
        <v>168</v>
      </c>
      <c r="AW166" s="15" t="s">
        <v>31</v>
      </c>
      <c r="AX166" s="15" t="s">
        <v>82</v>
      </c>
      <c r="AY166" s="304" t="s">
        <v>161</v>
      </c>
    </row>
    <row r="167" s="2" customFormat="1" ht="44.25" customHeight="1">
      <c r="A167" s="38"/>
      <c r="B167" s="39"/>
      <c r="C167" s="244" t="s">
        <v>225</v>
      </c>
      <c r="D167" s="244" t="s">
        <v>164</v>
      </c>
      <c r="E167" s="245" t="s">
        <v>226</v>
      </c>
      <c r="F167" s="246" t="s">
        <v>227</v>
      </c>
      <c r="G167" s="247" t="s">
        <v>198</v>
      </c>
      <c r="H167" s="248">
        <v>6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40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168</v>
      </c>
      <c r="AT167" s="256" t="s">
        <v>164</v>
      </c>
      <c r="AU167" s="256" t="s">
        <v>84</v>
      </c>
      <c r="AY167" s="17" t="s">
        <v>161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82</v>
      </c>
      <c r="BK167" s="257">
        <f>ROUND(I167*H167,2)</f>
        <v>0</v>
      </c>
      <c r="BL167" s="17" t="s">
        <v>168</v>
      </c>
      <c r="BM167" s="256" t="s">
        <v>228</v>
      </c>
    </row>
    <row r="168" s="13" customFormat="1">
      <c r="A168" s="13"/>
      <c r="B168" s="258"/>
      <c r="C168" s="259"/>
      <c r="D168" s="260" t="s">
        <v>170</v>
      </c>
      <c r="E168" s="261" t="s">
        <v>1</v>
      </c>
      <c r="F168" s="262" t="s">
        <v>214</v>
      </c>
      <c r="G168" s="259"/>
      <c r="H168" s="263">
        <v>2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170</v>
      </c>
      <c r="AU168" s="269" t="s">
        <v>84</v>
      </c>
      <c r="AV168" s="13" t="s">
        <v>84</v>
      </c>
      <c r="AW168" s="13" t="s">
        <v>31</v>
      </c>
      <c r="AX168" s="13" t="s">
        <v>75</v>
      </c>
      <c r="AY168" s="269" t="s">
        <v>161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215</v>
      </c>
      <c r="G169" s="259"/>
      <c r="H169" s="263">
        <v>2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75</v>
      </c>
      <c r="AY169" s="269" t="s">
        <v>161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216</v>
      </c>
      <c r="G170" s="259"/>
      <c r="H170" s="263">
        <v>2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5" customFormat="1">
      <c r="A171" s="15"/>
      <c r="B171" s="294"/>
      <c r="C171" s="295"/>
      <c r="D171" s="260" t="s">
        <v>170</v>
      </c>
      <c r="E171" s="296" t="s">
        <v>1</v>
      </c>
      <c r="F171" s="297" t="s">
        <v>203</v>
      </c>
      <c r="G171" s="295"/>
      <c r="H171" s="298">
        <v>6</v>
      </c>
      <c r="I171" s="299"/>
      <c r="J171" s="295"/>
      <c r="K171" s="295"/>
      <c r="L171" s="300"/>
      <c r="M171" s="301"/>
      <c r="N171" s="302"/>
      <c r="O171" s="302"/>
      <c r="P171" s="302"/>
      <c r="Q171" s="302"/>
      <c r="R171" s="302"/>
      <c r="S171" s="302"/>
      <c r="T171" s="3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4" t="s">
        <v>170</v>
      </c>
      <c r="AU171" s="304" t="s">
        <v>84</v>
      </c>
      <c r="AV171" s="15" t="s">
        <v>168</v>
      </c>
      <c r="AW171" s="15" t="s">
        <v>31</v>
      </c>
      <c r="AX171" s="15" t="s">
        <v>82</v>
      </c>
      <c r="AY171" s="304" t="s">
        <v>161</v>
      </c>
    </row>
    <row r="172" s="12" customFormat="1" ht="25.92" customHeight="1">
      <c r="A172" s="12"/>
      <c r="B172" s="228"/>
      <c r="C172" s="229"/>
      <c r="D172" s="230" t="s">
        <v>74</v>
      </c>
      <c r="E172" s="231" t="s">
        <v>229</v>
      </c>
      <c r="F172" s="231" t="s">
        <v>230</v>
      </c>
      <c r="G172" s="229"/>
      <c r="H172" s="229"/>
      <c r="I172" s="232"/>
      <c r="J172" s="233">
        <f>BK172</f>
        <v>0</v>
      </c>
      <c r="K172" s="229"/>
      <c r="L172" s="234"/>
      <c r="M172" s="235"/>
      <c r="N172" s="236"/>
      <c r="O172" s="236"/>
      <c r="P172" s="237">
        <f>SUM(P173:P185)</f>
        <v>0</v>
      </c>
      <c r="Q172" s="236"/>
      <c r="R172" s="237">
        <f>SUM(R173:R185)</f>
        <v>0</v>
      </c>
      <c r="S172" s="236"/>
      <c r="T172" s="238">
        <f>SUM(T173:T185)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9" t="s">
        <v>168</v>
      </c>
      <c r="AT172" s="240" t="s">
        <v>74</v>
      </c>
      <c r="AU172" s="240" t="s">
        <v>75</v>
      </c>
      <c r="AY172" s="239" t="s">
        <v>161</v>
      </c>
      <c r="BK172" s="241">
        <f>SUM(BK173:BK185)</f>
        <v>0</v>
      </c>
    </row>
    <row r="173" s="2" customFormat="1" ht="21.75" customHeight="1">
      <c r="A173" s="38"/>
      <c r="B173" s="39"/>
      <c r="C173" s="244" t="s">
        <v>231</v>
      </c>
      <c r="D173" s="244" t="s">
        <v>164</v>
      </c>
      <c r="E173" s="245" t="s">
        <v>232</v>
      </c>
      <c r="F173" s="246" t="s">
        <v>233</v>
      </c>
      <c r="G173" s="247" t="s">
        <v>198</v>
      </c>
      <c r="H173" s="248">
        <v>70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40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234</v>
      </c>
      <c r="AT173" s="256" t="s">
        <v>164</v>
      </c>
      <c r="AU173" s="256" t="s">
        <v>82</v>
      </c>
      <c r="AY173" s="17" t="s">
        <v>161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82</v>
      </c>
      <c r="BK173" s="257">
        <f>ROUND(I173*H173,2)</f>
        <v>0</v>
      </c>
      <c r="BL173" s="17" t="s">
        <v>234</v>
      </c>
      <c r="BM173" s="256" t="s">
        <v>235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236</v>
      </c>
      <c r="G174" s="259"/>
      <c r="H174" s="263">
        <v>69.716999999999999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82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237</v>
      </c>
      <c r="G175" s="259"/>
      <c r="H175" s="263">
        <v>0.28299999999999997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82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5" customFormat="1">
      <c r="A176" s="15"/>
      <c r="B176" s="294"/>
      <c r="C176" s="295"/>
      <c r="D176" s="260" t="s">
        <v>170</v>
      </c>
      <c r="E176" s="296" t="s">
        <v>1</v>
      </c>
      <c r="F176" s="297" t="s">
        <v>203</v>
      </c>
      <c r="G176" s="295"/>
      <c r="H176" s="298">
        <v>70</v>
      </c>
      <c r="I176" s="299"/>
      <c r="J176" s="295"/>
      <c r="K176" s="295"/>
      <c r="L176" s="300"/>
      <c r="M176" s="301"/>
      <c r="N176" s="302"/>
      <c r="O176" s="302"/>
      <c r="P176" s="302"/>
      <c r="Q176" s="302"/>
      <c r="R176" s="302"/>
      <c r="S176" s="302"/>
      <c r="T176" s="30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304" t="s">
        <v>170</v>
      </c>
      <c r="AU176" s="304" t="s">
        <v>82</v>
      </c>
      <c r="AV176" s="15" t="s">
        <v>168</v>
      </c>
      <c r="AW176" s="15" t="s">
        <v>31</v>
      </c>
      <c r="AX176" s="15" t="s">
        <v>82</v>
      </c>
      <c r="AY176" s="304" t="s">
        <v>161</v>
      </c>
    </row>
    <row r="177" s="2" customFormat="1" ht="44.25" customHeight="1">
      <c r="A177" s="38"/>
      <c r="B177" s="39"/>
      <c r="C177" s="244" t="s">
        <v>238</v>
      </c>
      <c r="D177" s="244" t="s">
        <v>164</v>
      </c>
      <c r="E177" s="245" t="s">
        <v>239</v>
      </c>
      <c r="F177" s="246" t="s">
        <v>240</v>
      </c>
      <c r="G177" s="247" t="s">
        <v>198</v>
      </c>
      <c r="H177" s="248">
        <v>70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40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234</v>
      </c>
      <c r="AT177" s="256" t="s">
        <v>164</v>
      </c>
      <c r="AU177" s="256" t="s">
        <v>82</v>
      </c>
      <c r="AY177" s="17" t="s">
        <v>161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82</v>
      </c>
      <c r="BK177" s="257">
        <f>ROUND(I177*H177,2)</f>
        <v>0</v>
      </c>
      <c r="BL177" s="17" t="s">
        <v>234</v>
      </c>
      <c r="BM177" s="256" t="s">
        <v>241</v>
      </c>
    </row>
    <row r="178" s="13" customFormat="1">
      <c r="A178" s="13"/>
      <c r="B178" s="258"/>
      <c r="C178" s="259"/>
      <c r="D178" s="260" t="s">
        <v>170</v>
      </c>
      <c r="E178" s="261" t="s">
        <v>1</v>
      </c>
      <c r="F178" s="262" t="s">
        <v>236</v>
      </c>
      <c r="G178" s="259"/>
      <c r="H178" s="263">
        <v>69.716999999999999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170</v>
      </c>
      <c r="AU178" s="269" t="s">
        <v>82</v>
      </c>
      <c r="AV178" s="13" t="s">
        <v>84</v>
      </c>
      <c r="AW178" s="13" t="s">
        <v>31</v>
      </c>
      <c r="AX178" s="13" t="s">
        <v>75</v>
      </c>
      <c r="AY178" s="269" t="s">
        <v>161</v>
      </c>
    </row>
    <row r="179" s="13" customFormat="1">
      <c r="A179" s="13"/>
      <c r="B179" s="258"/>
      <c r="C179" s="259"/>
      <c r="D179" s="260" t="s">
        <v>170</v>
      </c>
      <c r="E179" s="261" t="s">
        <v>1</v>
      </c>
      <c r="F179" s="262" t="s">
        <v>237</v>
      </c>
      <c r="G179" s="259"/>
      <c r="H179" s="263">
        <v>0.28299999999999997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170</v>
      </c>
      <c r="AU179" s="269" t="s">
        <v>82</v>
      </c>
      <c r="AV179" s="13" t="s">
        <v>84</v>
      </c>
      <c r="AW179" s="13" t="s">
        <v>31</v>
      </c>
      <c r="AX179" s="13" t="s">
        <v>75</v>
      </c>
      <c r="AY179" s="269" t="s">
        <v>161</v>
      </c>
    </row>
    <row r="180" s="15" customFormat="1">
      <c r="A180" s="15"/>
      <c r="B180" s="294"/>
      <c r="C180" s="295"/>
      <c r="D180" s="260" t="s">
        <v>170</v>
      </c>
      <c r="E180" s="296" t="s">
        <v>1</v>
      </c>
      <c r="F180" s="297" t="s">
        <v>203</v>
      </c>
      <c r="G180" s="295"/>
      <c r="H180" s="298">
        <v>70</v>
      </c>
      <c r="I180" s="299"/>
      <c r="J180" s="295"/>
      <c r="K180" s="295"/>
      <c r="L180" s="300"/>
      <c r="M180" s="301"/>
      <c r="N180" s="302"/>
      <c r="O180" s="302"/>
      <c r="P180" s="302"/>
      <c r="Q180" s="302"/>
      <c r="R180" s="302"/>
      <c r="S180" s="302"/>
      <c r="T180" s="30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304" t="s">
        <v>170</v>
      </c>
      <c r="AU180" s="304" t="s">
        <v>82</v>
      </c>
      <c r="AV180" s="15" t="s">
        <v>168</v>
      </c>
      <c r="AW180" s="15" t="s">
        <v>31</v>
      </c>
      <c r="AX180" s="15" t="s">
        <v>82</v>
      </c>
      <c r="AY180" s="304" t="s">
        <v>161</v>
      </c>
    </row>
    <row r="181" s="2" customFormat="1" ht="44.25" customHeight="1">
      <c r="A181" s="38"/>
      <c r="B181" s="39"/>
      <c r="C181" s="244" t="s">
        <v>8</v>
      </c>
      <c r="D181" s="244" t="s">
        <v>164</v>
      </c>
      <c r="E181" s="245" t="s">
        <v>242</v>
      </c>
      <c r="F181" s="246" t="s">
        <v>243</v>
      </c>
      <c r="G181" s="247" t="s">
        <v>198</v>
      </c>
      <c r="H181" s="248">
        <v>13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40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234</v>
      </c>
      <c r="AT181" s="256" t="s">
        <v>164</v>
      </c>
      <c r="AU181" s="256" t="s">
        <v>82</v>
      </c>
      <c r="AY181" s="17" t="s">
        <v>161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82</v>
      </c>
      <c r="BK181" s="257">
        <f>ROUND(I181*H181,2)</f>
        <v>0</v>
      </c>
      <c r="BL181" s="17" t="s">
        <v>234</v>
      </c>
      <c r="BM181" s="256" t="s">
        <v>244</v>
      </c>
    </row>
    <row r="182" s="13" customFormat="1">
      <c r="A182" s="13"/>
      <c r="B182" s="258"/>
      <c r="C182" s="259"/>
      <c r="D182" s="260" t="s">
        <v>170</v>
      </c>
      <c r="E182" s="261" t="s">
        <v>1</v>
      </c>
      <c r="F182" s="262" t="s">
        <v>238</v>
      </c>
      <c r="G182" s="259"/>
      <c r="H182" s="263">
        <v>13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170</v>
      </c>
      <c r="AU182" s="269" t="s">
        <v>82</v>
      </c>
      <c r="AV182" s="13" t="s">
        <v>84</v>
      </c>
      <c r="AW182" s="13" t="s">
        <v>31</v>
      </c>
      <c r="AX182" s="13" t="s">
        <v>75</v>
      </c>
      <c r="AY182" s="269" t="s">
        <v>161</v>
      </c>
    </row>
    <row r="183" s="15" customFormat="1">
      <c r="A183" s="15"/>
      <c r="B183" s="294"/>
      <c r="C183" s="295"/>
      <c r="D183" s="260" t="s">
        <v>170</v>
      </c>
      <c r="E183" s="296" t="s">
        <v>1</v>
      </c>
      <c r="F183" s="297" t="s">
        <v>203</v>
      </c>
      <c r="G183" s="295"/>
      <c r="H183" s="298">
        <v>13</v>
      </c>
      <c r="I183" s="299"/>
      <c r="J183" s="295"/>
      <c r="K183" s="295"/>
      <c r="L183" s="300"/>
      <c r="M183" s="301"/>
      <c r="N183" s="302"/>
      <c r="O183" s="302"/>
      <c r="P183" s="302"/>
      <c r="Q183" s="302"/>
      <c r="R183" s="302"/>
      <c r="S183" s="302"/>
      <c r="T183" s="30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304" t="s">
        <v>170</v>
      </c>
      <c r="AU183" s="304" t="s">
        <v>82</v>
      </c>
      <c r="AV183" s="15" t="s">
        <v>168</v>
      </c>
      <c r="AW183" s="15" t="s">
        <v>31</v>
      </c>
      <c r="AX183" s="15" t="s">
        <v>82</v>
      </c>
      <c r="AY183" s="304" t="s">
        <v>161</v>
      </c>
    </row>
    <row r="184" s="2" customFormat="1" ht="189.75" customHeight="1">
      <c r="A184" s="38"/>
      <c r="B184" s="39"/>
      <c r="C184" s="244" t="s">
        <v>245</v>
      </c>
      <c r="D184" s="244" t="s">
        <v>164</v>
      </c>
      <c r="E184" s="245" t="s">
        <v>246</v>
      </c>
      <c r="F184" s="246" t="s">
        <v>247</v>
      </c>
      <c r="G184" s="247" t="s">
        <v>187</v>
      </c>
      <c r="H184" s="248">
        <v>1317.645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40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168</v>
      </c>
      <c r="AT184" s="256" t="s">
        <v>164</v>
      </c>
      <c r="AU184" s="256" t="s">
        <v>82</v>
      </c>
      <c r="AY184" s="17" t="s">
        <v>161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82</v>
      </c>
      <c r="BK184" s="257">
        <f>ROUND(I184*H184,2)</f>
        <v>0</v>
      </c>
      <c r="BL184" s="17" t="s">
        <v>168</v>
      </c>
      <c r="BM184" s="256" t="s">
        <v>248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190</v>
      </c>
      <c r="G185" s="259"/>
      <c r="H185" s="263">
        <v>1317.645</v>
      </c>
      <c r="I185" s="264"/>
      <c r="J185" s="259"/>
      <c r="K185" s="259"/>
      <c r="L185" s="265"/>
      <c r="M185" s="305"/>
      <c r="N185" s="306"/>
      <c r="O185" s="306"/>
      <c r="P185" s="306"/>
      <c r="Q185" s="306"/>
      <c r="R185" s="306"/>
      <c r="S185" s="306"/>
      <c r="T185" s="30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82</v>
      </c>
      <c r="AV185" s="13" t="s">
        <v>84</v>
      </c>
      <c r="AW185" s="13" t="s">
        <v>31</v>
      </c>
      <c r="AX185" s="13" t="s">
        <v>82</v>
      </c>
      <c r="AY185" s="269" t="s">
        <v>161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192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P35lPdgaVTuSTUjDC96LLfdI+e+fizzKkQ/s4HBJKRAoB7wCHW6OP5Ck1FvFrv0XsNyjsm20OXOL37ZF0Hi9rQ==" hashValue="OjmwyLiRRRzZocwIqxsp4wzMq26QYrFYlkIsBh6cowQkGC6oCWxegtYPEZsJgCKqOS1T+37D548cE+fagrR8lA==" algorithmName="SHA-512" password="CC35"/>
  <autoFilter ref="C122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135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249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ROUND((SUM(BE123:BE185)),  2)</f>
        <v>0</v>
      </c>
      <c r="G35" s="38"/>
      <c r="H35" s="38"/>
      <c r="I35" s="171">
        <v>0.20999999999999999</v>
      </c>
      <c r="J35" s="170">
        <f>ROUND(((SUM(BE123:BE185))*I35),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ROUND((SUM(BF123:BF185)),  2)</f>
        <v>0</v>
      </c>
      <c r="G36" s="38"/>
      <c r="H36" s="38"/>
      <c r="I36" s="171">
        <v>0.14999999999999999</v>
      </c>
      <c r="J36" s="170">
        <f>ROUND(((SUM(BF123:BF185))*I36),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ROUND((SUM(BG123:BG185)),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ROUND((SUM(BH123:BH185)),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ROUND((SUM(BI123:BI185)),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135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Oprava 2.TK Králův Dvůr - Zdice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J172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135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Oprava 2.TK Králův Dvůr - Zdice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P124+P172</f>
        <v>0</v>
      </c>
      <c r="Q123" s="104"/>
      <c r="R123" s="225">
        <f>R124+R172</f>
        <v>1317.645</v>
      </c>
      <c r="S123" s="104"/>
      <c r="T123" s="226">
        <f>T124+T172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BK124+BK172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1317.645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SUM(P126:P171)</f>
        <v>0</v>
      </c>
      <c r="Q125" s="236"/>
      <c r="R125" s="237">
        <f>SUM(R126:R171)</f>
        <v>1317.645</v>
      </c>
      <c r="S125" s="236"/>
      <c r="T125" s="238">
        <f>SUM(T126:T171)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SUM(BK126:BK171)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732.02499999999998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250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171</v>
      </c>
      <c r="G127" s="259"/>
      <c r="H127" s="263">
        <v>732.02499999999998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44.25" customHeight="1">
      <c r="A128" s="38"/>
      <c r="B128" s="39"/>
      <c r="C128" s="244" t="s">
        <v>84</v>
      </c>
      <c r="D128" s="244" t="s">
        <v>164</v>
      </c>
      <c r="E128" s="245" t="s">
        <v>172</v>
      </c>
      <c r="F128" s="246" t="s">
        <v>173</v>
      </c>
      <c r="G128" s="247" t="s">
        <v>174</v>
      </c>
      <c r="H128" s="248">
        <v>4.1829999999999998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251</v>
      </c>
    </row>
    <row r="129" s="2" customFormat="1">
      <c r="A129" s="38"/>
      <c r="B129" s="39"/>
      <c r="C129" s="40"/>
      <c r="D129" s="260" t="s">
        <v>176</v>
      </c>
      <c r="E129" s="40"/>
      <c r="F129" s="270" t="s">
        <v>177</v>
      </c>
      <c r="G129" s="40"/>
      <c r="H129" s="40"/>
      <c r="I129" s="154"/>
      <c r="J129" s="40"/>
      <c r="K129" s="40"/>
      <c r="L129" s="44"/>
      <c r="M129" s="271"/>
      <c r="N129" s="27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84</v>
      </c>
    </row>
    <row r="130" s="14" customFormat="1">
      <c r="A130" s="14"/>
      <c r="B130" s="273"/>
      <c r="C130" s="274"/>
      <c r="D130" s="260" t="s">
        <v>170</v>
      </c>
      <c r="E130" s="275" t="s">
        <v>1</v>
      </c>
      <c r="F130" s="276" t="s">
        <v>178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2" t="s">
        <v>170</v>
      </c>
      <c r="AU130" s="282" t="s">
        <v>84</v>
      </c>
      <c r="AV130" s="14" t="s">
        <v>82</v>
      </c>
      <c r="AW130" s="14" t="s">
        <v>31</v>
      </c>
      <c r="AX130" s="14" t="s">
        <v>75</v>
      </c>
      <c r="AY130" s="282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179</v>
      </c>
      <c r="G131" s="259"/>
      <c r="H131" s="263">
        <v>4.1829999999999998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82</v>
      </c>
      <c r="AY131" s="269" t="s">
        <v>161</v>
      </c>
    </row>
    <row r="132" s="2" customFormat="1" ht="111.75" customHeight="1">
      <c r="A132" s="38"/>
      <c r="B132" s="39"/>
      <c r="C132" s="244" t="s">
        <v>180</v>
      </c>
      <c r="D132" s="244" t="s">
        <v>164</v>
      </c>
      <c r="E132" s="245" t="s">
        <v>181</v>
      </c>
      <c r="F132" s="246" t="s">
        <v>182</v>
      </c>
      <c r="G132" s="247" t="s">
        <v>174</v>
      </c>
      <c r="H132" s="248">
        <v>4.1829999999999998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40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168</v>
      </c>
      <c r="AT132" s="256" t="s">
        <v>164</v>
      </c>
      <c r="AU132" s="256" t="s">
        <v>84</v>
      </c>
      <c r="AY132" s="17" t="s">
        <v>161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82</v>
      </c>
      <c r="BK132" s="257">
        <f>ROUND(I132*H132,2)</f>
        <v>0</v>
      </c>
      <c r="BL132" s="17" t="s">
        <v>168</v>
      </c>
      <c r="BM132" s="256" t="s">
        <v>252</v>
      </c>
    </row>
    <row r="133" s="2" customFormat="1">
      <c r="A133" s="38"/>
      <c r="B133" s="39"/>
      <c r="C133" s="40"/>
      <c r="D133" s="260" t="s">
        <v>176</v>
      </c>
      <c r="E133" s="40"/>
      <c r="F133" s="270" t="s">
        <v>177</v>
      </c>
      <c r="G133" s="40"/>
      <c r="H133" s="40"/>
      <c r="I133" s="154"/>
      <c r="J133" s="40"/>
      <c r="K133" s="40"/>
      <c r="L133" s="44"/>
      <c r="M133" s="271"/>
      <c r="N133" s="27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176</v>
      </c>
      <c r="AU133" s="17" t="s">
        <v>84</v>
      </c>
    </row>
    <row r="134" s="14" customFormat="1">
      <c r="A134" s="14"/>
      <c r="B134" s="273"/>
      <c r="C134" s="274"/>
      <c r="D134" s="260" t="s">
        <v>170</v>
      </c>
      <c r="E134" s="275" t="s">
        <v>1</v>
      </c>
      <c r="F134" s="276" t="s">
        <v>178</v>
      </c>
      <c r="G134" s="274"/>
      <c r="H134" s="275" t="s">
        <v>1</v>
      </c>
      <c r="I134" s="277"/>
      <c r="J134" s="274"/>
      <c r="K134" s="274"/>
      <c r="L134" s="278"/>
      <c r="M134" s="279"/>
      <c r="N134" s="280"/>
      <c r="O134" s="280"/>
      <c r="P134" s="280"/>
      <c r="Q134" s="280"/>
      <c r="R134" s="280"/>
      <c r="S134" s="280"/>
      <c r="T134" s="28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2" t="s">
        <v>170</v>
      </c>
      <c r="AU134" s="282" t="s">
        <v>84</v>
      </c>
      <c r="AV134" s="14" t="s">
        <v>82</v>
      </c>
      <c r="AW134" s="14" t="s">
        <v>31</v>
      </c>
      <c r="AX134" s="14" t="s">
        <v>75</v>
      </c>
      <c r="AY134" s="282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179</v>
      </c>
      <c r="G135" s="259"/>
      <c r="H135" s="263">
        <v>4.1829999999999998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82</v>
      </c>
      <c r="AY135" s="269" t="s">
        <v>161</v>
      </c>
    </row>
    <row r="136" s="2" customFormat="1" ht="16.5" customHeight="1">
      <c r="A136" s="38"/>
      <c r="B136" s="39"/>
      <c r="C136" s="283" t="s">
        <v>168</v>
      </c>
      <c r="D136" s="283" t="s">
        <v>184</v>
      </c>
      <c r="E136" s="284" t="s">
        <v>185</v>
      </c>
      <c r="F136" s="285" t="s">
        <v>186</v>
      </c>
      <c r="G136" s="286" t="s">
        <v>187</v>
      </c>
      <c r="H136" s="287">
        <v>1317.645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40</v>
      </c>
      <c r="O136" s="91"/>
      <c r="P136" s="254">
        <f>O136*H136</f>
        <v>0</v>
      </c>
      <c r="Q136" s="254">
        <v>1</v>
      </c>
      <c r="R136" s="254">
        <f>Q136*H136</f>
        <v>1317.645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188</v>
      </c>
      <c r="AT136" s="256" t="s">
        <v>184</v>
      </c>
      <c r="AU136" s="256" t="s">
        <v>84</v>
      </c>
      <c r="AY136" s="17" t="s">
        <v>161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82</v>
      </c>
      <c r="BK136" s="257">
        <f>ROUND(I136*H136,2)</f>
        <v>0</v>
      </c>
      <c r="BL136" s="17" t="s">
        <v>168</v>
      </c>
      <c r="BM136" s="256" t="s">
        <v>253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190</v>
      </c>
      <c r="G137" s="259"/>
      <c r="H137" s="263">
        <v>1317.645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44.25" customHeight="1">
      <c r="A138" s="38"/>
      <c r="B138" s="39"/>
      <c r="C138" s="244" t="s">
        <v>162</v>
      </c>
      <c r="D138" s="244" t="s">
        <v>164</v>
      </c>
      <c r="E138" s="245" t="s">
        <v>191</v>
      </c>
      <c r="F138" s="246" t="s">
        <v>192</v>
      </c>
      <c r="G138" s="247" t="s">
        <v>174</v>
      </c>
      <c r="H138" s="248">
        <v>4.1829999999999998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254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194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4" customFormat="1">
      <c r="A140" s="14"/>
      <c r="B140" s="273"/>
      <c r="C140" s="274"/>
      <c r="D140" s="260" t="s">
        <v>170</v>
      </c>
      <c r="E140" s="275" t="s">
        <v>1</v>
      </c>
      <c r="F140" s="276" t="s">
        <v>178</v>
      </c>
      <c r="G140" s="274"/>
      <c r="H140" s="275" t="s">
        <v>1</v>
      </c>
      <c r="I140" s="277"/>
      <c r="J140" s="274"/>
      <c r="K140" s="274"/>
      <c r="L140" s="278"/>
      <c r="M140" s="279"/>
      <c r="N140" s="280"/>
      <c r="O140" s="280"/>
      <c r="P140" s="280"/>
      <c r="Q140" s="280"/>
      <c r="R140" s="280"/>
      <c r="S140" s="280"/>
      <c r="T140" s="28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2" t="s">
        <v>170</v>
      </c>
      <c r="AU140" s="282" t="s">
        <v>84</v>
      </c>
      <c r="AV140" s="14" t="s">
        <v>82</v>
      </c>
      <c r="AW140" s="14" t="s">
        <v>31</v>
      </c>
      <c r="AX140" s="14" t="s">
        <v>75</v>
      </c>
      <c r="AY140" s="282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179</v>
      </c>
      <c r="G141" s="259"/>
      <c r="H141" s="263">
        <v>4.1829999999999998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82</v>
      </c>
      <c r="AY141" s="269" t="s">
        <v>161</v>
      </c>
    </row>
    <row r="142" s="2" customFormat="1" ht="33" customHeight="1">
      <c r="A142" s="38"/>
      <c r="B142" s="39"/>
      <c r="C142" s="244" t="s">
        <v>195</v>
      </c>
      <c r="D142" s="244" t="s">
        <v>164</v>
      </c>
      <c r="E142" s="245" t="s">
        <v>196</v>
      </c>
      <c r="F142" s="246" t="s">
        <v>197</v>
      </c>
      <c r="G142" s="247" t="s">
        <v>198</v>
      </c>
      <c r="H142" s="248">
        <v>46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40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168</v>
      </c>
      <c r="AT142" s="256" t="s">
        <v>164</v>
      </c>
      <c r="AU142" s="256" t="s">
        <v>84</v>
      </c>
      <c r="AY142" s="17" t="s">
        <v>161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82</v>
      </c>
      <c r="BK142" s="257">
        <f>ROUND(I142*H142,2)</f>
        <v>0</v>
      </c>
      <c r="BL142" s="17" t="s">
        <v>168</v>
      </c>
      <c r="BM142" s="256" t="s">
        <v>255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200</v>
      </c>
      <c r="G143" s="259"/>
      <c r="H143" s="263">
        <v>22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201</v>
      </c>
      <c r="G144" s="259"/>
      <c r="H144" s="263">
        <v>12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202</v>
      </c>
      <c r="G145" s="259"/>
      <c r="H145" s="263">
        <v>12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46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84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33" customHeight="1">
      <c r="A147" s="38"/>
      <c r="B147" s="39"/>
      <c r="C147" s="244" t="s">
        <v>204</v>
      </c>
      <c r="D147" s="244" t="s">
        <v>164</v>
      </c>
      <c r="E147" s="245" t="s">
        <v>205</v>
      </c>
      <c r="F147" s="246" t="s">
        <v>206</v>
      </c>
      <c r="G147" s="247" t="s">
        <v>198</v>
      </c>
      <c r="H147" s="248">
        <v>34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168</v>
      </c>
      <c r="AT147" s="256" t="s">
        <v>164</v>
      </c>
      <c r="AU147" s="256" t="s">
        <v>84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168</v>
      </c>
      <c r="BM147" s="256" t="s">
        <v>256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208</v>
      </c>
      <c r="G148" s="259"/>
      <c r="H148" s="263">
        <v>22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209</v>
      </c>
      <c r="G149" s="259"/>
      <c r="H149" s="263">
        <v>6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3" customFormat="1">
      <c r="A150" s="13"/>
      <c r="B150" s="258"/>
      <c r="C150" s="259"/>
      <c r="D150" s="260" t="s">
        <v>170</v>
      </c>
      <c r="E150" s="261" t="s">
        <v>1</v>
      </c>
      <c r="F150" s="262" t="s">
        <v>210</v>
      </c>
      <c r="G150" s="259"/>
      <c r="H150" s="263">
        <v>6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170</v>
      </c>
      <c r="AU150" s="269" t="s">
        <v>84</v>
      </c>
      <c r="AV150" s="13" t="s">
        <v>84</v>
      </c>
      <c r="AW150" s="13" t="s">
        <v>31</v>
      </c>
      <c r="AX150" s="13" t="s">
        <v>75</v>
      </c>
      <c r="AY150" s="269" t="s">
        <v>161</v>
      </c>
    </row>
    <row r="151" s="15" customFormat="1">
      <c r="A151" s="15"/>
      <c r="B151" s="294"/>
      <c r="C151" s="295"/>
      <c r="D151" s="260" t="s">
        <v>170</v>
      </c>
      <c r="E151" s="296" t="s">
        <v>1</v>
      </c>
      <c r="F151" s="297" t="s">
        <v>203</v>
      </c>
      <c r="G151" s="295"/>
      <c r="H151" s="298">
        <v>34</v>
      </c>
      <c r="I151" s="299"/>
      <c r="J151" s="295"/>
      <c r="K151" s="295"/>
      <c r="L151" s="300"/>
      <c r="M151" s="301"/>
      <c r="N151" s="302"/>
      <c r="O151" s="302"/>
      <c r="P151" s="302"/>
      <c r="Q151" s="302"/>
      <c r="R151" s="302"/>
      <c r="S151" s="302"/>
      <c r="T151" s="30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304" t="s">
        <v>170</v>
      </c>
      <c r="AU151" s="304" t="s">
        <v>84</v>
      </c>
      <c r="AV151" s="15" t="s">
        <v>168</v>
      </c>
      <c r="AW151" s="15" t="s">
        <v>31</v>
      </c>
      <c r="AX151" s="15" t="s">
        <v>82</v>
      </c>
      <c r="AY151" s="304" t="s">
        <v>161</v>
      </c>
    </row>
    <row r="152" s="2" customFormat="1" ht="44.25" customHeight="1">
      <c r="A152" s="38"/>
      <c r="B152" s="39"/>
      <c r="C152" s="244" t="s">
        <v>188</v>
      </c>
      <c r="D152" s="244" t="s">
        <v>164</v>
      </c>
      <c r="E152" s="245" t="s">
        <v>211</v>
      </c>
      <c r="F152" s="246" t="s">
        <v>212</v>
      </c>
      <c r="G152" s="247" t="s">
        <v>198</v>
      </c>
      <c r="H152" s="248">
        <v>6</v>
      </c>
      <c r="I152" s="249"/>
      <c r="J152" s="250">
        <f>ROUND(I152*H152,2)</f>
        <v>0</v>
      </c>
      <c r="K152" s="251"/>
      <c r="L152" s="44"/>
      <c r="M152" s="252" t="s">
        <v>1</v>
      </c>
      <c r="N152" s="253" t="s">
        <v>40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168</v>
      </c>
      <c r="AT152" s="256" t="s">
        <v>164</v>
      </c>
      <c r="AU152" s="256" t="s">
        <v>84</v>
      </c>
      <c r="AY152" s="17" t="s">
        <v>161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82</v>
      </c>
      <c r="BK152" s="257">
        <f>ROUND(I152*H152,2)</f>
        <v>0</v>
      </c>
      <c r="BL152" s="17" t="s">
        <v>168</v>
      </c>
      <c r="BM152" s="256" t="s">
        <v>257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214</v>
      </c>
      <c r="G153" s="259"/>
      <c r="H153" s="263">
        <v>2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215</v>
      </c>
      <c r="G154" s="259"/>
      <c r="H154" s="263">
        <v>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216</v>
      </c>
      <c r="G155" s="259"/>
      <c r="H155" s="263">
        <v>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5" customFormat="1">
      <c r="A156" s="15"/>
      <c r="B156" s="294"/>
      <c r="C156" s="295"/>
      <c r="D156" s="260" t="s">
        <v>170</v>
      </c>
      <c r="E156" s="296" t="s">
        <v>1</v>
      </c>
      <c r="F156" s="297" t="s">
        <v>203</v>
      </c>
      <c r="G156" s="295"/>
      <c r="H156" s="298">
        <v>6</v>
      </c>
      <c r="I156" s="299"/>
      <c r="J156" s="295"/>
      <c r="K156" s="295"/>
      <c r="L156" s="300"/>
      <c r="M156" s="301"/>
      <c r="N156" s="302"/>
      <c r="O156" s="302"/>
      <c r="P156" s="302"/>
      <c r="Q156" s="302"/>
      <c r="R156" s="302"/>
      <c r="S156" s="302"/>
      <c r="T156" s="30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304" t="s">
        <v>170</v>
      </c>
      <c r="AU156" s="304" t="s">
        <v>84</v>
      </c>
      <c r="AV156" s="15" t="s">
        <v>168</v>
      </c>
      <c r="AW156" s="15" t="s">
        <v>31</v>
      </c>
      <c r="AX156" s="15" t="s">
        <v>82</v>
      </c>
      <c r="AY156" s="304" t="s">
        <v>161</v>
      </c>
    </row>
    <row r="157" s="2" customFormat="1" ht="44.25" customHeight="1">
      <c r="A157" s="38"/>
      <c r="B157" s="39"/>
      <c r="C157" s="244" t="s">
        <v>217</v>
      </c>
      <c r="D157" s="244" t="s">
        <v>164</v>
      </c>
      <c r="E157" s="245" t="s">
        <v>218</v>
      </c>
      <c r="F157" s="246" t="s">
        <v>219</v>
      </c>
      <c r="G157" s="247" t="s">
        <v>198</v>
      </c>
      <c r="H157" s="248">
        <v>46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40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168</v>
      </c>
      <c r="AT157" s="256" t="s">
        <v>164</v>
      </c>
      <c r="AU157" s="256" t="s">
        <v>84</v>
      </c>
      <c r="AY157" s="17" t="s">
        <v>161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82</v>
      </c>
      <c r="BK157" s="257">
        <f>ROUND(I157*H157,2)</f>
        <v>0</v>
      </c>
      <c r="BL157" s="17" t="s">
        <v>168</v>
      </c>
      <c r="BM157" s="256" t="s">
        <v>258</v>
      </c>
    </row>
    <row r="158" s="13" customFormat="1">
      <c r="A158" s="13"/>
      <c r="B158" s="258"/>
      <c r="C158" s="259"/>
      <c r="D158" s="260" t="s">
        <v>170</v>
      </c>
      <c r="E158" s="261" t="s">
        <v>1</v>
      </c>
      <c r="F158" s="262" t="s">
        <v>200</v>
      </c>
      <c r="G158" s="259"/>
      <c r="H158" s="263">
        <v>22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170</v>
      </c>
      <c r="AU158" s="269" t="s">
        <v>84</v>
      </c>
      <c r="AV158" s="13" t="s">
        <v>84</v>
      </c>
      <c r="AW158" s="13" t="s">
        <v>31</v>
      </c>
      <c r="AX158" s="13" t="s">
        <v>75</v>
      </c>
      <c r="AY158" s="269" t="s">
        <v>161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201</v>
      </c>
      <c r="G159" s="259"/>
      <c r="H159" s="263">
        <v>12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75</v>
      </c>
      <c r="AY159" s="269" t="s">
        <v>161</v>
      </c>
    </row>
    <row r="160" s="13" customFormat="1">
      <c r="A160" s="13"/>
      <c r="B160" s="258"/>
      <c r="C160" s="259"/>
      <c r="D160" s="260" t="s">
        <v>170</v>
      </c>
      <c r="E160" s="261" t="s">
        <v>1</v>
      </c>
      <c r="F160" s="262" t="s">
        <v>202</v>
      </c>
      <c r="G160" s="259"/>
      <c r="H160" s="263">
        <v>12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170</v>
      </c>
      <c r="AU160" s="269" t="s">
        <v>84</v>
      </c>
      <c r="AV160" s="13" t="s">
        <v>84</v>
      </c>
      <c r="AW160" s="13" t="s">
        <v>31</v>
      </c>
      <c r="AX160" s="13" t="s">
        <v>75</v>
      </c>
      <c r="AY160" s="269" t="s">
        <v>161</v>
      </c>
    </row>
    <row r="161" s="15" customFormat="1">
      <c r="A161" s="15"/>
      <c r="B161" s="294"/>
      <c r="C161" s="295"/>
      <c r="D161" s="260" t="s">
        <v>170</v>
      </c>
      <c r="E161" s="296" t="s">
        <v>1</v>
      </c>
      <c r="F161" s="297" t="s">
        <v>203</v>
      </c>
      <c r="G161" s="295"/>
      <c r="H161" s="298">
        <v>46</v>
      </c>
      <c r="I161" s="299"/>
      <c r="J161" s="295"/>
      <c r="K161" s="295"/>
      <c r="L161" s="300"/>
      <c r="M161" s="301"/>
      <c r="N161" s="302"/>
      <c r="O161" s="302"/>
      <c r="P161" s="302"/>
      <c r="Q161" s="302"/>
      <c r="R161" s="302"/>
      <c r="S161" s="302"/>
      <c r="T161" s="30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4" t="s">
        <v>170</v>
      </c>
      <c r="AU161" s="304" t="s">
        <v>84</v>
      </c>
      <c r="AV161" s="15" t="s">
        <v>168</v>
      </c>
      <c r="AW161" s="15" t="s">
        <v>31</v>
      </c>
      <c r="AX161" s="15" t="s">
        <v>82</v>
      </c>
      <c r="AY161" s="304" t="s">
        <v>161</v>
      </c>
    </row>
    <row r="162" s="2" customFormat="1" ht="44.25" customHeight="1">
      <c r="A162" s="38"/>
      <c r="B162" s="39"/>
      <c r="C162" s="244" t="s">
        <v>221</v>
      </c>
      <c r="D162" s="244" t="s">
        <v>164</v>
      </c>
      <c r="E162" s="245" t="s">
        <v>222</v>
      </c>
      <c r="F162" s="246" t="s">
        <v>223</v>
      </c>
      <c r="G162" s="247" t="s">
        <v>198</v>
      </c>
      <c r="H162" s="248">
        <v>34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259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208</v>
      </c>
      <c r="G163" s="259"/>
      <c r="H163" s="263">
        <v>22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75</v>
      </c>
      <c r="AY163" s="269" t="s">
        <v>161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209</v>
      </c>
      <c r="G164" s="259"/>
      <c r="H164" s="263">
        <v>6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210</v>
      </c>
      <c r="G165" s="259"/>
      <c r="H165" s="263">
        <v>6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5" customFormat="1">
      <c r="A166" s="15"/>
      <c r="B166" s="294"/>
      <c r="C166" s="295"/>
      <c r="D166" s="260" t="s">
        <v>170</v>
      </c>
      <c r="E166" s="296" t="s">
        <v>1</v>
      </c>
      <c r="F166" s="297" t="s">
        <v>203</v>
      </c>
      <c r="G166" s="295"/>
      <c r="H166" s="298">
        <v>34</v>
      </c>
      <c r="I166" s="299"/>
      <c r="J166" s="295"/>
      <c r="K166" s="295"/>
      <c r="L166" s="300"/>
      <c r="M166" s="301"/>
      <c r="N166" s="302"/>
      <c r="O166" s="302"/>
      <c r="P166" s="302"/>
      <c r="Q166" s="302"/>
      <c r="R166" s="302"/>
      <c r="S166" s="302"/>
      <c r="T166" s="30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304" t="s">
        <v>170</v>
      </c>
      <c r="AU166" s="304" t="s">
        <v>84</v>
      </c>
      <c r="AV166" s="15" t="s">
        <v>168</v>
      </c>
      <c r="AW166" s="15" t="s">
        <v>31</v>
      </c>
      <c r="AX166" s="15" t="s">
        <v>82</v>
      </c>
      <c r="AY166" s="304" t="s">
        <v>161</v>
      </c>
    </row>
    <row r="167" s="2" customFormat="1" ht="44.25" customHeight="1">
      <c r="A167" s="38"/>
      <c r="B167" s="39"/>
      <c r="C167" s="244" t="s">
        <v>225</v>
      </c>
      <c r="D167" s="244" t="s">
        <v>164</v>
      </c>
      <c r="E167" s="245" t="s">
        <v>226</v>
      </c>
      <c r="F167" s="246" t="s">
        <v>227</v>
      </c>
      <c r="G167" s="247" t="s">
        <v>198</v>
      </c>
      <c r="H167" s="248">
        <v>6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40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168</v>
      </c>
      <c r="AT167" s="256" t="s">
        <v>164</v>
      </c>
      <c r="AU167" s="256" t="s">
        <v>84</v>
      </c>
      <c r="AY167" s="17" t="s">
        <v>161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82</v>
      </c>
      <c r="BK167" s="257">
        <f>ROUND(I167*H167,2)</f>
        <v>0</v>
      </c>
      <c r="BL167" s="17" t="s">
        <v>168</v>
      </c>
      <c r="BM167" s="256" t="s">
        <v>260</v>
      </c>
    </row>
    <row r="168" s="13" customFormat="1">
      <c r="A168" s="13"/>
      <c r="B168" s="258"/>
      <c r="C168" s="259"/>
      <c r="D168" s="260" t="s">
        <v>170</v>
      </c>
      <c r="E168" s="261" t="s">
        <v>1</v>
      </c>
      <c r="F168" s="262" t="s">
        <v>214</v>
      </c>
      <c r="G168" s="259"/>
      <c r="H168" s="263">
        <v>2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170</v>
      </c>
      <c r="AU168" s="269" t="s">
        <v>84</v>
      </c>
      <c r="AV168" s="13" t="s">
        <v>84</v>
      </c>
      <c r="AW168" s="13" t="s">
        <v>31</v>
      </c>
      <c r="AX168" s="13" t="s">
        <v>75</v>
      </c>
      <c r="AY168" s="269" t="s">
        <v>161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215</v>
      </c>
      <c r="G169" s="259"/>
      <c r="H169" s="263">
        <v>2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75</v>
      </c>
      <c r="AY169" s="269" t="s">
        <v>161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216</v>
      </c>
      <c r="G170" s="259"/>
      <c r="H170" s="263">
        <v>2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5" customFormat="1">
      <c r="A171" s="15"/>
      <c r="B171" s="294"/>
      <c r="C171" s="295"/>
      <c r="D171" s="260" t="s">
        <v>170</v>
      </c>
      <c r="E171" s="296" t="s">
        <v>1</v>
      </c>
      <c r="F171" s="297" t="s">
        <v>203</v>
      </c>
      <c r="G171" s="295"/>
      <c r="H171" s="298">
        <v>6</v>
      </c>
      <c r="I171" s="299"/>
      <c r="J171" s="295"/>
      <c r="K171" s="295"/>
      <c r="L171" s="300"/>
      <c r="M171" s="301"/>
      <c r="N171" s="302"/>
      <c r="O171" s="302"/>
      <c r="P171" s="302"/>
      <c r="Q171" s="302"/>
      <c r="R171" s="302"/>
      <c r="S171" s="302"/>
      <c r="T171" s="3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4" t="s">
        <v>170</v>
      </c>
      <c r="AU171" s="304" t="s">
        <v>84</v>
      </c>
      <c r="AV171" s="15" t="s">
        <v>168</v>
      </c>
      <c r="AW171" s="15" t="s">
        <v>31</v>
      </c>
      <c r="AX171" s="15" t="s">
        <v>82</v>
      </c>
      <c r="AY171" s="304" t="s">
        <v>161</v>
      </c>
    </row>
    <row r="172" s="12" customFormat="1" ht="25.92" customHeight="1">
      <c r="A172" s="12"/>
      <c r="B172" s="228"/>
      <c r="C172" s="229"/>
      <c r="D172" s="230" t="s">
        <v>74</v>
      </c>
      <c r="E172" s="231" t="s">
        <v>229</v>
      </c>
      <c r="F172" s="231" t="s">
        <v>230</v>
      </c>
      <c r="G172" s="229"/>
      <c r="H172" s="229"/>
      <c r="I172" s="232"/>
      <c r="J172" s="233">
        <f>BK172</f>
        <v>0</v>
      </c>
      <c r="K172" s="229"/>
      <c r="L172" s="234"/>
      <c r="M172" s="235"/>
      <c r="N172" s="236"/>
      <c r="O172" s="236"/>
      <c r="P172" s="237">
        <f>SUM(P173:P185)</f>
        <v>0</v>
      </c>
      <c r="Q172" s="236"/>
      <c r="R172" s="237">
        <f>SUM(R173:R185)</f>
        <v>0</v>
      </c>
      <c r="S172" s="236"/>
      <c r="T172" s="238">
        <f>SUM(T173:T185)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9" t="s">
        <v>168</v>
      </c>
      <c r="AT172" s="240" t="s">
        <v>74</v>
      </c>
      <c r="AU172" s="240" t="s">
        <v>75</v>
      </c>
      <c r="AY172" s="239" t="s">
        <v>161</v>
      </c>
      <c r="BK172" s="241">
        <f>SUM(BK173:BK185)</f>
        <v>0</v>
      </c>
    </row>
    <row r="173" s="2" customFormat="1" ht="21.75" customHeight="1">
      <c r="A173" s="38"/>
      <c r="B173" s="39"/>
      <c r="C173" s="244" t="s">
        <v>231</v>
      </c>
      <c r="D173" s="244" t="s">
        <v>164</v>
      </c>
      <c r="E173" s="245" t="s">
        <v>232</v>
      </c>
      <c r="F173" s="246" t="s">
        <v>233</v>
      </c>
      <c r="G173" s="247" t="s">
        <v>198</v>
      </c>
      <c r="H173" s="248">
        <v>70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40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234</v>
      </c>
      <c r="AT173" s="256" t="s">
        <v>164</v>
      </c>
      <c r="AU173" s="256" t="s">
        <v>82</v>
      </c>
      <c r="AY173" s="17" t="s">
        <v>161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82</v>
      </c>
      <c r="BK173" s="257">
        <f>ROUND(I173*H173,2)</f>
        <v>0</v>
      </c>
      <c r="BL173" s="17" t="s">
        <v>234</v>
      </c>
      <c r="BM173" s="256" t="s">
        <v>261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236</v>
      </c>
      <c r="G174" s="259"/>
      <c r="H174" s="263">
        <v>69.716999999999999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82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237</v>
      </c>
      <c r="G175" s="259"/>
      <c r="H175" s="263">
        <v>0.28299999999999997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82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5" customFormat="1">
      <c r="A176" s="15"/>
      <c r="B176" s="294"/>
      <c r="C176" s="295"/>
      <c r="D176" s="260" t="s">
        <v>170</v>
      </c>
      <c r="E176" s="296" t="s">
        <v>1</v>
      </c>
      <c r="F176" s="297" t="s">
        <v>203</v>
      </c>
      <c r="G176" s="295"/>
      <c r="H176" s="298">
        <v>70</v>
      </c>
      <c r="I176" s="299"/>
      <c r="J176" s="295"/>
      <c r="K176" s="295"/>
      <c r="L176" s="300"/>
      <c r="M176" s="301"/>
      <c r="N176" s="302"/>
      <c r="O176" s="302"/>
      <c r="P176" s="302"/>
      <c r="Q176" s="302"/>
      <c r="R176" s="302"/>
      <c r="S176" s="302"/>
      <c r="T176" s="30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304" t="s">
        <v>170</v>
      </c>
      <c r="AU176" s="304" t="s">
        <v>82</v>
      </c>
      <c r="AV176" s="15" t="s">
        <v>168</v>
      </c>
      <c r="AW176" s="15" t="s">
        <v>31</v>
      </c>
      <c r="AX176" s="15" t="s">
        <v>82</v>
      </c>
      <c r="AY176" s="304" t="s">
        <v>161</v>
      </c>
    </row>
    <row r="177" s="2" customFormat="1" ht="44.25" customHeight="1">
      <c r="A177" s="38"/>
      <c r="B177" s="39"/>
      <c r="C177" s="244" t="s">
        <v>238</v>
      </c>
      <c r="D177" s="244" t="s">
        <v>164</v>
      </c>
      <c r="E177" s="245" t="s">
        <v>239</v>
      </c>
      <c r="F177" s="246" t="s">
        <v>240</v>
      </c>
      <c r="G177" s="247" t="s">
        <v>198</v>
      </c>
      <c r="H177" s="248">
        <v>70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40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234</v>
      </c>
      <c r="AT177" s="256" t="s">
        <v>164</v>
      </c>
      <c r="AU177" s="256" t="s">
        <v>82</v>
      </c>
      <c r="AY177" s="17" t="s">
        <v>161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82</v>
      </c>
      <c r="BK177" s="257">
        <f>ROUND(I177*H177,2)</f>
        <v>0</v>
      </c>
      <c r="BL177" s="17" t="s">
        <v>234</v>
      </c>
      <c r="BM177" s="256" t="s">
        <v>262</v>
      </c>
    </row>
    <row r="178" s="13" customFormat="1">
      <c r="A178" s="13"/>
      <c r="B178" s="258"/>
      <c r="C178" s="259"/>
      <c r="D178" s="260" t="s">
        <v>170</v>
      </c>
      <c r="E178" s="261" t="s">
        <v>1</v>
      </c>
      <c r="F178" s="262" t="s">
        <v>236</v>
      </c>
      <c r="G178" s="259"/>
      <c r="H178" s="263">
        <v>69.716999999999999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170</v>
      </c>
      <c r="AU178" s="269" t="s">
        <v>82</v>
      </c>
      <c r="AV178" s="13" t="s">
        <v>84</v>
      </c>
      <c r="AW178" s="13" t="s">
        <v>31</v>
      </c>
      <c r="AX178" s="13" t="s">
        <v>75</v>
      </c>
      <c r="AY178" s="269" t="s">
        <v>161</v>
      </c>
    </row>
    <row r="179" s="13" customFormat="1">
      <c r="A179" s="13"/>
      <c r="B179" s="258"/>
      <c r="C179" s="259"/>
      <c r="D179" s="260" t="s">
        <v>170</v>
      </c>
      <c r="E179" s="261" t="s">
        <v>1</v>
      </c>
      <c r="F179" s="262" t="s">
        <v>237</v>
      </c>
      <c r="G179" s="259"/>
      <c r="H179" s="263">
        <v>0.28299999999999997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170</v>
      </c>
      <c r="AU179" s="269" t="s">
        <v>82</v>
      </c>
      <c r="AV179" s="13" t="s">
        <v>84</v>
      </c>
      <c r="AW179" s="13" t="s">
        <v>31</v>
      </c>
      <c r="AX179" s="13" t="s">
        <v>75</v>
      </c>
      <c r="AY179" s="269" t="s">
        <v>161</v>
      </c>
    </row>
    <row r="180" s="15" customFormat="1">
      <c r="A180" s="15"/>
      <c r="B180" s="294"/>
      <c r="C180" s="295"/>
      <c r="D180" s="260" t="s">
        <v>170</v>
      </c>
      <c r="E180" s="296" t="s">
        <v>1</v>
      </c>
      <c r="F180" s="297" t="s">
        <v>203</v>
      </c>
      <c r="G180" s="295"/>
      <c r="H180" s="298">
        <v>70</v>
      </c>
      <c r="I180" s="299"/>
      <c r="J180" s="295"/>
      <c r="K180" s="295"/>
      <c r="L180" s="300"/>
      <c r="M180" s="301"/>
      <c r="N180" s="302"/>
      <c r="O180" s="302"/>
      <c r="P180" s="302"/>
      <c r="Q180" s="302"/>
      <c r="R180" s="302"/>
      <c r="S180" s="302"/>
      <c r="T180" s="30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304" t="s">
        <v>170</v>
      </c>
      <c r="AU180" s="304" t="s">
        <v>82</v>
      </c>
      <c r="AV180" s="15" t="s">
        <v>168</v>
      </c>
      <c r="AW180" s="15" t="s">
        <v>31</v>
      </c>
      <c r="AX180" s="15" t="s">
        <v>82</v>
      </c>
      <c r="AY180" s="304" t="s">
        <v>161</v>
      </c>
    </row>
    <row r="181" s="2" customFormat="1" ht="44.25" customHeight="1">
      <c r="A181" s="38"/>
      <c r="B181" s="39"/>
      <c r="C181" s="244" t="s">
        <v>8</v>
      </c>
      <c r="D181" s="244" t="s">
        <v>164</v>
      </c>
      <c r="E181" s="245" t="s">
        <v>242</v>
      </c>
      <c r="F181" s="246" t="s">
        <v>243</v>
      </c>
      <c r="G181" s="247" t="s">
        <v>198</v>
      </c>
      <c r="H181" s="248">
        <v>13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40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234</v>
      </c>
      <c r="AT181" s="256" t="s">
        <v>164</v>
      </c>
      <c r="AU181" s="256" t="s">
        <v>82</v>
      </c>
      <c r="AY181" s="17" t="s">
        <v>161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82</v>
      </c>
      <c r="BK181" s="257">
        <f>ROUND(I181*H181,2)</f>
        <v>0</v>
      </c>
      <c r="BL181" s="17" t="s">
        <v>234</v>
      </c>
      <c r="BM181" s="256" t="s">
        <v>263</v>
      </c>
    </row>
    <row r="182" s="13" customFormat="1">
      <c r="A182" s="13"/>
      <c r="B182" s="258"/>
      <c r="C182" s="259"/>
      <c r="D182" s="260" t="s">
        <v>170</v>
      </c>
      <c r="E182" s="261" t="s">
        <v>1</v>
      </c>
      <c r="F182" s="262" t="s">
        <v>238</v>
      </c>
      <c r="G182" s="259"/>
      <c r="H182" s="263">
        <v>13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170</v>
      </c>
      <c r="AU182" s="269" t="s">
        <v>82</v>
      </c>
      <c r="AV182" s="13" t="s">
        <v>84</v>
      </c>
      <c r="AW182" s="13" t="s">
        <v>31</v>
      </c>
      <c r="AX182" s="13" t="s">
        <v>75</v>
      </c>
      <c r="AY182" s="269" t="s">
        <v>161</v>
      </c>
    </row>
    <row r="183" s="15" customFormat="1">
      <c r="A183" s="15"/>
      <c r="B183" s="294"/>
      <c r="C183" s="295"/>
      <c r="D183" s="260" t="s">
        <v>170</v>
      </c>
      <c r="E183" s="296" t="s">
        <v>1</v>
      </c>
      <c r="F183" s="297" t="s">
        <v>203</v>
      </c>
      <c r="G183" s="295"/>
      <c r="H183" s="298">
        <v>13</v>
      </c>
      <c r="I183" s="299"/>
      <c r="J183" s="295"/>
      <c r="K183" s="295"/>
      <c r="L183" s="300"/>
      <c r="M183" s="301"/>
      <c r="N183" s="302"/>
      <c r="O183" s="302"/>
      <c r="P183" s="302"/>
      <c r="Q183" s="302"/>
      <c r="R183" s="302"/>
      <c r="S183" s="302"/>
      <c r="T183" s="30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304" t="s">
        <v>170</v>
      </c>
      <c r="AU183" s="304" t="s">
        <v>82</v>
      </c>
      <c r="AV183" s="15" t="s">
        <v>168</v>
      </c>
      <c r="AW183" s="15" t="s">
        <v>31</v>
      </c>
      <c r="AX183" s="15" t="s">
        <v>82</v>
      </c>
      <c r="AY183" s="304" t="s">
        <v>161</v>
      </c>
    </row>
    <row r="184" s="2" customFormat="1" ht="189.75" customHeight="1">
      <c r="A184" s="38"/>
      <c r="B184" s="39"/>
      <c r="C184" s="244" t="s">
        <v>245</v>
      </c>
      <c r="D184" s="244" t="s">
        <v>164</v>
      </c>
      <c r="E184" s="245" t="s">
        <v>246</v>
      </c>
      <c r="F184" s="246" t="s">
        <v>247</v>
      </c>
      <c r="G184" s="247" t="s">
        <v>187</v>
      </c>
      <c r="H184" s="248">
        <v>1317.645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40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234</v>
      </c>
      <c r="AT184" s="256" t="s">
        <v>164</v>
      </c>
      <c r="AU184" s="256" t="s">
        <v>82</v>
      </c>
      <c r="AY184" s="17" t="s">
        <v>161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82</v>
      </c>
      <c r="BK184" s="257">
        <f>ROUND(I184*H184,2)</f>
        <v>0</v>
      </c>
      <c r="BL184" s="17" t="s">
        <v>234</v>
      </c>
      <c r="BM184" s="256" t="s">
        <v>264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190</v>
      </c>
      <c r="G185" s="259"/>
      <c r="H185" s="263">
        <v>1317.645</v>
      </c>
      <c r="I185" s="264"/>
      <c r="J185" s="259"/>
      <c r="K185" s="259"/>
      <c r="L185" s="265"/>
      <c r="M185" s="305"/>
      <c r="N185" s="306"/>
      <c r="O185" s="306"/>
      <c r="P185" s="306"/>
      <c r="Q185" s="306"/>
      <c r="R185" s="306"/>
      <c r="S185" s="306"/>
      <c r="T185" s="30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82</v>
      </c>
      <c r="AV185" s="13" t="s">
        <v>84</v>
      </c>
      <c r="AW185" s="13" t="s">
        <v>31</v>
      </c>
      <c r="AX185" s="13" t="s">
        <v>82</v>
      </c>
      <c r="AY185" s="269" t="s">
        <v>161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192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nf/kNJ3xSN6ET84CpuqOCy7LrowxWIjho5tViHd60ygNWN/BO9ujvdprQuGrq5NBki0xlxK4EbqfDUBSI7UOow==" hashValue="OC6vuTxnr2Yg6LmgKfBZyRCZJiUkD0zjAlNc+e2ZWAUNujAlmwgnNPNzLTiagVTe/Umy/35sLvpawlI7tXsGhw==" algorithmName="SHA-512" password="CC35"/>
  <autoFilter ref="C122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265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266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ROUND((SUM(BE123:BE212)),  2)</f>
        <v>0</v>
      </c>
      <c r="G35" s="38"/>
      <c r="H35" s="38"/>
      <c r="I35" s="171">
        <v>0.20999999999999999</v>
      </c>
      <c r="J35" s="170">
        <f>ROUND(((SUM(BE123:BE212))*I35),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ROUND((SUM(BF123:BF212)),  2)</f>
        <v>0</v>
      </c>
      <c r="G36" s="38"/>
      <c r="H36" s="38"/>
      <c r="I36" s="171">
        <v>0.14999999999999999</v>
      </c>
      <c r="J36" s="170">
        <f>ROUND(((SUM(BF123:BF212))*I36),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ROUND((SUM(BG123:BG212)),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ROUND((SUM(BH123:BH212)),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ROUND((SUM(BI123:BI212)),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265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1.SK Zdice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J197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265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1.SK Zdice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P124+P197</f>
        <v>0</v>
      </c>
      <c r="Q123" s="104"/>
      <c r="R123" s="225">
        <f>R124+R197</f>
        <v>508.26400000000001</v>
      </c>
      <c r="S123" s="104"/>
      <c r="T123" s="226">
        <f>T124+T197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BK124+BK197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508.26400000000001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SUM(P126:P196)</f>
        <v>0</v>
      </c>
      <c r="Q125" s="236"/>
      <c r="R125" s="237">
        <f>SUM(R126:R196)</f>
        <v>508.26400000000001</v>
      </c>
      <c r="S125" s="236"/>
      <c r="T125" s="238">
        <f>SUM(T126:T196)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SUM(BK126:BK196)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215.59999999999999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267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268</v>
      </c>
      <c r="G127" s="259"/>
      <c r="H127" s="263">
        <v>215.59999999999999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66.769000000000005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271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272</v>
      </c>
      <c r="G129" s="259"/>
      <c r="H129" s="263">
        <v>66.769000000000005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1.232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273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274</v>
      </c>
      <c r="G132" s="259"/>
      <c r="H132" s="263">
        <v>1.4830000000000001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275</v>
      </c>
      <c r="G133" s="259"/>
      <c r="H133" s="263">
        <v>-0.042000000000000003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276</v>
      </c>
      <c r="G134" s="259"/>
      <c r="H134" s="263">
        <v>-0.033000000000000002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277</v>
      </c>
      <c r="G135" s="259"/>
      <c r="H135" s="263">
        <v>-0.042000000000000003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278</v>
      </c>
      <c r="G136" s="259"/>
      <c r="H136" s="263">
        <v>-0.033000000000000002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279</v>
      </c>
      <c r="G137" s="259"/>
      <c r="H137" s="263">
        <v>-0.034000000000000002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280</v>
      </c>
      <c r="G138" s="259"/>
      <c r="H138" s="263">
        <v>-0.033000000000000002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3" customFormat="1">
      <c r="A139" s="13"/>
      <c r="B139" s="258"/>
      <c r="C139" s="259"/>
      <c r="D139" s="260" t="s">
        <v>170</v>
      </c>
      <c r="E139" s="261" t="s">
        <v>1</v>
      </c>
      <c r="F139" s="262" t="s">
        <v>281</v>
      </c>
      <c r="G139" s="259"/>
      <c r="H139" s="263">
        <v>-0.034000000000000002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170</v>
      </c>
      <c r="AU139" s="269" t="s">
        <v>84</v>
      </c>
      <c r="AV139" s="13" t="s">
        <v>84</v>
      </c>
      <c r="AW139" s="13" t="s">
        <v>31</v>
      </c>
      <c r="AX139" s="13" t="s">
        <v>75</v>
      </c>
      <c r="AY139" s="269" t="s">
        <v>161</v>
      </c>
    </row>
    <row r="140" s="15" customFormat="1">
      <c r="A140" s="15"/>
      <c r="B140" s="294"/>
      <c r="C140" s="295"/>
      <c r="D140" s="260" t="s">
        <v>170</v>
      </c>
      <c r="E140" s="296" t="s">
        <v>1</v>
      </c>
      <c r="F140" s="297" t="s">
        <v>203</v>
      </c>
      <c r="G140" s="295"/>
      <c r="H140" s="298">
        <v>1.232</v>
      </c>
      <c r="I140" s="299"/>
      <c r="J140" s="295"/>
      <c r="K140" s="295"/>
      <c r="L140" s="300"/>
      <c r="M140" s="301"/>
      <c r="N140" s="302"/>
      <c r="O140" s="302"/>
      <c r="P140" s="302"/>
      <c r="Q140" s="302"/>
      <c r="R140" s="302"/>
      <c r="S140" s="302"/>
      <c r="T140" s="30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4" t="s">
        <v>170</v>
      </c>
      <c r="AU140" s="304" t="s">
        <v>84</v>
      </c>
      <c r="AV140" s="15" t="s">
        <v>168</v>
      </c>
      <c r="AW140" s="15" t="s">
        <v>31</v>
      </c>
      <c r="AX140" s="15" t="s">
        <v>82</v>
      </c>
      <c r="AY140" s="304" t="s">
        <v>161</v>
      </c>
    </row>
    <row r="141" s="2" customFormat="1" ht="44.25" customHeight="1">
      <c r="A141" s="38"/>
      <c r="B141" s="39"/>
      <c r="C141" s="244" t="s">
        <v>168</v>
      </c>
      <c r="D141" s="244" t="s">
        <v>164</v>
      </c>
      <c r="E141" s="245" t="s">
        <v>282</v>
      </c>
      <c r="F141" s="246" t="s">
        <v>283</v>
      </c>
      <c r="G141" s="247" t="s">
        <v>284</v>
      </c>
      <c r="H141" s="248">
        <v>381.536</v>
      </c>
      <c r="I141" s="249"/>
      <c r="J141" s="250">
        <f>ROUND(I141*H141,2)</f>
        <v>0</v>
      </c>
      <c r="K141" s="251"/>
      <c r="L141" s="44"/>
      <c r="M141" s="252" t="s">
        <v>1</v>
      </c>
      <c r="N141" s="253" t="s">
        <v>40</v>
      </c>
      <c r="O141" s="91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6" t="s">
        <v>168</v>
      </c>
      <c r="AT141" s="256" t="s">
        <v>164</v>
      </c>
      <c r="AU141" s="256" t="s">
        <v>84</v>
      </c>
      <c r="AY141" s="17" t="s">
        <v>161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7" t="s">
        <v>82</v>
      </c>
      <c r="BK141" s="257">
        <f>ROUND(I141*H141,2)</f>
        <v>0</v>
      </c>
      <c r="BL141" s="17" t="s">
        <v>168</v>
      </c>
      <c r="BM141" s="256" t="s">
        <v>285</v>
      </c>
    </row>
    <row r="142" s="2" customFormat="1">
      <c r="A142" s="38"/>
      <c r="B142" s="39"/>
      <c r="C142" s="40"/>
      <c r="D142" s="260" t="s">
        <v>176</v>
      </c>
      <c r="E142" s="40"/>
      <c r="F142" s="270" t="s">
        <v>286</v>
      </c>
      <c r="G142" s="40"/>
      <c r="H142" s="40"/>
      <c r="I142" s="154"/>
      <c r="J142" s="40"/>
      <c r="K142" s="40"/>
      <c r="L142" s="44"/>
      <c r="M142" s="271"/>
      <c r="N142" s="27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176</v>
      </c>
      <c r="AU142" s="17" t="s">
        <v>84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287</v>
      </c>
      <c r="G143" s="259"/>
      <c r="H143" s="263">
        <v>62.390999999999998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288</v>
      </c>
      <c r="G144" s="259"/>
      <c r="H144" s="263">
        <v>49.845999999999997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289</v>
      </c>
      <c r="G145" s="259"/>
      <c r="H145" s="263">
        <v>62.390999999999998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290</v>
      </c>
      <c r="G146" s="259"/>
      <c r="H146" s="263">
        <v>49.845999999999997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291</v>
      </c>
      <c r="G147" s="259"/>
      <c r="H147" s="263">
        <v>53.607999999999997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292</v>
      </c>
      <c r="G148" s="259"/>
      <c r="H148" s="263">
        <v>49.845999999999997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293</v>
      </c>
      <c r="G149" s="259"/>
      <c r="H149" s="263">
        <v>53.607999999999997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5" customFormat="1">
      <c r="A150" s="15"/>
      <c r="B150" s="294"/>
      <c r="C150" s="295"/>
      <c r="D150" s="260" t="s">
        <v>170</v>
      </c>
      <c r="E150" s="296" t="s">
        <v>1</v>
      </c>
      <c r="F150" s="297" t="s">
        <v>203</v>
      </c>
      <c r="G150" s="295"/>
      <c r="H150" s="298">
        <v>381.536</v>
      </c>
      <c r="I150" s="299"/>
      <c r="J150" s="295"/>
      <c r="K150" s="295"/>
      <c r="L150" s="300"/>
      <c r="M150" s="301"/>
      <c r="N150" s="302"/>
      <c r="O150" s="302"/>
      <c r="P150" s="302"/>
      <c r="Q150" s="302"/>
      <c r="R150" s="302"/>
      <c r="S150" s="302"/>
      <c r="T150" s="30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4" t="s">
        <v>170</v>
      </c>
      <c r="AU150" s="304" t="s">
        <v>84</v>
      </c>
      <c r="AV150" s="15" t="s">
        <v>168</v>
      </c>
      <c r="AW150" s="15" t="s">
        <v>31</v>
      </c>
      <c r="AX150" s="15" t="s">
        <v>82</v>
      </c>
      <c r="AY150" s="304" t="s">
        <v>161</v>
      </c>
    </row>
    <row r="151" s="2" customFormat="1" ht="111.75" customHeight="1">
      <c r="A151" s="38"/>
      <c r="B151" s="39"/>
      <c r="C151" s="244" t="s">
        <v>162</v>
      </c>
      <c r="D151" s="244" t="s">
        <v>164</v>
      </c>
      <c r="E151" s="245" t="s">
        <v>181</v>
      </c>
      <c r="F151" s="246" t="s">
        <v>182</v>
      </c>
      <c r="G151" s="247" t="s">
        <v>174</v>
      </c>
      <c r="H151" s="248">
        <v>1.232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40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168</v>
      </c>
      <c r="AT151" s="256" t="s">
        <v>164</v>
      </c>
      <c r="AU151" s="256" t="s">
        <v>84</v>
      </c>
      <c r="AY151" s="17" t="s">
        <v>161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82</v>
      </c>
      <c r="BK151" s="257">
        <f>ROUND(I151*H151,2)</f>
        <v>0</v>
      </c>
      <c r="BL151" s="17" t="s">
        <v>168</v>
      </c>
      <c r="BM151" s="256" t="s">
        <v>294</v>
      </c>
    </row>
    <row r="152" s="2" customFormat="1">
      <c r="A152" s="38"/>
      <c r="B152" s="39"/>
      <c r="C152" s="40"/>
      <c r="D152" s="260" t="s">
        <v>176</v>
      </c>
      <c r="E152" s="40"/>
      <c r="F152" s="270" t="s">
        <v>177</v>
      </c>
      <c r="G152" s="40"/>
      <c r="H152" s="40"/>
      <c r="I152" s="154"/>
      <c r="J152" s="40"/>
      <c r="K152" s="40"/>
      <c r="L152" s="44"/>
      <c r="M152" s="271"/>
      <c r="N152" s="272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176</v>
      </c>
      <c r="AU152" s="17" t="s">
        <v>84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274</v>
      </c>
      <c r="G153" s="259"/>
      <c r="H153" s="263">
        <v>1.4830000000000001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275</v>
      </c>
      <c r="G154" s="259"/>
      <c r="H154" s="263">
        <v>-0.042000000000000003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276</v>
      </c>
      <c r="G155" s="259"/>
      <c r="H155" s="263">
        <v>-0.033000000000000002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3" customFormat="1">
      <c r="A156" s="13"/>
      <c r="B156" s="258"/>
      <c r="C156" s="259"/>
      <c r="D156" s="260" t="s">
        <v>170</v>
      </c>
      <c r="E156" s="261" t="s">
        <v>1</v>
      </c>
      <c r="F156" s="262" t="s">
        <v>277</v>
      </c>
      <c r="G156" s="259"/>
      <c r="H156" s="263">
        <v>-0.042000000000000003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170</v>
      </c>
      <c r="AU156" s="269" t="s">
        <v>84</v>
      </c>
      <c r="AV156" s="13" t="s">
        <v>84</v>
      </c>
      <c r="AW156" s="13" t="s">
        <v>31</v>
      </c>
      <c r="AX156" s="13" t="s">
        <v>75</v>
      </c>
      <c r="AY156" s="269" t="s">
        <v>161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278</v>
      </c>
      <c r="G157" s="259"/>
      <c r="H157" s="263">
        <v>-0.033000000000000002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75</v>
      </c>
      <c r="AY157" s="269" t="s">
        <v>161</v>
      </c>
    </row>
    <row r="158" s="13" customFormat="1">
      <c r="A158" s="13"/>
      <c r="B158" s="258"/>
      <c r="C158" s="259"/>
      <c r="D158" s="260" t="s">
        <v>170</v>
      </c>
      <c r="E158" s="261" t="s">
        <v>1</v>
      </c>
      <c r="F158" s="262" t="s">
        <v>279</v>
      </c>
      <c r="G158" s="259"/>
      <c r="H158" s="263">
        <v>-0.034000000000000002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170</v>
      </c>
      <c r="AU158" s="269" t="s">
        <v>84</v>
      </c>
      <c r="AV158" s="13" t="s">
        <v>84</v>
      </c>
      <c r="AW158" s="13" t="s">
        <v>31</v>
      </c>
      <c r="AX158" s="13" t="s">
        <v>75</v>
      </c>
      <c r="AY158" s="269" t="s">
        <v>161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280</v>
      </c>
      <c r="G159" s="259"/>
      <c r="H159" s="263">
        <v>-0.033000000000000002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75</v>
      </c>
      <c r="AY159" s="269" t="s">
        <v>161</v>
      </c>
    </row>
    <row r="160" s="13" customFormat="1">
      <c r="A160" s="13"/>
      <c r="B160" s="258"/>
      <c r="C160" s="259"/>
      <c r="D160" s="260" t="s">
        <v>170</v>
      </c>
      <c r="E160" s="261" t="s">
        <v>1</v>
      </c>
      <c r="F160" s="262" t="s">
        <v>281</v>
      </c>
      <c r="G160" s="259"/>
      <c r="H160" s="263">
        <v>-0.034000000000000002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170</v>
      </c>
      <c r="AU160" s="269" t="s">
        <v>84</v>
      </c>
      <c r="AV160" s="13" t="s">
        <v>84</v>
      </c>
      <c r="AW160" s="13" t="s">
        <v>31</v>
      </c>
      <c r="AX160" s="13" t="s">
        <v>75</v>
      </c>
      <c r="AY160" s="269" t="s">
        <v>161</v>
      </c>
    </row>
    <row r="161" s="15" customFormat="1">
      <c r="A161" s="15"/>
      <c r="B161" s="294"/>
      <c r="C161" s="295"/>
      <c r="D161" s="260" t="s">
        <v>170</v>
      </c>
      <c r="E161" s="296" t="s">
        <v>1</v>
      </c>
      <c r="F161" s="297" t="s">
        <v>203</v>
      </c>
      <c r="G161" s="295"/>
      <c r="H161" s="298">
        <v>1.232</v>
      </c>
      <c r="I161" s="299"/>
      <c r="J161" s="295"/>
      <c r="K161" s="295"/>
      <c r="L161" s="300"/>
      <c r="M161" s="301"/>
      <c r="N161" s="302"/>
      <c r="O161" s="302"/>
      <c r="P161" s="302"/>
      <c r="Q161" s="302"/>
      <c r="R161" s="302"/>
      <c r="S161" s="302"/>
      <c r="T161" s="30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4" t="s">
        <v>170</v>
      </c>
      <c r="AU161" s="304" t="s">
        <v>84</v>
      </c>
      <c r="AV161" s="15" t="s">
        <v>168</v>
      </c>
      <c r="AW161" s="15" t="s">
        <v>31</v>
      </c>
      <c r="AX161" s="15" t="s">
        <v>82</v>
      </c>
      <c r="AY161" s="304" t="s">
        <v>161</v>
      </c>
    </row>
    <row r="162" s="2" customFormat="1" ht="111.75" customHeight="1">
      <c r="A162" s="38"/>
      <c r="B162" s="39"/>
      <c r="C162" s="244" t="s">
        <v>195</v>
      </c>
      <c r="D162" s="244" t="s">
        <v>164</v>
      </c>
      <c r="E162" s="245" t="s">
        <v>295</v>
      </c>
      <c r="F162" s="246" t="s">
        <v>296</v>
      </c>
      <c r="G162" s="247" t="s">
        <v>284</v>
      </c>
      <c r="H162" s="248">
        <v>381.536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297</v>
      </c>
    </row>
    <row r="163" s="2" customFormat="1">
      <c r="A163" s="38"/>
      <c r="B163" s="39"/>
      <c r="C163" s="40"/>
      <c r="D163" s="260" t="s">
        <v>176</v>
      </c>
      <c r="E163" s="40"/>
      <c r="F163" s="270" t="s">
        <v>286</v>
      </c>
      <c r="G163" s="40"/>
      <c r="H163" s="40"/>
      <c r="I163" s="154"/>
      <c r="J163" s="40"/>
      <c r="K163" s="40"/>
      <c r="L163" s="44"/>
      <c r="M163" s="271"/>
      <c r="N163" s="27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176</v>
      </c>
      <c r="AU163" s="17" t="s">
        <v>84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287</v>
      </c>
      <c r="G164" s="259"/>
      <c r="H164" s="263">
        <v>62.390999999999998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288</v>
      </c>
      <c r="G165" s="259"/>
      <c r="H165" s="263">
        <v>49.845999999999997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3" customFormat="1">
      <c r="A166" s="13"/>
      <c r="B166" s="258"/>
      <c r="C166" s="259"/>
      <c r="D166" s="260" t="s">
        <v>170</v>
      </c>
      <c r="E166" s="261" t="s">
        <v>1</v>
      </c>
      <c r="F166" s="262" t="s">
        <v>289</v>
      </c>
      <c r="G166" s="259"/>
      <c r="H166" s="263">
        <v>62.390999999999998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170</v>
      </c>
      <c r="AU166" s="269" t="s">
        <v>84</v>
      </c>
      <c r="AV166" s="13" t="s">
        <v>84</v>
      </c>
      <c r="AW166" s="13" t="s">
        <v>31</v>
      </c>
      <c r="AX166" s="13" t="s">
        <v>75</v>
      </c>
      <c r="AY166" s="269" t="s">
        <v>161</v>
      </c>
    </row>
    <row r="167" s="13" customFormat="1">
      <c r="A167" s="13"/>
      <c r="B167" s="258"/>
      <c r="C167" s="259"/>
      <c r="D167" s="260" t="s">
        <v>170</v>
      </c>
      <c r="E167" s="261" t="s">
        <v>1</v>
      </c>
      <c r="F167" s="262" t="s">
        <v>290</v>
      </c>
      <c r="G167" s="259"/>
      <c r="H167" s="263">
        <v>49.845999999999997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170</v>
      </c>
      <c r="AU167" s="269" t="s">
        <v>84</v>
      </c>
      <c r="AV167" s="13" t="s">
        <v>84</v>
      </c>
      <c r="AW167" s="13" t="s">
        <v>31</v>
      </c>
      <c r="AX167" s="13" t="s">
        <v>75</v>
      </c>
      <c r="AY167" s="269" t="s">
        <v>161</v>
      </c>
    </row>
    <row r="168" s="13" customFormat="1">
      <c r="A168" s="13"/>
      <c r="B168" s="258"/>
      <c r="C168" s="259"/>
      <c r="D168" s="260" t="s">
        <v>170</v>
      </c>
      <c r="E168" s="261" t="s">
        <v>1</v>
      </c>
      <c r="F168" s="262" t="s">
        <v>291</v>
      </c>
      <c r="G168" s="259"/>
      <c r="H168" s="263">
        <v>53.607999999999997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170</v>
      </c>
      <c r="AU168" s="269" t="s">
        <v>84</v>
      </c>
      <c r="AV168" s="13" t="s">
        <v>84</v>
      </c>
      <c r="AW168" s="13" t="s">
        <v>31</v>
      </c>
      <c r="AX168" s="13" t="s">
        <v>75</v>
      </c>
      <c r="AY168" s="269" t="s">
        <v>161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292</v>
      </c>
      <c r="G169" s="259"/>
      <c r="H169" s="263">
        <v>49.845999999999997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75</v>
      </c>
      <c r="AY169" s="269" t="s">
        <v>161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293</v>
      </c>
      <c r="G170" s="259"/>
      <c r="H170" s="263">
        <v>53.607999999999997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5" customFormat="1">
      <c r="A171" s="15"/>
      <c r="B171" s="294"/>
      <c r="C171" s="295"/>
      <c r="D171" s="260" t="s">
        <v>170</v>
      </c>
      <c r="E171" s="296" t="s">
        <v>1</v>
      </c>
      <c r="F171" s="297" t="s">
        <v>203</v>
      </c>
      <c r="G171" s="295"/>
      <c r="H171" s="298">
        <v>381.536</v>
      </c>
      <c r="I171" s="299"/>
      <c r="J171" s="295"/>
      <c r="K171" s="295"/>
      <c r="L171" s="300"/>
      <c r="M171" s="301"/>
      <c r="N171" s="302"/>
      <c r="O171" s="302"/>
      <c r="P171" s="302"/>
      <c r="Q171" s="302"/>
      <c r="R171" s="302"/>
      <c r="S171" s="302"/>
      <c r="T171" s="3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4" t="s">
        <v>170</v>
      </c>
      <c r="AU171" s="304" t="s">
        <v>84</v>
      </c>
      <c r="AV171" s="15" t="s">
        <v>168</v>
      </c>
      <c r="AW171" s="15" t="s">
        <v>31</v>
      </c>
      <c r="AX171" s="15" t="s">
        <v>82</v>
      </c>
      <c r="AY171" s="304" t="s">
        <v>161</v>
      </c>
    </row>
    <row r="172" s="2" customFormat="1" ht="44.25" customHeight="1">
      <c r="A172" s="38"/>
      <c r="B172" s="39"/>
      <c r="C172" s="244" t="s">
        <v>204</v>
      </c>
      <c r="D172" s="244" t="s">
        <v>164</v>
      </c>
      <c r="E172" s="245" t="s">
        <v>191</v>
      </c>
      <c r="F172" s="246" t="s">
        <v>192</v>
      </c>
      <c r="G172" s="247" t="s">
        <v>174</v>
      </c>
      <c r="H172" s="248">
        <v>1.232</v>
      </c>
      <c r="I172" s="249"/>
      <c r="J172" s="250">
        <f>ROUND(I172*H172,2)</f>
        <v>0</v>
      </c>
      <c r="K172" s="251"/>
      <c r="L172" s="44"/>
      <c r="M172" s="252" t="s">
        <v>1</v>
      </c>
      <c r="N172" s="253" t="s">
        <v>40</v>
      </c>
      <c r="O172" s="91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6" t="s">
        <v>168</v>
      </c>
      <c r="AT172" s="256" t="s">
        <v>164</v>
      </c>
      <c r="AU172" s="256" t="s">
        <v>84</v>
      </c>
      <c r="AY172" s="17" t="s">
        <v>161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7" t="s">
        <v>82</v>
      </c>
      <c r="BK172" s="257">
        <f>ROUND(I172*H172,2)</f>
        <v>0</v>
      </c>
      <c r="BL172" s="17" t="s">
        <v>168</v>
      </c>
      <c r="BM172" s="256" t="s">
        <v>298</v>
      </c>
    </row>
    <row r="173" s="2" customFormat="1">
      <c r="A173" s="38"/>
      <c r="B173" s="39"/>
      <c r="C173" s="40"/>
      <c r="D173" s="260" t="s">
        <v>176</v>
      </c>
      <c r="E173" s="40"/>
      <c r="F173" s="270" t="s">
        <v>194</v>
      </c>
      <c r="G173" s="40"/>
      <c r="H173" s="40"/>
      <c r="I173" s="154"/>
      <c r="J173" s="40"/>
      <c r="K173" s="40"/>
      <c r="L173" s="44"/>
      <c r="M173" s="271"/>
      <c r="N173" s="272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176</v>
      </c>
      <c r="AU173" s="17" t="s">
        <v>84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274</v>
      </c>
      <c r="G174" s="259"/>
      <c r="H174" s="263">
        <v>1.4830000000000001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84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275</v>
      </c>
      <c r="G175" s="259"/>
      <c r="H175" s="263">
        <v>-0.042000000000000003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84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276</v>
      </c>
      <c r="G176" s="259"/>
      <c r="H176" s="263">
        <v>-0.033000000000000002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84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3" customFormat="1">
      <c r="A177" s="13"/>
      <c r="B177" s="258"/>
      <c r="C177" s="259"/>
      <c r="D177" s="260" t="s">
        <v>170</v>
      </c>
      <c r="E177" s="261" t="s">
        <v>1</v>
      </c>
      <c r="F177" s="262" t="s">
        <v>277</v>
      </c>
      <c r="G177" s="259"/>
      <c r="H177" s="263">
        <v>-0.042000000000000003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170</v>
      </c>
      <c r="AU177" s="269" t="s">
        <v>84</v>
      </c>
      <c r="AV177" s="13" t="s">
        <v>84</v>
      </c>
      <c r="AW177" s="13" t="s">
        <v>31</v>
      </c>
      <c r="AX177" s="13" t="s">
        <v>75</v>
      </c>
      <c r="AY177" s="269" t="s">
        <v>161</v>
      </c>
    </row>
    <row r="178" s="13" customFormat="1">
      <c r="A178" s="13"/>
      <c r="B178" s="258"/>
      <c r="C178" s="259"/>
      <c r="D178" s="260" t="s">
        <v>170</v>
      </c>
      <c r="E178" s="261" t="s">
        <v>1</v>
      </c>
      <c r="F178" s="262" t="s">
        <v>278</v>
      </c>
      <c r="G178" s="259"/>
      <c r="H178" s="263">
        <v>-0.033000000000000002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170</v>
      </c>
      <c r="AU178" s="269" t="s">
        <v>84</v>
      </c>
      <c r="AV178" s="13" t="s">
        <v>84</v>
      </c>
      <c r="AW178" s="13" t="s">
        <v>31</v>
      </c>
      <c r="AX178" s="13" t="s">
        <v>75</v>
      </c>
      <c r="AY178" s="269" t="s">
        <v>161</v>
      </c>
    </row>
    <row r="179" s="13" customFormat="1">
      <c r="A179" s="13"/>
      <c r="B179" s="258"/>
      <c r="C179" s="259"/>
      <c r="D179" s="260" t="s">
        <v>170</v>
      </c>
      <c r="E179" s="261" t="s">
        <v>1</v>
      </c>
      <c r="F179" s="262" t="s">
        <v>279</v>
      </c>
      <c r="G179" s="259"/>
      <c r="H179" s="263">
        <v>-0.034000000000000002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170</v>
      </c>
      <c r="AU179" s="269" t="s">
        <v>84</v>
      </c>
      <c r="AV179" s="13" t="s">
        <v>84</v>
      </c>
      <c r="AW179" s="13" t="s">
        <v>31</v>
      </c>
      <c r="AX179" s="13" t="s">
        <v>75</v>
      </c>
      <c r="AY179" s="269" t="s">
        <v>161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280</v>
      </c>
      <c r="G180" s="259"/>
      <c r="H180" s="263">
        <v>-0.033000000000000002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84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3" customFormat="1">
      <c r="A181" s="13"/>
      <c r="B181" s="258"/>
      <c r="C181" s="259"/>
      <c r="D181" s="260" t="s">
        <v>170</v>
      </c>
      <c r="E181" s="261" t="s">
        <v>1</v>
      </c>
      <c r="F181" s="262" t="s">
        <v>281</v>
      </c>
      <c r="G181" s="259"/>
      <c r="H181" s="263">
        <v>-0.034000000000000002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170</v>
      </c>
      <c r="AU181" s="269" t="s">
        <v>84</v>
      </c>
      <c r="AV181" s="13" t="s">
        <v>84</v>
      </c>
      <c r="AW181" s="13" t="s">
        <v>31</v>
      </c>
      <c r="AX181" s="13" t="s">
        <v>75</v>
      </c>
      <c r="AY181" s="269" t="s">
        <v>161</v>
      </c>
    </row>
    <row r="182" s="15" customFormat="1">
      <c r="A182" s="15"/>
      <c r="B182" s="294"/>
      <c r="C182" s="295"/>
      <c r="D182" s="260" t="s">
        <v>170</v>
      </c>
      <c r="E182" s="296" t="s">
        <v>1</v>
      </c>
      <c r="F182" s="297" t="s">
        <v>203</v>
      </c>
      <c r="G182" s="295"/>
      <c r="H182" s="298">
        <v>1.232</v>
      </c>
      <c r="I182" s="299"/>
      <c r="J182" s="295"/>
      <c r="K182" s="295"/>
      <c r="L182" s="300"/>
      <c r="M182" s="301"/>
      <c r="N182" s="302"/>
      <c r="O182" s="302"/>
      <c r="P182" s="302"/>
      <c r="Q182" s="302"/>
      <c r="R182" s="302"/>
      <c r="S182" s="302"/>
      <c r="T182" s="30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304" t="s">
        <v>170</v>
      </c>
      <c r="AU182" s="304" t="s">
        <v>84</v>
      </c>
      <c r="AV182" s="15" t="s">
        <v>168</v>
      </c>
      <c r="AW182" s="15" t="s">
        <v>31</v>
      </c>
      <c r="AX182" s="15" t="s">
        <v>82</v>
      </c>
      <c r="AY182" s="304" t="s">
        <v>161</v>
      </c>
    </row>
    <row r="183" s="2" customFormat="1" ht="44.25" customHeight="1">
      <c r="A183" s="38"/>
      <c r="B183" s="39"/>
      <c r="C183" s="244" t="s">
        <v>188</v>
      </c>
      <c r="D183" s="244" t="s">
        <v>164</v>
      </c>
      <c r="E183" s="245" t="s">
        <v>299</v>
      </c>
      <c r="F183" s="246" t="s">
        <v>300</v>
      </c>
      <c r="G183" s="247" t="s">
        <v>284</v>
      </c>
      <c r="H183" s="248">
        <v>381.536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40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168</v>
      </c>
      <c r="AT183" s="256" t="s">
        <v>164</v>
      </c>
      <c r="AU183" s="256" t="s">
        <v>84</v>
      </c>
      <c r="AY183" s="17" t="s">
        <v>161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82</v>
      </c>
      <c r="BK183" s="257">
        <f>ROUND(I183*H183,2)</f>
        <v>0</v>
      </c>
      <c r="BL183" s="17" t="s">
        <v>168</v>
      </c>
      <c r="BM183" s="256" t="s">
        <v>301</v>
      </c>
    </row>
    <row r="184" s="2" customFormat="1">
      <c r="A184" s="38"/>
      <c r="B184" s="39"/>
      <c r="C184" s="40"/>
      <c r="D184" s="260" t="s">
        <v>176</v>
      </c>
      <c r="E184" s="40"/>
      <c r="F184" s="270" t="s">
        <v>302</v>
      </c>
      <c r="G184" s="40"/>
      <c r="H184" s="40"/>
      <c r="I184" s="154"/>
      <c r="J184" s="40"/>
      <c r="K184" s="40"/>
      <c r="L184" s="44"/>
      <c r="M184" s="271"/>
      <c r="N184" s="27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176</v>
      </c>
      <c r="AU184" s="17" t="s">
        <v>84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287</v>
      </c>
      <c r="G185" s="259"/>
      <c r="H185" s="263">
        <v>62.390999999999998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84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3" customFormat="1">
      <c r="A186" s="13"/>
      <c r="B186" s="258"/>
      <c r="C186" s="259"/>
      <c r="D186" s="260" t="s">
        <v>170</v>
      </c>
      <c r="E186" s="261" t="s">
        <v>1</v>
      </c>
      <c r="F186" s="262" t="s">
        <v>288</v>
      </c>
      <c r="G186" s="259"/>
      <c r="H186" s="263">
        <v>49.845999999999997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170</v>
      </c>
      <c r="AU186" s="269" t="s">
        <v>84</v>
      </c>
      <c r="AV186" s="13" t="s">
        <v>84</v>
      </c>
      <c r="AW186" s="13" t="s">
        <v>31</v>
      </c>
      <c r="AX186" s="13" t="s">
        <v>75</v>
      </c>
      <c r="AY186" s="269" t="s">
        <v>161</v>
      </c>
    </row>
    <row r="187" s="13" customFormat="1">
      <c r="A187" s="13"/>
      <c r="B187" s="258"/>
      <c r="C187" s="259"/>
      <c r="D187" s="260" t="s">
        <v>170</v>
      </c>
      <c r="E187" s="261" t="s">
        <v>1</v>
      </c>
      <c r="F187" s="262" t="s">
        <v>289</v>
      </c>
      <c r="G187" s="259"/>
      <c r="H187" s="263">
        <v>62.390999999999998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170</v>
      </c>
      <c r="AU187" s="269" t="s">
        <v>84</v>
      </c>
      <c r="AV187" s="13" t="s">
        <v>84</v>
      </c>
      <c r="AW187" s="13" t="s">
        <v>31</v>
      </c>
      <c r="AX187" s="13" t="s">
        <v>75</v>
      </c>
      <c r="AY187" s="269" t="s">
        <v>161</v>
      </c>
    </row>
    <row r="188" s="13" customFormat="1">
      <c r="A188" s="13"/>
      <c r="B188" s="258"/>
      <c r="C188" s="259"/>
      <c r="D188" s="260" t="s">
        <v>170</v>
      </c>
      <c r="E188" s="261" t="s">
        <v>1</v>
      </c>
      <c r="F188" s="262" t="s">
        <v>290</v>
      </c>
      <c r="G188" s="259"/>
      <c r="H188" s="263">
        <v>49.845999999999997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170</v>
      </c>
      <c r="AU188" s="269" t="s">
        <v>84</v>
      </c>
      <c r="AV188" s="13" t="s">
        <v>84</v>
      </c>
      <c r="AW188" s="13" t="s">
        <v>31</v>
      </c>
      <c r="AX188" s="13" t="s">
        <v>75</v>
      </c>
      <c r="AY188" s="269" t="s">
        <v>161</v>
      </c>
    </row>
    <row r="189" s="13" customFormat="1">
      <c r="A189" s="13"/>
      <c r="B189" s="258"/>
      <c r="C189" s="259"/>
      <c r="D189" s="260" t="s">
        <v>170</v>
      </c>
      <c r="E189" s="261" t="s">
        <v>1</v>
      </c>
      <c r="F189" s="262" t="s">
        <v>291</v>
      </c>
      <c r="G189" s="259"/>
      <c r="H189" s="263">
        <v>53.607999999999997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170</v>
      </c>
      <c r="AU189" s="269" t="s">
        <v>84</v>
      </c>
      <c r="AV189" s="13" t="s">
        <v>84</v>
      </c>
      <c r="AW189" s="13" t="s">
        <v>31</v>
      </c>
      <c r="AX189" s="13" t="s">
        <v>75</v>
      </c>
      <c r="AY189" s="269" t="s">
        <v>161</v>
      </c>
    </row>
    <row r="190" s="13" customFormat="1">
      <c r="A190" s="13"/>
      <c r="B190" s="258"/>
      <c r="C190" s="259"/>
      <c r="D190" s="260" t="s">
        <v>170</v>
      </c>
      <c r="E190" s="261" t="s">
        <v>1</v>
      </c>
      <c r="F190" s="262" t="s">
        <v>292</v>
      </c>
      <c r="G190" s="259"/>
      <c r="H190" s="263">
        <v>49.845999999999997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170</v>
      </c>
      <c r="AU190" s="269" t="s">
        <v>84</v>
      </c>
      <c r="AV190" s="13" t="s">
        <v>84</v>
      </c>
      <c r="AW190" s="13" t="s">
        <v>31</v>
      </c>
      <c r="AX190" s="13" t="s">
        <v>75</v>
      </c>
      <c r="AY190" s="269" t="s">
        <v>161</v>
      </c>
    </row>
    <row r="191" s="13" customFormat="1">
      <c r="A191" s="13"/>
      <c r="B191" s="258"/>
      <c r="C191" s="259"/>
      <c r="D191" s="260" t="s">
        <v>170</v>
      </c>
      <c r="E191" s="261" t="s">
        <v>1</v>
      </c>
      <c r="F191" s="262" t="s">
        <v>293</v>
      </c>
      <c r="G191" s="259"/>
      <c r="H191" s="263">
        <v>53.607999999999997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170</v>
      </c>
      <c r="AU191" s="269" t="s">
        <v>84</v>
      </c>
      <c r="AV191" s="13" t="s">
        <v>84</v>
      </c>
      <c r="AW191" s="13" t="s">
        <v>31</v>
      </c>
      <c r="AX191" s="13" t="s">
        <v>75</v>
      </c>
      <c r="AY191" s="269" t="s">
        <v>161</v>
      </c>
    </row>
    <row r="192" s="15" customFormat="1">
      <c r="A192" s="15"/>
      <c r="B192" s="294"/>
      <c r="C192" s="295"/>
      <c r="D192" s="260" t="s">
        <v>170</v>
      </c>
      <c r="E192" s="296" t="s">
        <v>1</v>
      </c>
      <c r="F192" s="297" t="s">
        <v>203</v>
      </c>
      <c r="G192" s="295"/>
      <c r="H192" s="298">
        <v>381.536</v>
      </c>
      <c r="I192" s="299"/>
      <c r="J192" s="295"/>
      <c r="K192" s="295"/>
      <c r="L192" s="300"/>
      <c r="M192" s="301"/>
      <c r="N192" s="302"/>
      <c r="O192" s="302"/>
      <c r="P192" s="302"/>
      <c r="Q192" s="302"/>
      <c r="R192" s="302"/>
      <c r="S192" s="302"/>
      <c r="T192" s="30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304" t="s">
        <v>170</v>
      </c>
      <c r="AU192" s="304" t="s">
        <v>84</v>
      </c>
      <c r="AV192" s="15" t="s">
        <v>168</v>
      </c>
      <c r="AW192" s="15" t="s">
        <v>31</v>
      </c>
      <c r="AX192" s="15" t="s">
        <v>82</v>
      </c>
      <c r="AY192" s="304" t="s">
        <v>161</v>
      </c>
    </row>
    <row r="193" s="2" customFormat="1" ht="16.5" customHeight="1">
      <c r="A193" s="38"/>
      <c r="B193" s="39"/>
      <c r="C193" s="283" t="s">
        <v>217</v>
      </c>
      <c r="D193" s="283" t="s">
        <v>184</v>
      </c>
      <c r="E193" s="284" t="s">
        <v>185</v>
      </c>
      <c r="F193" s="285" t="s">
        <v>186</v>
      </c>
      <c r="G193" s="286" t="s">
        <v>187</v>
      </c>
      <c r="H193" s="287">
        <v>508.26400000000001</v>
      </c>
      <c r="I193" s="288"/>
      <c r="J193" s="289">
        <f>ROUND(I193*H193,2)</f>
        <v>0</v>
      </c>
      <c r="K193" s="290"/>
      <c r="L193" s="291"/>
      <c r="M193" s="292" t="s">
        <v>1</v>
      </c>
      <c r="N193" s="293" t="s">
        <v>40</v>
      </c>
      <c r="O193" s="91"/>
      <c r="P193" s="254">
        <f>O193*H193</f>
        <v>0</v>
      </c>
      <c r="Q193" s="254">
        <v>1</v>
      </c>
      <c r="R193" s="254">
        <f>Q193*H193</f>
        <v>508.26400000000001</v>
      </c>
      <c r="S193" s="254">
        <v>0</v>
      </c>
      <c r="T193" s="25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6" t="s">
        <v>188</v>
      </c>
      <c r="AT193" s="256" t="s">
        <v>184</v>
      </c>
      <c r="AU193" s="256" t="s">
        <v>84</v>
      </c>
      <c r="AY193" s="17" t="s">
        <v>161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7" t="s">
        <v>82</v>
      </c>
      <c r="BK193" s="257">
        <f>ROUND(I193*H193,2)</f>
        <v>0</v>
      </c>
      <c r="BL193" s="17" t="s">
        <v>168</v>
      </c>
      <c r="BM193" s="256" t="s">
        <v>303</v>
      </c>
    </row>
    <row r="194" s="13" customFormat="1">
      <c r="A194" s="13"/>
      <c r="B194" s="258"/>
      <c r="C194" s="259"/>
      <c r="D194" s="260" t="s">
        <v>170</v>
      </c>
      <c r="E194" s="261" t="s">
        <v>1</v>
      </c>
      <c r="F194" s="262" t="s">
        <v>304</v>
      </c>
      <c r="G194" s="259"/>
      <c r="H194" s="263">
        <v>388.07999999999998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170</v>
      </c>
      <c r="AU194" s="269" t="s">
        <v>84</v>
      </c>
      <c r="AV194" s="13" t="s">
        <v>84</v>
      </c>
      <c r="AW194" s="13" t="s">
        <v>31</v>
      </c>
      <c r="AX194" s="13" t="s">
        <v>75</v>
      </c>
      <c r="AY194" s="269" t="s">
        <v>161</v>
      </c>
    </row>
    <row r="195" s="13" customFormat="1">
      <c r="A195" s="13"/>
      <c r="B195" s="258"/>
      <c r="C195" s="259"/>
      <c r="D195" s="260" t="s">
        <v>170</v>
      </c>
      <c r="E195" s="261" t="s">
        <v>1</v>
      </c>
      <c r="F195" s="262" t="s">
        <v>305</v>
      </c>
      <c r="G195" s="259"/>
      <c r="H195" s="263">
        <v>120.184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170</v>
      </c>
      <c r="AU195" s="269" t="s">
        <v>84</v>
      </c>
      <c r="AV195" s="13" t="s">
        <v>84</v>
      </c>
      <c r="AW195" s="13" t="s">
        <v>31</v>
      </c>
      <c r="AX195" s="13" t="s">
        <v>75</v>
      </c>
      <c r="AY195" s="269" t="s">
        <v>161</v>
      </c>
    </row>
    <row r="196" s="15" customFormat="1">
      <c r="A196" s="15"/>
      <c r="B196" s="294"/>
      <c r="C196" s="295"/>
      <c r="D196" s="260" t="s">
        <v>170</v>
      </c>
      <c r="E196" s="296" t="s">
        <v>1</v>
      </c>
      <c r="F196" s="297" t="s">
        <v>203</v>
      </c>
      <c r="G196" s="295"/>
      <c r="H196" s="298">
        <v>508.26400000000001</v>
      </c>
      <c r="I196" s="299"/>
      <c r="J196" s="295"/>
      <c r="K196" s="295"/>
      <c r="L196" s="300"/>
      <c r="M196" s="301"/>
      <c r="N196" s="302"/>
      <c r="O196" s="302"/>
      <c r="P196" s="302"/>
      <c r="Q196" s="302"/>
      <c r="R196" s="302"/>
      <c r="S196" s="302"/>
      <c r="T196" s="30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4" t="s">
        <v>170</v>
      </c>
      <c r="AU196" s="304" t="s">
        <v>84</v>
      </c>
      <c r="AV196" s="15" t="s">
        <v>168</v>
      </c>
      <c r="AW196" s="15" t="s">
        <v>31</v>
      </c>
      <c r="AX196" s="15" t="s">
        <v>82</v>
      </c>
      <c r="AY196" s="304" t="s">
        <v>161</v>
      </c>
    </row>
    <row r="197" s="12" customFormat="1" ht="25.92" customHeight="1">
      <c r="A197" s="12"/>
      <c r="B197" s="228"/>
      <c r="C197" s="229"/>
      <c r="D197" s="230" t="s">
        <v>74</v>
      </c>
      <c r="E197" s="231" t="s">
        <v>229</v>
      </c>
      <c r="F197" s="231" t="s">
        <v>230</v>
      </c>
      <c r="G197" s="229"/>
      <c r="H197" s="229"/>
      <c r="I197" s="232"/>
      <c r="J197" s="233">
        <f>BK197</f>
        <v>0</v>
      </c>
      <c r="K197" s="229"/>
      <c r="L197" s="234"/>
      <c r="M197" s="235"/>
      <c r="N197" s="236"/>
      <c r="O197" s="236"/>
      <c r="P197" s="237">
        <f>SUM(P198:P212)</f>
        <v>0</v>
      </c>
      <c r="Q197" s="236"/>
      <c r="R197" s="237">
        <f>SUM(R198:R212)</f>
        <v>0</v>
      </c>
      <c r="S197" s="236"/>
      <c r="T197" s="238">
        <f>SUM(T198:T212)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168</v>
      </c>
      <c r="AT197" s="240" t="s">
        <v>74</v>
      </c>
      <c r="AU197" s="240" t="s">
        <v>75</v>
      </c>
      <c r="AY197" s="239" t="s">
        <v>161</v>
      </c>
      <c r="BK197" s="241">
        <f>SUM(BK198:BK212)</f>
        <v>0</v>
      </c>
    </row>
    <row r="198" s="2" customFormat="1" ht="21.75" customHeight="1">
      <c r="A198" s="38"/>
      <c r="B198" s="39"/>
      <c r="C198" s="244" t="s">
        <v>221</v>
      </c>
      <c r="D198" s="244" t="s">
        <v>164</v>
      </c>
      <c r="E198" s="245" t="s">
        <v>232</v>
      </c>
      <c r="F198" s="246" t="s">
        <v>233</v>
      </c>
      <c r="G198" s="247" t="s">
        <v>198</v>
      </c>
      <c r="H198" s="248">
        <v>25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40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234</v>
      </c>
      <c r="AT198" s="256" t="s">
        <v>164</v>
      </c>
      <c r="AU198" s="256" t="s">
        <v>82</v>
      </c>
      <c r="AY198" s="17" t="s">
        <v>161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82</v>
      </c>
      <c r="BK198" s="257">
        <f>ROUND(I198*H198,2)</f>
        <v>0</v>
      </c>
      <c r="BL198" s="17" t="s">
        <v>234</v>
      </c>
      <c r="BM198" s="256" t="s">
        <v>306</v>
      </c>
    </row>
    <row r="199" s="13" customFormat="1">
      <c r="A199" s="13"/>
      <c r="B199" s="258"/>
      <c r="C199" s="259"/>
      <c r="D199" s="260" t="s">
        <v>170</v>
      </c>
      <c r="E199" s="261" t="s">
        <v>1</v>
      </c>
      <c r="F199" s="262" t="s">
        <v>307</v>
      </c>
      <c r="G199" s="259"/>
      <c r="H199" s="263">
        <v>24.716999999999999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170</v>
      </c>
      <c r="AU199" s="269" t="s">
        <v>82</v>
      </c>
      <c r="AV199" s="13" t="s">
        <v>84</v>
      </c>
      <c r="AW199" s="13" t="s">
        <v>31</v>
      </c>
      <c r="AX199" s="13" t="s">
        <v>75</v>
      </c>
      <c r="AY199" s="269" t="s">
        <v>161</v>
      </c>
    </row>
    <row r="200" s="13" customFormat="1">
      <c r="A200" s="13"/>
      <c r="B200" s="258"/>
      <c r="C200" s="259"/>
      <c r="D200" s="260" t="s">
        <v>170</v>
      </c>
      <c r="E200" s="261" t="s">
        <v>1</v>
      </c>
      <c r="F200" s="262" t="s">
        <v>237</v>
      </c>
      <c r="G200" s="259"/>
      <c r="H200" s="263">
        <v>0.28299999999999997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170</v>
      </c>
      <c r="AU200" s="269" t="s">
        <v>82</v>
      </c>
      <c r="AV200" s="13" t="s">
        <v>84</v>
      </c>
      <c r="AW200" s="13" t="s">
        <v>31</v>
      </c>
      <c r="AX200" s="13" t="s">
        <v>75</v>
      </c>
      <c r="AY200" s="269" t="s">
        <v>161</v>
      </c>
    </row>
    <row r="201" s="15" customFormat="1">
      <c r="A201" s="15"/>
      <c r="B201" s="294"/>
      <c r="C201" s="295"/>
      <c r="D201" s="260" t="s">
        <v>170</v>
      </c>
      <c r="E201" s="296" t="s">
        <v>1</v>
      </c>
      <c r="F201" s="297" t="s">
        <v>203</v>
      </c>
      <c r="G201" s="295"/>
      <c r="H201" s="298">
        <v>25</v>
      </c>
      <c r="I201" s="299"/>
      <c r="J201" s="295"/>
      <c r="K201" s="295"/>
      <c r="L201" s="300"/>
      <c r="M201" s="301"/>
      <c r="N201" s="302"/>
      <c r="O201" s="302"/>
      <c r="P201" s="302"/>
      <c r="Q201" s="302"/>
      <c r="R201" s="302"/>
      <c r="S201" s="302"/>
      <c r="T201" s="30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304" t="s">
        <v>170</v>
      </c>
      <c r="AU201" s="304" t="s">
        <v>82</v>
      </c>
      <c r="AV201" s="15" t="s">
        <v>168</v>
      </c>
      <c r="AW201" s="15" t="s">
        <v>31</v>
      </c>
      <c r="AX201" s="15" t="s">
        <v>82</v>
      </c>
      <c r="AY201" s="304" t="s">
        <v>161</v>
      </c>
    </row>
    <row r="202" s="2" customFormat="1" ht="44.25" customHeight="1">
      <c r="A202" s="38"/>
      <c r="B202" s="39"/>
      <c r="C202" s="244" t="s">
        <v>225</v>
      </c>
      <c r="D202" s="244" t="s">
        <v>164</v>
      </c>
      <c r="E202" s="245" t="s">
        <v>239</v>
      </c>
      <c r="F202" s="246" t="s">
        <v>240</v>
      </c>
      <c r="G202" s="247" t="s">
        <v>198</v>
      </c>
      <c r="H202" s="248">
        <v>25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40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234</v>
      </c>
      <c r="AT202" s="256" t="s">
        <v>164</v>
      </c>
      <c r="AU202" s="256" t="s">
        <v>82</v>
      </c>
      <c r="AY202" s="17" t="s">
        <v>161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82</v>
      </c>
      <c r="BK202" s="257">
        <f>ROUND(I202*H202,2)</f>
        <v>0</v>
      </c>
      <c r="BL202" s="17" t="s">
        <v>234</v>
      </c>
      <c r="BM202" s="256" t="s">
        <v>308</v>
      </c>
    </row>
    <row r="203" s="13" customFormat="1">
      <c r="A203" s="13"/>
      <c r="B203" s="258"/>
      <c r="C203" s="259"/>
      <c r="D203" s="260" t="s">
        <v>170</v>
      </c>
      <c r="E203" s="261" t="s">
        <v>1</v>
      </c>
      <c r="F203" s="262" t="s">
        <v>307</v>
      </c>
      <c r="G203" s="259"/>
      <c r="H203" s="263">
        <v>24.716999999999999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170</v>
      </c>
      <c r="AU203" s="269" t="s">
        <v>82</v>
      </c>
      <c r="AV203" s="13" t="s">
        <v>84</v>
      </c>
      <c r="AW203" s="13" t="s">
        <v>31</v>
      </c>
      <c r="AX203" s="13" t="s">
        <v>75</v>
      </c>
      <c r="AY203" s="269" t="s">
        <v>161</v>
      </c>
    </row>
    <row r="204" s="13" customFormat="1">
      <c r="A204" s="13"/>
      <c r="B204" s="258"/>
      <c r="C204" s="259"/>
      <c r="D204" s="260" t="s">
        <v>170</v>
      </c>
      <c r="E204" s="261" t="s">
        <v>1</v>
      </c>
      <c r="F204" s="262" t="s">
        <v>237</v>
      </c>
      <c r="G204" s="259"/>
      <c r="H204" s="263">
        <v>0.28299999999999997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170</v>
      </c>
      <c r="AU204" s="269" t="s">
        <v>82</v>
      </c>
      <c r="AV204" s="13" t="s">
        <v>84</v>
      </c>
      <c r="AW204" s="13" t="s">
        <v>31</v>
      </c>
      <c r="AX204" s="13" t="s">
        <v>75</v>
      </c>
      <c r="AY204" s="269" t="s">
        <v>161</v>
      </c>
    </row>
    <row r="205" s="15" customFormat="1">
      <c r="A205" s="15"/>
      <c r="B205" s="294"/>
      <c r="C205" s="295"/>
      <c r="D205" s="260" t="s">
        <v>170</v>
      </c>
      <c r="E205" s="296" t="s">
        <v>1</v>
      </c>
      <c r="F205" s="297" t="s">
        <v>203</v>
      </c>
      <c r="G205" s="295"/>
      <c r="H205" s="298">
        <v>25</v>
      </c>
      <c r="I205" s="299"/>
      <c r="J205" s="295"/>
      <c r="K205" s="295"/>
      <c r="L205" s="300"/>
      <c r="M205" s="301"/>
      <c r="N205" s="302"/>
      <c r="O205" s="302"/>
      <c r="P205" s="302"/>
      <c r="Q205" s="302"/>
      <c r="R205" s="302"/>
      <c r="S205" s="302"/>
      <c r="T205" s="30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304" t="s">
        <v>170</v>
      </c>
      <c r="AU205" s="304" t="s">
        <v>82</v>
      </c>
      <c r="AV205" s="15" t="s">
        <v>168</v>
      </c>
      <c r="AW205" s="15" t="s">
        <v>31</v>
      </c>
      <c r="AX205" s="15" t="s">
        <v>82</v>
      </c>
      <c r="AY205" s="304" t="s">
        <v>161</v>
      </c>
    </row>
    <row r="206" s="2" customFormat="1" ht="44.25" customHeight="1">
      <c r="A206" s="38"/>
      <c r="B206" s="39"/>
      <c r="C206" s="244" t="s">
        <v>238</v>
      </c>
      <c r="D206" s="244" t="s">
        <v>164</v>
      </c>
      <c r="E206" s="245" t="s">
        <v>242</v>
      </c>
      <c r="F206" s="246" t="s">
        <v>243</v>
      </c>
      <c r="G206" s="247" t="s">
        <v>198</v>
      </c>
      <c r="H206" s="248">
        <v>7</v>
      </c>
      <c r="I206" s="249"/>
      <c r="J206" s="250">
        <f>ROUND(I206*H206,2)</f>
        <v>0</v>
      </c>
      <c r="K206" s="251"/>
      <c r="L206" s="44"/>
      <c r="M206" s="252" t="s">
        <v>1</v>
      </c>
      <c r="N206" s="253" t="s">
        <v>40</v>
      </c>
      <c r="O206" s="91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6" t="s">
        <v>234</v>
      </c>
      <c r="AT206" s="256" t="s">
        <v>164</v>
      </c>
      <c r="AU206" s="256" t="s">
        <v>82</v>
      </c>
      <c r="AY206" s="17" t="s">
        <v>161</v>
      </c>
      <c r="BE206" s="257">
        <f>IF(N206="základní",J206,0)</f>
        <v>0</v>
      </c>
      <c r="BF206" s="257">
        <f>IF(N206="snížená",J206,0)</f>
        <v>0</v>
      </c>
      <c r="BG206" s="257">
        <f>IF(N206="zákl. přenesená",J206,0)</f>
        <v>0</v>
      </c>
      <c r="BH206" s="257">
        <f>IF(N206="sníž. přenesená",J206,0)</f>
        <v>0</v>
      </c>
      <c r="BI206" s="257">
        <f>IF(N206="nulová",J206,0)</f>
        <v>0</v>
      </c>
      <c r="BJ206" s="17" t="s">
        <v>82</v>
      </c>
      <c r="BK206" s="257">
        <f>ROUND(I206*H206,2)</f>
        <v>0</v>
      </c>
      <c r="BL206" s="17" t="s">
        <v>234</v>
      </c>
      <c r="BM206" s="256" t="s">
        <v>309</v>
      </c>
    </row>
    <row r="207" s="13" customFormat="1">
      <c r="A207" s="13"/>
      <c r="B207" s="258"/>
      <c r="C207" s="259"/>
      <c r="D207" s="260" t="s">
        <v>170</v>
      </c>
      <c r="E207" s="261" t="s">
        <v>1</v>
      </c>
      <c r="F207" s="262" t="s">
        <v>204</v>
      </c>
      <c r="G207" s="259"/>
      <c r="H207" s="263">
        <v>7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170</v>
      </c>
      <c r="AU207" s="269" t="s">
        <v>82</v>
      </c>
      <c r="AV207" s="13" t="s">
        <v>84</v>
      </c>
      <c r="AW207" s="13" t="s">
        <v>31</v>
      </c>
      <c r="AX207" s="13" t="s">
        <v>75</v>
      </c>
      <c r="AY207" s="269" t="s">
        <v>161</v>
      </c>
    </row>
    <row r="208" s="15" customFormat="1">
      <c r="A208" s="15"/>
      <c r="B208" s="294"/>
      <c r="C208" s="295"/>
      <c r="D208" s="260" t="s">
        <v>170</v>
      </c>
      <c r="E208" s="296" t="s">
        <v>1</v>
      </c>
      <c r="F208" s="297" t="s">
        <v>203</v>
      </c>
      <c r="G208" s="295"/>
      <c r="H208" s="298">
        <v>7</v>
      </c>
      <c r="I208" s="299"/>
      <c r="J208" s="295"/>
      <c r="K208" s="295"/>
      <c r="L208" s="300"/>
      <c r="M208" s="301"/>
      <c r="N208" s="302"/>
      <c r="O208" s="302"/>
      <c r="P208" s="302"/>
      <c r="Q208" s="302"/>
      <c r="R208" s="302"/>
      <c r="S208" s="302"/>
      <c r="T208" s="30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304" t="s">
        <v>170</v>
      </c>
      <c r="AU208" s="304" t="s">
        <v>82</v>
      </c>
      <c r="AV208" s="15" t="s">
        <v>168</v>
      </c>
      <c r="AW208" s="15" t="s">
        <v>31</v>
      </c>
      <c r="AX208" s="15" t="s">
        <v>82</v>
      </c>
      <c r="AY208" s="304" t="s">
        <v>161</v>
      </c>
    </row>
    <row r="209" s="2" customFormat="1" ht="189.75" customHeight="1">
      <c r="A209" s="38"/>
      <c r="B209" s="39"/>
      <c r="C209" s="244" t="s">
        <v>231</v>
      </c>
      <c r="D209" s="244" t="s">
        <v>164</v>
      </c>
      <c r="E209" s="245" t="s">
        <v>246</v>
      </c>
      <c r="F209" s="246" t="s">
        <v>247</v>
      </c>
      <c r="G209" s="247" t="s">
        <v>187</v>
      </c>
      <c r="H209" s="248">
        <v>508.26400000000001</v>
      </c>
      <c r="I209" s="249"/>
      <c r="J209" s="250">
        <f>ROUND(I209*H209,2)</f>
        <v>0</v>
      </c>
      <c r="K209" s="251"/>
      <c r="L209" s="44"/>
      <c r="M209" s="252" t="s">
        <v>1</v>
      </c>
      <c r="N209" s="253" t="s">
        <v>40</v>
      </c>
      <c r="O209" s="91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6" t="s">
        <v>168</v>
      </c>
      <c r="AT209" s="256" t="s">
        <v>164</v>
      </c>
      <c r="AU209" s="256" t="s">
        <v>82</v>
      </c>
      <c r="AY209" s="17" t="s">
        <v>161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7" t="s">
        <v>82</v>
      </c>
      <c r="BK209" s="257">
        <f>ROUND(I209*H209,2)</f>
        <v>0</v>
      </c>
      <c r="BL209" s="17" t="s">
        <v>168</v>
      </c>
      <c r="BM209" s="256" t="s">
        <v>310</v>
      </c>
    </row>
    <row r="210" s="13" customFormat="1">
      <c r="A210" s="13"/>
      <c r="B210" s="258"/>
      <c r="C210" s="259"/>
      <c r="D210" s="260" t="s">
        <v>170</v>
      </c>
      <c r="E210" s="261" t="s">
        <v>1</v>
      </c>
      <c r="F210" s="262" t="s">
        <v>304</v>
      </c>
      <c r="G210" s="259"/>
      <c r="H210" s="263">
        <v>388.07999999999998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170</v>
      </c>
      <c r="AU210" s="269" t="s">
        <v>82</v>
      </c>
      <c r="AV210" s="13" t="s">
        <v>84</v>
      </c>
      <c r="AW210" s="13" t="s">
        <v>31</v>
      </c>
      <c r="AX210" s="13" t="s">
        <v>75</v>
      </c>
      <c r="AY210" s="269" t="s">
        <v>161</v>
      </c>
    </row>
    <row r="211" s="13" customFormat="1">
      <c r="A211" s="13"/>
      <c r="B211" s="258"/>
      <c r="C211" s="259"/>
      <c r="D211" s="260" t="s">
        <v>170</v>
      </c>
      <c r="E211" s="261" t="s">
        <v>1</v>
      </c>
      <c r="F211" s="262" t="s">
        <v>305</v>
      </c>
      <c r="G211" s="259"/>
      <c r="H211" s="263">
        <v>120.184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170</v>
      </c>
      <c r="AU211" s="269" t="s">
        <v>82</v>
      </c>
      <c r="AV211" s="13" t="s">
        <v>84</v>
      </c>
      <c r="AW211" s="13" t="s">
        <v>31</v>
      </c>
      <c r="AX211" s="13" t="s">
        <v>75</v>
      </c>
      <c r="AY211" s="269" t="s">
        <v>161</v>
      </c>
    </row>
    <row r="212" s="15" customFormat="1">
      <c r="A212" s="15"/>
      <c r="B212" s="294"/>
      <c r="C212" s="295"/>
      <c r="D212" s="260" t="s">
        <v>170</v>
      </c>
      <c r="E212" s="296" t="s">
        <v>1</v>
      </c>
      <c r="F212" s="297" t="s">
        <v>203</v>
      </c>
      <c r="G212" s="295"/>
      <c r="H212" s="298">
        <v>508.26400000000001</v>
      </c>
      <c r="I212" s="299"/>
      <c r="J212" s="295"/>
      <c r="K212" s="295"/>
      <c r="L212" s="300"/>
      <c r="M212" s="308"/>
      <c r="N212" s="309"/>
      <c r="O212" s="309"/>
      <c r="P212" s="309"/>
      <c r="Q212" s="309"/>
      <c r="R212" s="309"/>
      <c r="S212" s="309"/>
      <c r="T212" s="31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304" t="s">
        <v>170</v>
      </c>
      <c r="AU212" s="304" t="s">
        <v>82</v>
      </c>
      <c r="AV212" s="15" t="s">
        <v>168</v>
      </c>
      <c r="AW212" s="15" t="s">
        <v>31</v>
      </c>
      <c r="AX212" s="15" t="s">
        <v>82</v>
      </c>
      <c r="AY212" s="304" t="s">
        <v>161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192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BV0IkbpcGRNqofPkb+Redz6XNKB/+fdVTCPi4VYGyI2yQsRnIerLB3k2Gfe0uAXtVF8bdG84URxbnekxRYpWVw==" hashValue="To/iwO7PZLIGalAkqTIh8muCNtny5Mz9uAdKn70gPXIcfhBiQEtNptQIm90/Qdm8genC9VcVC6eSPlycVN2NfA==" algorithmName="SHA-512" password="CC35"/>
  <autoFilter ref="C122:K2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265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311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ROUND((SUM(BE123:BE206)),  2)</f>
        <v>0</v>
      </c>
      <c r="G35" s="38"/>
      <c r="H35" s="38"/>
      <c r="I35" s="171">
        <v>0.20999999999999999</v>
      </c>
      <c r="J35" s="170">
        <f>ROUND(((SUM(BE123:BE206))*I35),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ROUND((SUM(BF123:BF206)),  2)</f>
        <v>0</v>
      </c>
      <c r="G36" s="38"/>
      <c r="H36" s="38"/>
      <c r="I36" s="171">
        <v>0.14999999999999999</v>
      </c>
      <c r="J36" s="170">
        <f>ROUND(((SUM(BF123:BF206))*I36),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ROUND((SUM(BG123:BG206)),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ROUND((SUM(BH123:BH206)),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ROUND((SUM(BI123:BI206)),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265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Oprava 2.SK Zdice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J191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265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Oprava 2.SK Zdice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P124+P191</f>
        <v>0</v>
      </c>
      <c r="Q123" s="104"/>
      <c r="R123" s="225">
        <f>R124+R191</f>
        <v>502.95699999999999</v>
      </c>
      <c r="S123" s="104"/>
      <c r="T123" s="226">
        <f>T124+T191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BK124+BK191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502.95699999999999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SUM(P126:P190)</f>
        <v>0</v>
      </c>
      <c r="Q125" s="236"/>
      <c r="R125" s="237">
        <f>SUM(R126:R190)</f>
        <v>502.95699999999999</v>
      </c>
      <c r="S125" s="236"/>
      <c r="T125" s="238">
        <f>SUM(T126:T190)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SUM(BK126:BK190)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221.375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312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313</v>
      </c>
      <c r="G127" s="259"/>
      <c r="H127" s="263">
        <v>221.375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58.045999999999999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314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315</v>
      </c>
      <c r="G129" s="259"/>
      <c r="H129" s="263">
        <v>58.045999999999999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1.2649999999999999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316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274</v>
      </c>
      <c r="G132" s="259"/>
      <c r="H132" s="263">
        <v>1.4830000000000001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317</v>
      </c>
      <c r="G133" s="259"/>
      <c r="H133" s="263">
        <v>-0.042000000000000003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318</v>
      </c>
      <c r="G134" s="259"/>
      <c r="H134" s="263">
        <v>-0.033000000000000002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319</v>
      </c>
      <c r="G135" s="259"/>
      <c r="H135" s="263">
        <v>-0.042000000000000003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320</v>
      </c>
      <c r="G136" s="259"/>
      <c r="H136" s="263">
        <v>-0.033000000000000002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321</v>
      </c>
      <c r="G137" s="259"/>
      <c r="H137" s="263">
        <v>-0.034000000000000002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322</v>
      </c>
      <c r="G138" s="259"/>
      <c r="H138" s="263">
        <v>-0.034000000000000002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5" customFormat="1">
      <c r="A139" s="15"/>
      <c r="B139" s="294"/>
      <c r="C139" s="295"/>
      <c r="D139" s="260" t="s">
        <v>170</v>
      </c>
      <c r="E139" s="296" t="s">
        <v>1</v>
      </c>
      <c r="F139" s="297" t="s">
        <v>203</v>
      </c>
      <c r="G139" s="295"/>
      <c r="H139" s="298">
        <v>1.2649999999999999</v>
      </c>
      <c r="I139" s="299"/>
      <c r="J139" s="295"/>
      <c r="K139" s="295"/>
      <c r="L139" s="300"/>
      <c r="M139" s="301"/>
      <c r="N139" s="302"/>
      <c r="O139" s="302"/>
      <c r="P139" s="302"/>
      <c r="Q139" s="302"/>
      <c r="R139" s="302"/>
      <c r="S139" s="302"/>
      <c r="T139" s="30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304" t="s">
        <v>170</v>
      </c>
      <c r="AU139" s="304" t="s">
        <v>84</v>
      </c>
      <c r="AV139" s="15" t="s">
        <v>168</v>
      </c>
      <c r="AW139" s="15" t="s">
        <v>31</v>
      </c>
      <c r="AX139" s="15" t="s">
        <v>82</v>
      </c>
      <c r="AY139" s="304" t="s">
        <v>161</v>
      </c>
    </row>
    <row r="140" s="2" customFormat="1" ht="44.25" customHeight="1">
      <c r="A140" s="38"/>
      <c r="B140" s="39"/>
      <c r="C140" s="244" t="s">
        <v>168</v>
      </c>
      <c r="D140" s="244" t="s">
        <v>164</v>
      </c>
      <c r="E140" s="245" t="s">
        <v>282</v>
      </c>
      <c r="F140" s="246" t="s">
        <v>283</v>
      </c>
      <c r="G140" s="247" t="s">
        <v>284</v>
      </c>
      <c r="H140" s="248">
        <v>331.69</v>
      </c>
      <c r="I140" s="249"/>
      <c r="J140" s="250">
        <f>ROUND(I140*H140,2)</f>
        <v>0</v>
      </c>
      <c r="K140" s="251"/>
      <c r="L140" s="44"/>
      <c r="M140" s="252" t="s">
        <v>1</v>
      </c>
      <c r="N140" s="253" t="s">
        <v>40</v>
      </c>
      <c r="O140" s="91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168</v>
      </c>
      <c r="AT140" s="256" t="s">
        <v>164</v>
      </c>
      <c r="AU140" s="256" t="s">
        <v>84</v>
      </c>
      <c r="AY140" s="17" t="s">
        <v>161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82</v>
      </c>
      <c r="BK140" s="257">
        <f>ROUND(I140*H140,2)</f>
        <v>0</v>
      </c>
      <c r="BL140" s="17" t="s">
        <v>168</v>
      </c>
      <c r="BM140" s="256" t="s">
        <v>323</v>
      </c>
    </row>
    <row r="141" s="2" customFormat="1">
      <c r="A141" s="38"/>
      <c r="B141" s="39"/>
      <c r="C141" s="40"/>
      <c r="D141" s="260" t="s">
        <v>176</v>
      </c>
      <c r="E141" s="40"/>
      <c r="F141" s="270" t="s">
        <v>286</v>
      </c>
      <c r="G141" s="40"/>
      <c r="H141" s="40"/>
      <c r="I141" s="154"/>
      <c r="J141" s="40"/>
      <c r="K141" s="40"/>
      <c r="L141" s="44"/>
      <c r="M141" s="271"/>
      <c r="N141" s="27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176</v>
      </c>
      <c r="AU141" s="17" t="s">
        <v>84</v>
      </c>
    </row>
    <row r="142" s="13" customFormat="1">
      <c r="A142" s="13"/>
      <c r="B142" s="258"/>
      <c r="C142" s="259"/>
      <c r="D142" s="260" t="s">
        <v>170</v>
      </c>
      <c r="E142" s="261" t="s">
        <v>1</v>
      </c>
      <c r="F142" s="262" t="s">
        <v>324</v>
      </c>
      <c r="G142" s="259"/>
      <c r="H142" s="263">
        <v>62.390999999999998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170</v>
      </c>
      <c r="AU142" s="269" t="s">
        <v>84</v>
      </c>
      <c r="AV142" s="13" t="s">
        <v>84</v>
      </c>
      <c r="AW142" s="13" t="s">
        <v>31</v>
      </c>
      <c r="AX142" s="13" t="s">
        <v>75</v>
      </c>
      <c r="AY142" s="269" t="s">
        <v>161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325</v>
      </c>
      <c r="G143" s="259"/>
      <c r="H143" s="263">
        <v>49.845999999999997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326</v>
      </c>
      <c r="G144" s="259"/>
      <c r="H144" s="263">
        <v>62.390999999999998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327</v>
      </c>
      <c r="G145" s="259"/>
      <c r="H145" s="263">
        <v>49.845999999999997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328</v>
      </c>
      <c r="G146" s="259"/>
      <c r="H146" s="263">
        <v>53.607999999999997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329</v>
      </c>
      <c r="G147" s="259"/>
      <c r="H147" s="263">
        <v>53.607999999999997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5" customFormat="1">
      <c r="A148" s="15"/>
      <c r="B148" s="294"/>
      <c r="C148" s="295"/>
      <c r="D148" s="260" t="s">
        <v>170</v>
      </c>
      <c r="E148" s="296" t="s">
        <v>1</v>
      </c>
      <c r="F148" s="297" t="s">
        <v>203</v>
      </c>
      <c r="G148" s="295"/>
      <c r="H148" s="298">
        <v>331.69</v>
      </c>
      <c r="I148" s="299"/>
      <c r="J148" s="295"/>
      <c r="K148" s="295"/>
      <c r="L148" s="300"/>
      <c r="M148" s="301"/>
      <c r="N148" s="302"/>
      <c r="O148" s="302"/>
      <c r="P148" s="302"/>
      <c r="Q148" s="302"/>
      <c r="R148" s="302"/>
      <c r="S148" s="302"/>
      <c r="T148" s="30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304" t="s">
        <v>170</v>
      </c>
      <c r="AU148" s="304" t="s">
        <v>84</v>
      </c>
      <c r="AV148" s="15" t="s">
        <v>168</v>
      </c>
      <c r="AW148" s="15" t="s">
        <v>31</v>
      </c>
      <c r="AX148" s="15" t="s">
        <v>82</v>
      </c>
      <c r="AY148" s="304" t="s">
        <v>161</v>
      </c>
    </row>
    <row r="149" s="2" customFormat="1" ht="111.75" customHeight="1">
      <c r="A149" s="38"/>
      <c r="B149" s="39"/>
      <c r="C149" s="244" t="s">
        <v>162</v>
      </c>
      <c r="D149" s="244" t="s">
        <v>164</v>
      </c>
      <c r="E149" s="245" t="s">
        <v>181</v>
      </c>
      <c r="F149" s="246" t="s">
        <v>182</v>
      </c>
      <c r="G149" s="247" t="s">
        <v>174</v>
      </c>
      <c r="H149" s="248">
        <v>1.2649999999999999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40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168</v>
      </c>
      <c r="AT149" s="256" t="s">
        <v>164</v>
      </c>
      <c r="AU149" s="256" t="s">
        <v>84</v>
      </c>
      <c r="AY149" s="17" t="s">
        <v>161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82</v>
      </c>
      <c r="BK149" s="257">
        <f>ROUND(I149*H149,2)</f>
        <v>0</v>
      </c>
      <c r="BL149" s="17" t="s">
        <v>168</v>
      </c>
      <c r="BM149" s="256" t="s">
        <v>330</v>
      </c>
    </row>
    <row r="150" s="2" customFormat="1">
      <c r="A150" s="38"/>
      <c r="B150" s="39"/>
      <c r="C150" s="40"/>
      <c r="D150" s="260" t="s">
        <v>176</v>
      </c>
      <c r="E150" s="40"/>
      <c r="F150" s="270" t="s">
        <v>177</v>
      </c>
      <c r="G150" s="40"/>
      <c r="H150" s="40"/>
      <c r="I150" s="154"/>
      <c r="J150" s="40"/>
      <c r="K150" s="40"/>
      <c r="L150" s="44"/>
      <c r="M150" s="271"/>
      <c r="N150" s="27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176</v>
      </c>
      <c r="AU150" s="17" t="s">
        <v>84</v>
      </c>
    </row>
    <row r="151" s="13" customFormat="1">
      <c r="A151" s="13"/>
      <c r="B151" s="258"/>
      <c r="C151" s="259"/>
      <c r="D151" s="260" t="s">
        <v>170</v>
      </c>
      <c r="E151" s="261" t="s">
        <v>1</v>
      </c>
      <c r="F151" s="262" t="s">
        <v>274</v>
      </c>
      <c r="G151" s="259"/>
      <c r="H151" s="263">
        <v>1.4830000000000001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170</v>
      </c>
      <c r="AU151" s="269" t="s">
        <v>84</v>
      </c>
      <c r="AV151" s="13" t="s">
        <v>84</v>
      </c>
      <c r="AW151" s="13" t="s">
        <v>31</v>
      </c>
      <c r="AX151" s="13" t="s">
        <v>75</v>
      </c>
      <c r="AY151" s="269" t="s">
        <v>161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317</v>
      </c>
      <c r="G152" s="259"/>
      <c r="H152" s="263">
        <v>-0.042000000000000003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318</v>
      </c>
      <c r="G153" s="259"/>
      <c r="H153" s="263">
        <v>-0.033000000000000002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319</v>
      </c>
      <c r="G154" s="259"/>
      <c r="H154" s="263">
        <v>-0.042000000000000003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320</v>
      </c>
      <c r="G155" s="259"/>
      <c r="H155" s="263">
        <v>-0.033000000000000002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3" customFormat="1">
      <c r="A156" s="13"/>
      <c r="B156" s="258"/>
      <c r="C156" s="259"/>
      <c r="D156" s="260" t="s">
        <v>170</v>
      </c>
      <c r="E156" s="261" t="s">
        <v>1</v>
      </c>
      <c r="F156" s="262" t="s">
        <v>321</v>
      </c>
      <c r="G156" s="259"/>
      <c r="H156" s="263">
        <v>-0.034000000000000002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170</v>
      </c>
      <c r="AU156" s="269" t="s">
        <v>84</v>
      </c>
      <c r="AV156" s="13" t="s">
        <v>84</v>
      </c>
      <c r="AW156" s="13" t="s">
        <v>31</v>
      </c>
      <c r="AX156" s="13" t="s">
        <v>75</v>
      </c>
      <c r="AY156" s="269" t="s">
        <v>161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322</v>
      </c>
      <c r="G157" s="259"/>
      <c r="H157" s="263">
        <v>-0.034000000000000002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75</v>
      </c>
      <c r="AY157" s="269" t="s">
        <v>161</v>
      </c>
    </row>
    <row r="158" s="15" customFormat="1">
      <c r="A158" s="15"/>
      <c r="B158" s="294"/>
      <c r="C158" s="295"/>
      <c r="D158" s="260" t="s">
        <v>170</v>
      </c>
      <c r="E158" s="296" t="s">
        <v>1</v>
      </c>
      <c r="F158" s="297" t="s">
        <v>203</v>
      </c>
      <c r="G158" s="295"/>
      <c r="H158" s="298">
        <v>1.2649999999999999</v>
      </c>
      <c r="I158" s="299"/>
      <c r="J158" s="295"/>
      <c r="K158" s="295"/>
      <c r="L158" s="300"/>
      <c r="M158" s="301"/>
      <c r="N158" s="302"/>
      <c r="O158" s="302"/>
      <c r="P158" s="302"/>
      <c r="Q158" s="302"/>
      <c r="R158" s="302"/>
      <c r="S158" s="302"/>
      <c r="T158" s="30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4" t="s">
        <v>170</v>
      </c>
      <c r="AU158" s="304" t="s">
        <v>84</v>
      </c>
      <c r="AV158" s="15" t="s">
        <v>168</v>
      </c>
      <c r="AW158" s="15" t="s">
        <v>31</v>
      </c>
      <c r="AX158" s="15" t="s">
        <v>82</v>
      </c>
      <c r="AY158" s="304" t="s">
        <v>161</v>
      </c>
    </row>
    <row r="159" s="2" customFormat="1" ht="111.75" customHeight="1">
      <c r="A159" s="38"/>
      <c r="B159" s="39"/>
      <c r="C159" s="244" t="s">
        <v>195</v>
      </c>
      <c r="D159" s="244" t="s">
        <v>164</v>
      </c>
      <c r="E159" s="245" t="s">
        <v>295</v>
      </c>
      <c r="F159" s="246" t="s">
        <v>296</v>
      </c>
      <c r="G159" s="247" t="s">
        <v>284</v>
      </c>
      <c r="H159" s="248">
        <v>331.69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40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168</v>
      </c>
      <c r="AT159" s="256" t="s">
        <v>164</v>
      </c>
      <c r="AU159" s="256" t="s">
        <v>84</v>
      </c>
      <c r="AY159" s="17" t="s">
        <v>161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82</v>
      </c>
      <c r="BK159" s="257">
        <f>ROUND(I159*H159,2)</f>
        <v>0</v>
      </c>
      <c r="BL159" s="17" t="s">
        <v>168</v>
      </c>
      <c r="BM159" s="256" t="s">
        <v>331</v>
      </c>
    </row>
    <row r="160" s="2" customFormat="1">
      <c r="A160" s="38"/>
      <c r="B160" s="39"/>
      <c r="C160" s="40"/>
      <c r="D160" s="260" t="s">
        <v>176</v>
      </c>
      <c r="E160" s="40"/>
      <c r="F160" s="270" t="s">
        <v>286</v>
      </c>
      <c r="G160" s="40"/>
      <c r="H160" s="40"/>
      <c r="I160" s="154"/>
      <c r="J160" s="40"/>
      <c r="K160" s="40"/>
      <c r="L160" s="44"/>
      <c r="M160" s="271"/>
      <c r="N160" s="27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176</v>
      </c>
      <c r="AU160" s="17" t="s">
        <v>84</v>
      </c>
    </row>
    <row r="161" s="13" customFormat="1">
      <c r="A161" s="13"/>
      <c r="B161" s="258"/>
      <c r="C161" s="259"/>
      <c r="D161" s="260" t="s">
        <v>170</v>
      </c>
      <c r="E161" s="261" t="s">
        <v>1</v>
      </c>
      <c r="F161" s="262" t="s">
        <v>324</v>
      </c>
      <c r="G161" s="259"/>
      <c r="H161" s="263">
        <v>62.390999999999998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170</v>
      </c>
      <c r="AU161" s="269" t="s">
        <v>84</v>
      </c>
      <c r="AV161" s="13" t="s">
        <v>84</v>
      </c>
      <c r="AW161" s="13" t="s">
        <v>31</v>
      </c>
      <c r="AX161" s="13" t="s">
        <v>75</v>
      </c>
      <c r="AY161" s="269" t="s">
        <v>161</v>
      </c>
    </row>
    <row r="162" s="13" customFormat="1">
      <c r="A162" s="13"/>
      <c r="B162" s="258"/>
      <c r="C162" s="259"/>
      <c r="D162" s="260" t="s">
        <v>170</v>
      </c>
      <c r="E162" s="261" t="s">
        <v>1</v>
      </c>
      <c r="F162" s="262" t="s">
        <v>325</v>
      </c>
      <c r="G162" s="259"/>
      <c r="H162" s="263">
        <v>49.845999999999997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170</v>
      </c>
      <c r="AU162" s="269" t="s">
        <v>84</v>
      </c>
      <c r="AV162" s="13" t="s">
        <v>84</v>
      </c>
      <c r="AW162" s="13" t="s">
        <v>31</v>
      </c>
      <c r="AX162" s="13" t="s">
        <v>75</v>
      </c>
      <c r="AY162" s="269" t="s">
        <v>161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326</v>
      </c>
      <c r="G163" s="259"/>
      <c r="H163" s="263">
        <v>62.390999999999998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75</v>
      </c>
      <c r="AY163" s="269" t="s">
        <v>161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327</v>
      </c>
      <c r="G164" s="259"/>
      <c r="H164" s="263">
        <v>49.845999999999997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328</v>
      </c>
      <c r="G165" s="259"/>
      <c r="H165" s="263">
        <v>53.607999999999997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3" customFormat="1">
      <c r="A166" s="13"/>
      <c r="B166" s="258"/>
      <c r="C166" s="259"/>
      <c r="D166" s="260" t="s">
        <v>170</v>
      </c>
      <c r="E166" s="261" t="s">
        <v>1</v>
      </c>
      <c r="F166" s="262" t="s">
        <v>329</v>
      </c>
      <c r="G166" s="259"/>
      <c r="H166" s="263">
        <v>53.607999999999997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170</v>
      </c>
      <c r="AU166" s="269" t="s">
        <v>84</v>
      </c>
      <c r="AV166" s="13" t="s">
        <v>84</v>
      </c>
      <c r="AW166" s="13" t="s">
        <v>31</v>
      </c>
      <c r="AX166" s="13" t="s">
        <v>75</v>
      </c>
      <c r="AY166" s="269" t="s">
        <v>161</v>
      </c>
    </row>
    <row r="167" s="15" customFormat="1">
      <c r="A167" s="15"/>
      <c r="B167" s="294"/>
      <c r="C167" s="295"/>
      <c r="D167" s="260" t="s">
        <v>170</v>
      </c>
      <c r="E167" s="296" t="s">
        <v>1</v>
      </c>
      <c r="F167" s="297" t="s">
        <v>203</v>
      </c>
      <c r="G167" s="295"/>
      <c r="H167" s="298">
        <v>331.69</v>
      </c>
      <c r="I167" s="299"/>
      <c r="J167" s="295"/>
      <c r="K167" s="295"/>
      <c r="L167" s="300"/>
      <c r="M167" s="301"/>
      <c r="N167" s="302"/>
      <c r="O167" s="302"/>
      <c r="P167" s="302"/>
      <c r="Q167" s="302"/>
      <c r="R167" s="302"/>
      <c r="S167" s="302"/>
      <c r="T167" s="30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304" t="s">
        <v>170</v>
      </c>
      <c r="AU167" s="304" t="s">
        <v>84</v>
      </c>
      <c r="AV167" s="15" t="s">
        <v>168</v>
      </c>
      <c r="AW167" s="15" t="s">
        <v>31</v>
      </c>
      <c r="AX167" s="15" t="s">
        <v>82</v>
      </c>
      <c r="AY167" s="304" t="s">
        <v>161</v>
      </c>
    </row>
    <row r="168" s="2" customFormat="1" ht="44.25" customHeight="1">
      <c r="A168" s="38"/>
      <c r="B168" s="39"/>
      <c r="C168" s="244" t="s">
        <v>204</v>
      </c>
      <c r="D168" s="244" t="s">
        <v>164</v>
      </c>
      <c r="E168" s="245" t="s">
        <v>191</v>
      </c>
      <c r="F168" s="246" t="s">
        <v>192</v>
      </c>
      <c r="G168" s="247" t="s">
        <v>174</v>
      </c>
      <c r="H168" s="248">
        <v>1.2649999999999999</v>
      </c>
      <c r="I168" s="249"/>
      <c r="J168" s="250">
        <f>ROUND(I168*H168,2)</f>
        <v>0</v>
      </c>
      <c r="K168" s="251"/>
      <c r="L168" s="44"/>
      <c r="M168" s="252" t="s">
        <v>1</v>
      </c>
      <c r="N168" s="253" t="s">
        <v>40</v>
      </c>
      <c r="O168" s="91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168</v>
      </c>
      <c r="AT168" s="256" t="s">
        <v>164</v>
      </c>
      <c r="AU168" s="256" t="s">
        <v>84</v>
      </c>
      <c r="AY168" s="17" t="s">
        <v>161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82</v>
      </c>
      <c r="BK168" s="257">
        <f>ROUND(I168*H168,2)</f>
        <v>0</v>
      </c>
      <c r="BL168" s="17" t="s">
        <v>168</v>
      </c>
      <c r="BM168" s="256" t="s">
        <v>332</v>
      </c>
    </row>
    <row r="169" s="2" customFormat="1">
      <c r="A169" s="38"/>
      <c r="B169" s="39"/>
      <c r="C169" s="40"/>
      <c r="D169" s="260" t="s">
        <v>176</v>
      </c>
      <c r="E169" s="40"/>
      <c r="F169" s="270" t="s">
        <v>194</v>
      </c>
      <c r="G169" s="40"/>
      <c r="H169" s="40"/>
      <c r="I169" s="154"/>
      <c r="J169" s="40"/>
      <c r="K169" s="40"/>
      <c r="L169" s="44"/>
      <c r="M169" s="271"/>
      <c r="N169" s="27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176</v>
      </c>
      <c r="AU169" s="17" t="s">
        <v>84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274</v>
      </c>
      <c r="G170" s="259"/>
      <c r="H170" s="263">
        <v>1.4830000000000001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3" customFormat="1">
      <c r="A171" s="13"/>
      <c r="B171" s="258"/>
      <c r="C171" s="259"/>
      <c r="D171" s="260" t="s">
        <v>170</v>
      </c>
      <c r="E171" s="261" t="s">
        <v>1</v>
      </c>
      <c r="F171" s="262" t="s">
        <v>317</v>
      </c>
      <c r="G171" s="259"/>
      <c r="H171" s="263">
        <v>-0.042000000000000003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170</v>
      </c>
      <c r="AU171" s="269" t="s">
        <v>84</v>
      </c>
      <c r="AV171" s="13" t="s">
        <v>84</v>
      </c>
      <c r="AW171" s="13" t="s">
        <v>31</v>
      </c>
      <c r="AX171" s="13" t="s">
        <v>75</v>
      </c>
      <c r="AY171" s="269" t="s">
        <v>161</v>
      </c>
    </row>
    <row r="172" s="13" customFormat="1">
      <c r="A172" s="13"/>
      <c r="B172" s="258"/>
      <c r="C172" s="259"/>
      <c r="D172" s="260" t="s">
        <v>170</v>
      </c>
      <c r="E172" s="261" t="s">
        <v>1</v>
      </c>
      <c r="F172" s="262" t="s">
        <v>318</v>
      </c>
      <c r="G172" s="259"/>
      <c r="H172" s="263">
        <v>-0.033000000000000002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170</v>
      </c>
      <c r="AU172" s="269" t="s">
        <v>84</v>
      </c>
      <c r="AV172" s="13" t="s">
        <v>84</v>
      </c>
      <c r="AW172" s="13" t="s">
        <v>31</v>
      </c>
      <c r="AX172" s="13" t="s">
        <v>75</v>
      </c>
      <c r="AY172" s="269" t="s">
        <v>161</v>
      </c>
    </row>
    <row r="173" s="13" customFormat="1">
      <c r="A173" s="13"/>
      <c r="B173" s="258"/>
      <c r="C173" s="259"/>
      <c r="D173" s="260" t="s">
        <v>170</v>
      </c>
      <c r="E173" s="261" t="s">
        <v>1</v>
      </c>
      <c r="F173" s="262" t="s">
        <v>319</v>
      </c>
      <c r="G173" s="259"/>
      <c r="H173" s="263">
        <v>-0.042000000000000003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170</v>
      </c>
      <c r="AU173" s="269" t="s">
        <v>84</v>
      </c>
      <c r="AV173" s="13" t="s">
        <v>84</v>
      </c>
      <c r="AW173" s="13" t="s">
        <v>31</v>
      </c>
      <c r="AX173" s="13" t="s">
        <v>75</v>
      </c>
      <c r="AY173" s="269" t="s">
        <v>161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320</v>
      </c>
      <c r="G174" s="259"/>
      <c r="H174" s="263">
        <v>-0.033000000000000002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84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321</v>
      </c>
      <c r="G175" s="259"/>
      <c r="H175" s="263">
        <v>-0.034000000000000002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84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322</v>
      </c>
      <c r="G176" s="259"/>
      <c r="H176" s="263">
        <v>-0.034000000000000002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84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5" customFormat="1">
      <c r="A177" s="15"/>
      <c r="B177" s="294"/>
      <c r="C177" s="295"/>
      <c r="D177" s="260" t="s">
        <v>170</v>
      </c>
      <c r="E177" s="296" t="s">
        <v>1</v>
      </c>
      <c r="F177" s="297" t="s">
        <v>203</v>
      </c>
      <c r="G177" s="295"/>
      <c r="H177" s="298">
        <v>1.2649999999999999</v>
      </c>
      <c r="I177" s="299"/>
      <c r="J177" s="295"/>
      <c r="K177" s="295"/>
      <c r="L177" s="300"/>
      <c r="M177" s="301"/>
      <c r="N177" s="302"/>
      <c r="O177" s="302"/>
      <c r="P177" s="302"/>
      <c r="Q177" s="302"/>
      <c r="R177" s="302"/>
      <c r="S177" s="302"/>
      <c r="T177" s="30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304" t="s">
        <v>170</v>
      </c>
      <c r="AU177" s="304" t="s">
        <v>84</v>
      </c>
      <c r="AV177" s="15" t="s">
        <v>168</v>
      </c>
      <c r="AW177" s="15" t="s">
        <v>31</v>
      </c>
      <c r="AX177" s="15" t="s">
        <v>82</v>
      </c>
      <c r="AY177" s="304" t="s">
        <v>161</v>
      </c>
    </row>
    <row r="178" s="2" customFormat="1" ht="44.25" customHeight="1">
      <c r="A178" s="38"/>
      <c r="B178" s="39"/>
      <c r="C178" s="244" t="s">
        <v>188</v>
      </c>
      <c r="D178" s="244" t="s">
        <v>164</v>
      </c>
      <c r="E178" s="245" t="s">
        <v>299</v>
      </c>
      <c r="F178" s="246" t="s">
        <v>300</v>
      </c>
      <c r="G178" s="247" t="s">
        <v>284</v>
      </c>
      <c r="H178" s="248">
        <v>331.69</v>
      </c>
      <c r="I178" s="249"/>
      <c r="J178" s="250">
        <f>ROUND(I178*H178,2)</f>
        <v>0</v>
      </c>
      <c r="K178" s="251"/>
      <c r="L178" s="44"/>
      <c r="M178" s="252" t="s">
        <v>1</v>
      </c>
      <c r="N178" s="253" t="s">
        <v>40</v>
      </c>
      <c r="O178" s="91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6" t="s">
        <v>168</v>
      </c>
      <c r="AT178" s="256" t="s">
        <v>164</v>
      </c>
      <c r="AU178" s="256" t="s">
        <v>84</v>
      </c>
      <c r="AY178" s="17" t="s">
        <v>161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7" t="s">
        <v>82</v>
      </c>
      <c r="BK178" s="257">
        <f>ROUND(I178*H178,2)</f>
        <v>0</v>
      </c>
      <c r="BL178" s="17" t="s">
        <v>168</v>
      </c>
      <c r="BM178" s="256" t="s">
        <v>333</v>
      </c>
    </row>
    <row r="179" s="2" customFormat="1">
      <c r="A179" s="38"/>
      <c r="B179" s="39"/>
      <c r="C179" s="40"/>
      <c r="D179" s="260" t="s">
        <v>176</v>
      </c>
      <c r="E179" s="40"/>
      <c r="F179" s="270" t="s">
        <v>302</v>
      </c>
      <c r="G179" s="40"/>
      <c r="H179" s="40"/>
      <c r="I179" s="154"/>
      <c r="J179" s="40"/>
      <c r="K179" s="40"/>
      <c r="L179" s="44"/>
      <c r="M179" s="271"/>
      <c r="N179" s="27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176</v>
      </c>
      <c r="AU179" s="17" t="s">
        <v>84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324</v>
      </c>
      <c r="G180" s="259"/>
      <c r="H180" s="263">
        <v>62.390999999999998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84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3" customFormat="1">
      <c r="A181" s="13"/>
      <c r="B181" s="258"/>
      <c r="C181" s="259"/>
      <c r="D181" s="260" t="s">
        <v>170</v>
      </c>
      <c r="E181" s="261" t="s">
        <v>1</v>
      </c>
      <c r="F181" s="262" t="s">
        <v>325</v>
      </c>
      <c r="G181" s="259"/>
      <c r="H181" s="263">
        <v>49.845999999999997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170</v>
      </c>
      <c r="AU181" s="269" t="s">
        <v>84</v>
      </c>
      <c r="AV181" s="13" t="s">
        <v>84</v>
      </c>
      <c r="AW181" s="13" t="s">
        <v>31</v>
      </c>
      <c r="AX181" s="13" t="s">
        <v>75</v>
      </c>
      <c r="AY181" s="269" t="s">
        <v>161</v>
      </c>
    </row>
    <row r="182" s="13" customFormat="1">
      <c r="A182" s="13"/>
      <c r="B182" s="258"/>
      <c r="C182" s="259"/>
      <c r="D182" s="260" t="s">
        <v>170</v>
      </c>
      <c r="E182" s="261" t="s">
        <v>1</v>
      </c>
      <c r="F182" s="262" t="s">
        <v>326</v>
      </c>
      <c r="G182" s="259"/>
      <c r="H182" s="263">
        <v>62.390999999999998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170</v>
      </c>
      <c r="AU182" s="269" t="s">
        <v>84</v>
      </c>
      <c r="AV182" s="13" t="s">
        <v>84</v>
      </c>
      <c r="AW182" s="13" t="s">
        <v>31</v>
      </c>
      <c r="AX182" s="13" t="s">
        <v>75</v>
      </c>
      <c r="AY182" s="269" t="s">
        <v>161</v>
      </c>
    </row>
    <row r="183" s="13" customFormat="1">
      <c r="A183" s="13"/>
      <c r="B183" s="258"/>
      <c r="C183" s="259"/>
      <c r="D183" s="260" t="s">
        <v>170</v>
      </c>
      <c r="E183" s="261" t="s">
        <v>1</v>
      </c>
      <c r="F183" s="262" t="s">
        <v>327</v>
      </c>
      <c r="G183" s="259"/>
      <c r="H183" s="263">
        <v>49.845999999999997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170</v>
      </c>
      <c r="AU183" s="269" t="s">
        <v>84</v>
      </c>
      <c r="AV183" s="13" t="s">
        <v>84</v>
      </c>
      <c r="AW183" s="13" t="s">
        <v>31</v>
      </c>
      <c r="AX183" s="13" t="s">
        <v>75</v>
      </c>
      <c r="AY183" s="269" t="s">
        <v>161</v>
      </c>
    </row>
    <row r="184" s="13" customFormat="1">
      <c r="A184" s="13"/>
      <c r="B184" s="258"/>
      <c r="C184" s="259"/>
      <c r="D184" s="260" t="s">
        <v>170</v>
      </c>
      <c r="E184" s="261" t="s">
        <v>1</v>
      </c>
      <c r="F184" s="262" t="s">
        <v>328</v>
      </c>
      <c r="G184" s="259"/>
      <c r="H184" s="263">
        <v>53.607999999999997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170</v>
      </c>
      <c r="AU184" s="269" t="s">
        <v>84</v>
      </c>
      <c r="AV184" s="13" t="s">
        <v>84</v>
      </c>
      <c r="AW184" s="13" t="s">
        <v>31</v>
      </c>
      <c r="AX184" s="13" t="s">
        <v>75</v>
      </c>
      <c r="AY184" s="269" t="s">
        <v>161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329</v>
      </c>
      <c r="G185" s="259"/>
      <c r="H185" s="263">
        <v>53.607999999999997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84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5" customFormat="1">
      <c r="A186" s="15"/>
      <c r="B186" s="294"/>
      <c r="C186" s="295"/>
      <c r="D186" s="260" t="s">
        <v>170</v>
      </c>
      <c r="E186" s="296" t="s">
        <v>1</v>
      </c>
      <c r="F186" s="297" t="s">
        <v>203</v>
      </c>
      <c r="G186" s="295"/>
      <c r="H186" s="298">
        <v>331.69</v>
      </c>
      <c r="I186" s="299"/>
      <c r="J186" s="295"/>
      <c r="K186" s="295"/>
      <c r="L186" s="300"/>
      <c r="M186" s="301"/>
      <c r="N186" s="302"/>
      <c r="O186" s="302"/>
      <c r="P186" s="302"/>
      <c r="Q186" s="302"/>
      <c r="R186" s="302"/>
      <c r="S186" s="302"/>
      <c r="T186" s="30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304" t="s">
        <v>170</v>
      </c>
      <c r="AU186" s="304" t="s">
        <v>84</v>
      </c>
      <c r="AV186" s="15" t="s">
        <v>168</v>
      </c>
      <c r="AW186" s="15" t="s">
        <v>31</v>
      </c>
      <c r="AX186" s="15" t="s">
        <v>82</v>
      </c>
      <c r="AY186" s="304" t="s">
        <v>161</v>
      </c>
    </row>
    <row r="187" s="2" customFormat="1" ht="16.5" customHeight="1">
      <c r="A187" s="38"/>
      <c r="B187" s="39"/>
      <c r="C187" s="283" t="s">
        <v>217</v>
      </c>
      <c r="D187" s="283" t="s">
        <v>184</v>
      </c>
      <c r="E187" s="284" t="s">
        <v>185</v>
      </c>
      <c r="F187" s="285" t="s">
        <v>186</v>
      </c>
      <c r="G187" s="286" t="s">
        <v>187</v>
      </c>
      <c r="H187" s="287">
        <v>502.95699999999999</v>
      </c>
      <c r="I187" s="288"/>
      <c r="J187" s="289">
        <f>ROUND(I187*H187,2)</f>
        <v>0</v>
      </c>
      <c r="K187" s="290"/>
      <c r="L187" s="291"/>
      <c r="M187" s="292" t="s">
        <v>1</v>
      </c>
      <c r="N187" s="293" t="s">
        <v>40</v>
      </c>
      <c r="O187" s="91"/>
      <c r="P187" s="254">
        <f>O187*H187</f>
        <v>0</v>
      </c>
      <c r="Q187" s="254">
        <v>1</v>
      </c>
      <c r="R187" s="254">
        <f>Q187*H187</f>
        <v>502.95699999999999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188</v>
      </c>
      <c r="AT187" s="256" t="s">
        <v>184</v>
      </c>
      <c r="AU187" s="256" t="s">
        <v>84</v>
      </c>
      <c r="AY187" s="17" t="s">
        <v>161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82</v>
      </c>
      <c r="BK187" s="257">
        <f>ROUND(I187*H187,2)</f>
        <v>0</v>
      </c>
      <c r="BL187" s="17" t="s">
        <v>168</v>
      </c>
      <c r="BM187" s="256" t="s">
        <v>334</v>
      </c>
    </row>
    <row r="188" s="13" customFormat="1">
      <c r="A188" s="13"/>
      <c r="B188" s="258"/>
      <c r="C188" s="259"/>
      <c r="D188" s="260" t="s">
        <v>170</v>
      </c>
      <c r="E188" s="261" t="s">
        <v>1</v>
      </c>
      <c r="F188" s="262" t="s">
        <v>335</v>
      </c>
      <c r="G188" s="259"/>
      <c r="H188" s="263">
        <v>398.47500000000002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170</v>
      </c>
      <c r="AU188" s="269" t="s">
        <v>84</v>
      </c>
      <c r="AV188" s="13" t="s">
        <v>84</v>
      </c>
      <c r="AW188" s="13" t="s">
        <v>31</v>
      </c>
      <c r="AX188" s="13" t="s">
        <v>75</v>
      </c>
      <c r="AY188" s="269" t="s">
        <v>161</v>
      </c>
    </row>
    <row r="189" s="13" customFormat="1">
      <c r="A189" s="13"/>
      <c r="B189" s="258"/>
      <c r="C189" s="259"/>
      <c r="D189" s="260" t="s">
        <v>170</v>
      </c>
      <c r="E189" s="261" t="s">
        <v>1</v>
      </c>
      <c r="F189" s="262" t="s">
        <v>336</v>
      </c>
      <c r="G189" s="259"/>
      <c r="H189" s="263">
        <v>104.482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170</v>
      </c>
      <c r="AU189" s="269" t="s">
        <v>84</v>
      </c>
      <c r="AV189" s="13" t="s">
        <v>84</v>
      </c>
      <c r="AW189" s="13" t="s">
        <v>31</v>
      </c>
      <c r="AX189" s="13" t="s">
        <v>75</v>
      </c>
      <c r="AY189" s="269" t="s">
        <v>161</v>
      </c>
    </row>
    <row r="190" s="15" customFormat="1">
      <c r="A190" s="15"/>
      <c r="B190" s="294"/>
      <c r="C190" s="295"/>
      <c r="D190" s="260" t="s">
        <v>170</v>
      </c>
      <c r="E190" s="296" t="s">
        <v>1</v>
      </c>
      <c r="F190" s="297" t="s">
        <v>203</v>
      </c>
      <c r="G190" s="295"/>
      <c r="H190" s="298">
        <v>502.95699999999999</v>
      </c>
      <c r="I190" s="299"/>
      <c r="J190" s="295"/>
      <c r="K190" s="295"/>
      <c r="L190" s="300"/>
      <c r="M190" s="301"/>
      <c r="N190" s="302"/>
      <c r="O190" s="302"/>
      <c r="P190" s="302"/>
      <c r="Q190" s="302"/>
      <c r="R190" s="302"/>
      <c r="S190" s="302"/>
      <c r="T190" s="30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304" t="s">
        <v>170</v>
      </c>
      <c r="AU190" s="304" t="s">
        <v>84</v>
      </c>
      <c r="AV190" s="15" t="s">
        <v>168</v>
      </c>
      <c r="AW190" s="15" t="s">
        <v>31</v>
      </c>
      <c r="AX190" s="15" t="s">
        <v>82</v>
      </c>
      <c r="AY190" s="304" t="s">
        <v>161</v>
      </c>
    </row>
    <row r="191" s="12" customFormat="1" ht="25.92" customHeight="1">
      <c r="A191" s="12"/>
      <c r="B191" s="228"/>
      <c r="C191" s="229"/>
      <c r="D191" s="230" t="s">
        <v>74</v>
      </c>
      <c r="E191" s="231" t="s">
        <v>229</v>
      </c>
      <c r="F191" s="231" t="s">
        <v>230</v>
      </c>
      <c r="G191" s="229"/>
      <c r="H191" s="229"/>
      <c r="I191" s="232"/>
      <c r="J191" s="233">
        <f>BK191</f>
        <v>0</v>
      </c>
      <c r="K191" s="229"/>
      <c r="L191" s="234"/>
      <c r="M191" s="235"/>
      <c r="N191" s="236"/>
      <c r="O191" s="236"/>
      <c r="P191" s="237">
        <f>SUM(P192:P206)</f>
        <v>0</v>
      </c>
      <c r="Q191" s="236"/>
      <c r="R191" s="237">
        <f>SUM(R192:R206)</f>
        <v>0</v>
      </c>
      <c r="S191" s="236"/>
      <c r="T191" s="238">
        <f>SUM(T192:T206)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9" t="s">
        <v>168</v>
      </c>
      <c r="AT191" s="240" t="s">
        <v>74</v>
      </c>
      <c r="AU191" s="240" t="s">
        <v>75</v>
      </c>
      <c r="AY191" s="239" t="s">
        <v>161</v>
      </c>
      <c r="BK191" s="241">
        <f>SUM(BK192:BK206)</f>
        <v>0</v>
      </c>
    </row>
    <row r="192" s="2" customFormat="1" ht="21.75" customHeight="1">
      <c r="A192" s="38"/>
      <c r="B192" s="39"/>
      <c r="C192" s="244" t="s">
        <v>221</v>
      </c>
      <c r="D192" s="244" t="s">
        <v>164</v>
      </c>
      <c r="E192" s="245" t="s">
        <v>232</v>
      </c>
      <c r="F192" s="246" t="s">
        <v>233</v>
      </c>
      <c r="G192" s="247" t="s">
        <v>198</v>
      </c>
      <c r="H192" s="248">
        <v>25</v>
      </c>
      <c r="I192" s="249"/>
      <c r="J192" s="250">
        <f>ROUND(I192*H192,2)</f>
        <v>0</v>
      </c>
      <c r="K192" s="251"/>
      <c r="L192" s="44"/>
      <c r="M192" s="252" t="s">
        <v>1</v>
      </c>
      <c r="N192" s="253" t="s">
        <v>40</v>
      </c>
      <c r="O192" s="91"/>
      <c r="P192" s="254">
        <f>O192*H192</f>
        <v>0</v>
      </c>
      <c r="Q192" s="254">
        <v>0</v>
      </c>
      <c r="R192" s="254">
        <f>Q192*H192</f>
        <v>0</v>
      </c>
      <c r="S192" s="254">
        <v>0</v>
      </c>
      <c r="T192" s="25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6" t="s">
        <v>234</v>
      </c>
      <c r="AT192" s="256" t="s">
        <v>164</v>
      </c>
      <c r="AU192" s="256" t="s">
        <v>82</v>
      </c>
      <c r="AY192" s="17" t="s">
        <v>161</v>
      </c>
      <c r="BE192" s="257">
        <f>IF(N192="základní",J192,0)</f>
        <v>0</v>
      </c>
      <c r="BF192" s="257">
        <f>IF(N192="snížená",J192,0)</f>
        <v>0</v>
      </c>
      <c r="BG192" s="257">
        <f>IF(N192="zákl. přenesená",J192,0)</f>
        <v>0</v>
      </c>
      <c r="BH192" s="257">
        <f>IF(N192="sníž. přenesená",J192,0)</f>
        <v>0</v>
      </c>
      <c r="BI192" s="257">
        <f>IF(N192="nulová",J192,0)</f>
        <v>0</v>
      </c>
      <c r="BJ192" s="17" t="s">
        <v>82</v>
      </c>
      <c r="BK192" s="257">
        <f>ROUND(I192*H192,2)</f>
        <v>0</v>
      </c>
      <c r="BL192" s="17" t="s">
        <v>234</v>
      </c>
      <c r="BM192" s="256" t="s">
        <v>337</v>
      </c>
    </row>
    <row r="193" s="13" customFormat="1">
      <c r="A193" s="13"/>
      <c r="B193" s="258"/>
      <c r="C193" s="259"/>
      <c r="D193" s="260" t="s">
        <v>170</v>
      </c>
      <c r="E193" s="261" t="s">
        <v>1</v>
      </c>
      <c r="F193" s="262" t="s">
        <v>307</v>
      </c>
      <c r="G193" s="259"/>
      <c r="H193" s="263">
        <v>24.716999999999999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170</v>
      </c>
      <c r="AU193" s="269" t="s">
        <v>82</v>
      </c>
      <c r="AV193" s="13" t="s">
        <v>84</v>
      </c>
      <c r="AW193" s="13" t="s">
        <v>31</v>
      </c>
      <c r="AX193" s="13" t="s">
        <v>75</v>
      </c>
      <c r="AY193" s="269" t="s">
        <v>161</v>
      </c>
    </row>
    <row r="194" s="13" customFormat="1">
      <c r="A194" s="13"/>
      <c r="B194" s="258"/>
      <c r="C194" s="259"/>
      <c r="D194" s="260" t="s">
        <v>170</v>
      </c>
      <c r="E194" s="261" t="s">
        <v>1</v>
      </c>
      <c r="F194" s="262" t="s">
        <v>237</v>
      </c>
      <c r="G194" s="259"/>
      <c r="H194" s="263">
        <v>0.28299999999999997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170</v>
      </c>
      <c r="AU194" s="269" t="s">
        <v>82</v>
      </c>
      <c r="AV194" s="13" t="s">
        <v>84</v>
      </c>
      <c r="AW194" s="13" t="s">
        <v>31</v>
      </c>
      <c r="AX194" s="13" t="s">
        <v>75</v>
      </c>
      <c r="AY194" s="269" t="s">
        <v>161</v>
      </c>
    </row>
    <row r="195" s="15" customFormat="1">
      <c r="A195" s="15"/>
      <c r="B195" s="294"/>
      <c r="C195" s="295"/>
      <c r="D195" s="260" t="s">
        <v>170</v>
      </c>
      <c r="E195" s="296" t="s">
        <v>1</v>
      </c>
      <c r="F195" s="297" t="s">
        <v>203</v>
      </c>
      <c r="G195" s="295"/>
      <c r="H195" s="298">
        <v>25</v>
      </c>
      <c r="I195" s="299"/>
      <c r="J195" s="295"/>
      <c r="K195" s="295"/>
      <c r="L195" s="300"/>
      <c r="M195" s="301"/>
      <c r="N195" s="302"/>
      <c r="O195" s="302"/>
      <c r="P195" s="302"/>
      <c r="Q195" s="302"/>
      <c r="R195" s="302"/>
      <c r="S195" s="302"/>
      <c r="T195" s="30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304" t="s">
        <v>170</v>
      </c>
      <c r="AU195" s="304" t="s">
        <v>82</v>
      </c>
      <c r="AV195" s="15" t="s">
        <v>168</v>
      </c>
      <c r="AW195" s="15" t="s">
        <v>31</v>
      </c>
      <c r="AX195" s="15" t="s">
        <v>82</v>
      </c>
      <c r="AY195" s="304" t="s">
        <v>161</v>
      </c>
    </row>
    <row r="196" s="2" customFormat="1" ht="44.25" customHeight="1">
      <c r="A196" s="38"/>
      <c r="B196" s="39"/>
      <c r="C196" s="244" t="s">
        <v>225</v>
      </c>
      <c r="D196" s="244" t="s">
        <v>164</v>
      </c>
      <c r="E196" s="245" t="s">
        <v>239</v>
      </c>
      <c r="F196" s="246" t="s">
        <v>240</v>
      </c>
      <c r="G196" s="247" t="s">
        <v>198</v>
      </c>
      <c r="H196" s="248">
        <v>25</v>
      </c>
      <c r="I196" s="249"/>
      <c r="J196" s="250">
        <f>ROUND(I196*H196,2)</f>
        <v>0</v>
      </c>
      <c r="K196" s="251"/>
      <c r="L196" s="44"/>
      <c r="M196" s="252" t="s">
        <v>1</v>
      </c>
      <c r="N196" s="253" t="s">
        <v>40</v>
      </c>
      <c r="O196" s="91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6" t="s">
        <v>234</v>
      </c>
      <c r="AT196" s="256" t="s">
        <v>164</v>
      </c>
      <c r="AU196" s="256" t="s">
        <v>82</v>
      </c>
      <c r="AY196" s="17" t="s">
        <v>161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7" t="s">
        <v>82</v>
      </c>
      <c r="BK196" s="257">
        <f>ROUND(I196*H196,2)</f>
        <v>0</v>
      </c>
      <c r="BL196" s="17" t="s">
        <v>234</v>
      </c>
      <c r="BM196" s="256" t="s">
        <v>338</v>
      </c>
    </row>
    <row r="197" s="13" customFormat="1">
      <c r="A197" s="13"/>
      <c r="B197" s="258"/>
      <c r="C197" s="259"/>
      <c r="D197" s="260" t="s">
        <v>170</v>
      </c>
      <c r="E197" s="261" t="s">
        <v>1</v>
      </c>
      <c r="F197" s="262" t="s">
        <v>307</v>
      </c>
      <c r="G197" s="259"/>
      <c r="H197" s="263">
        <v>24.716999999999999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170</v>
      </c>
      <c r="AU197" s="269" t="s">
        <v>82</v>
      </c>
      <c r="AV197" s="13" t="s">
        <v>84</v>
      </c>
      <c r="AW197" s="13" t="s">
        <v>31</v>
      </c>
      <c r="AX197" s="13" t="s">
        <v>75</v>
      </c>
      <c r="AY197" s="269" t="s">
        <v>161</v>
      </c>
    </row>
    <row r="198" s="13" customFormat="1">
      <c r="A198" s="13"/>
      <c r="B198" s="258"/>
      <c r="C198" s="259"/>
      <c r="D198" s="260" t="s">
        <v>170</v>
      </c>
      <c r="E198" s="261" t="s">
        <v>1</v>
      </c>
      <c r="F198" s="262" t="s">
        <v>237</v>
      </c>
      <c r="G198" s="259"/>
      <c r="H198" s="263">
        <v>0.28299999999999997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170</v>
      </c>
      <c r="AU198" s="269" t="s">
        <v>82</v>
      </c>
      <c r="AV198" s="13" t="s">
        <v>84</v>
      </c>
      <c r="AW198" s="13" t="s">
        <v>31</v>
      </c>
      <c r="AX198" s="13" t="s">
        <v>75</v>
      </c>
      <c r="AY198" s="269" t="s">
        <v>161</v>
      </c>
    </row>
    <row r="199" s="15" customFormat="1">
      <c r="A199" s="15"/>
      <c r="B199" s="294"/>
      <c r="C199" s="295"/>
      <c r="D199" s="260" t="s">
        <v>170</v>
      </c>
      <c r="E199" s="296" t="s">
        <v>1</v>
      </c>
      <c r="F199" s="297" t="s">
        <v>203</v>
      </c>
      <c r="G199" s="295"/>
      <c r="H199" s="298">
        <v>25</v>
      </c>
      <c r="I199" s="299"/>
      <c r="J199" s="295"/>
      <c r="K199" s="295"/>
      <c r="L199" s="300"/>
      <c r="M199" s="301"/>
      <c r="N199" s="302"/>
      <c r="O199" s="302"/>
      <c r="P199" s="302"/>
      <c r="Q199" s="302"/>
      <c r="R199" s="302"/>
      <c r="S199" s="302"/>
      <c r="T199" s="30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304" t="s">
        <v>170</v>
      </c>
      <c r="AU199" s="304" t="s">
        <v>82</v>
      </c>
      <c r="AV199" s="15" t="s">
        <v>168</v>
      </c>
      <c r="AW199" s="15" t="s">
        <v>31</v>
      </c>
      <c r="AX199" s="15" t="s">
        <v>82</v>
      </c>
      <c r="AY199" s="304" t="s">
        <v>161</v>
      </c>
    </row>
    <row r="200" s="2" customFormat="1" ht="44.25" customHeight="1">
      <c r="A200" s="38"/>
      <c r="B200" s="39"/>
      <c r="C200" s="244" t="s">
        <v>238</v>
      </c>
      <c r="D200" s="244" t="s">
        <v>164</v>
      </c>
      <c r="E200" s="245" t="s">
        <v>242</v>
      </c>
      <c r="F200" s="246" t="s">
        <v>243</v>
      </c>
      <c r="G200" s="247" t="s">
        <v>198</v>
      </c>
      <c r="H200" s="248">
        <v>7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40</v>
      </c>
      <c r="O200" s="91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168</v>
      </c>
      <c r="AT200" s="256" t="s">
        <v>164</v>
      </c>
      <c r="AU200" s="256" t="s">
        <v>82</v>
      </c>
      <c r="AY200" s="17" t="s">
        <v>161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82</v>
      </c>
      <c r="BK200" s="257">
        <f>ROUND(I200*H200,2)</f>
        <v>0</v>
      </c>
      <c r="BL200" s="17" t="s">
        <v>168</v>
      </c>
      <c r="BM200" s="256" t="s">
        <v>339</v>
      </c>
    </row>
    <row r="201" s="13" customFormat="1">
      <c r="A201" s="13"/>
      <c r="B201" s="258"/>
      <c r="C201" s="259"/>
      <c r="D201" s="260" t="s">
        <v>170</v>
      </c>
      <c r="E201" s="261" t="s">
        <v>1</v>
      </c>
      <c r="F201" s="262" t="s">
        <v>204</v>
      </c>
      <c r="G201" s="259"/>
      <c r="H201" s="263">
        <v>7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170</v>
      </c>
      <c r="AU201" s="269" t="s">
        <v>82</v>
      </c>
      <c r="AV201" s="13" t="s">
        <v>84</v>
      </c>
      <c r="AW201" s="13" t="s">
        <v>31</v>
      </c>
      <c r="AX201" s="13" t="s">
        <v>75</v>
      </c>
      <c r="AY201" s="269" t="s">
        <v>161</v>
      </c>
    </row>
    <row r="202" s="15" customFormat="1">
      <c r="A202" s="15"/>
      <c r="B202" s="294"/>
      <c r="C202" s="295"/>
      <c r="D202" s="260" t="s">
        <v>170</v>
      </c>
      <c r="E202" s="296" t="s">
        <v>1</v>
      </c>
      <c r="F202" s="297" t="s">
        <v>203</v>
      </c>
      <c r="G202" s="295"/>
      <c r="H202" s="298">
        <v>7</v>
      </c>
      <c r="I202" s="299"/>
      <c r="J202" s="295"/>
      <c r="K202" s="295"/>
      <c r="L202" s="300"/>
      <c r="M202" s="301"/>
      <c r="N202" s="302"/>
      <c r="O202" s="302"/>
      <c r="P202" s="302"/>
      <c r="Q202" s="302"/>
      <c r="R202" s="302"/>
      <c r="S202" s="302"/>
      <c r="T202" s="30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304" t="s">
        <v>170</v>
      </c>
      <c r="AU202" s="304" t="s">
        <v>82</v>
      </c>
      <c r="AV202" s="15" t="s">
        <v>168</v>
      </c>
      <c r="AW202" s="15" t="s">
        <v>31</v>
      </c>
      <c r="AX202" s="15" t="s">
        <v>82</v>
      </c>
      <c r="AY202" s="304" t="s">
        <v>161</v>
      </c>
    </row>
    <row r="203" s="2" customFormat="1" ht="189.75" customHeight="1">
      <c r="A203" s="38"/>
      <c r="B203" s="39"/>
      <c r="C203" s="244" t="s">
        <v>231</v>
      </c>
      <c r="D203" s="244" t="s">
        <v>164</v>
      </c>
      <c r="E203" s="245" t="s">
        <v>246</v>
      </c>
      <c r="F203" s="246" t="s">
        <v>247</v>
      </c>
      <c r="G203" s="247" t="s">
        <v>187</v>
      </c>
      <c r="H203" s="248">
        <v>502.95699999999999</v>
      </c>
      <c r="I203" s="249"/>
      <c r="J203" s="250">
        <f>ROUND(I203*H203,2)</f>
        <v>0</v>
      </c>
      <c r="K203" s="251"/>
      <c r="L203" s="44"/>
      <c r="M203" s="252" t="s">
        <v>1</v>
      </c>
      <c r="N203" s="253" t="s">
        <v>40</v>
      </c>
      <c r="O203" s="91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6" t="s">
        <v>168</v>
      </c>
      <c r="AT203" s="256" t="s">
        <v>164</v>
      </c>
      <c r="AU203" s="256" t="s">
        <v>82</v>
      </c>
      <c r="AY203" s="17" t="s">
        <v>161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7" t="s">
        <v>82</v>
      </c>
      <c r="BK203" s="257">
        <f>ROUND(I203*H203,2)</f>
        <v>0</v>
      </c>
      <c r="BL203" s="17" t="s">
        <v>168</v>
      </c>
      <c r="BM203" s="256" t="s">
        <v>340</v>
      </c>
    </row>
    <row r="204" s="13" customFormat="1">
      <c r="A204" s="13"/>
      <c r="B204" s="258"/>
      <c r="C204" s="259"/>
      <c r="D204" s="260" t="s">
        <v>170</v>
      </c>
      <c r="E204" s="261" t="s">
        <v>1</v>
      </c>
      <c r="F204" s="262" t="s">
        <v>335</v>
      </c>
      <c r="G204" s="259"/>
      <c r="H204" s="263">
        <v>398.47500000000002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170</v>
      </c>
      <c r="AU204" s="269" t="s">
        <v>82</v>
      </c>
      <c r="AV204" s="13" t="s">
        <v>84</v>
      </c>
      <c r="AW204" s="13" t="s">
        <v>31</v>
      </c>
      <c r="AX204" s="13" t="s">
        <v>75</v>
      </c>
      <c r="AY204" s="269" t="s">
        <v>161</v>
      </c>
    </row>
    <row r="205" s="13" customFormat="1">
      <c r="A205" s="13"/>
      <c r="B205" s="258"/>
      <c r="C205" s="259"/>
      <c r="D205" s="260" t="s">
        <v>170</v>
      </c>
      <c r="E205" s="261" t="s">
        <v>1</v>
      </c>
      <c r="F205" s="262" t="s">
        <v>336</v>
      </c>
      <c r="G205" s="259"/>
      <c r="H205" s="263">
        <v>104.482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170</v>
      </c>
      <c r="AU205" s="269" t="s">
        <v>82</v>
      </c>
      <c r="AV205" s="13" t="s">
        <v>84</v>
      </c>
      <c r="AW205" s="13" t="s">
        <v>31</v>
      </c>
      <c r="AX205" s="13" t="s">
        <v>75</v>
      </c>
      <c r="AY205" s="269" t="s">
        <v>161</v>
      </c>
    </row>
    <row r="206" s="15" customFormat="1">
      <c r="A206" s="15"/>
      <c r="B206" s="294"/>
      <c r="C206" s="295"/>
      <c r="D206" s="260" t="s">
        <v>170</v>
      </c>
      <c r="E206" s="296" t="s">
        <v>1</v>
      </c>
      <c r="F206" s="297" t="s">
        <v>203</v>
      </c>
      <c r="G206" s="295"/>
      <c r="H206" s="298">
        <v>502.95699999999999</v>
      </c>
      <c r="I206" s="299"/>
      <c r="J206" s="295"/>
      <c r="K206" s="295"/>
      <c r="L206" s="300"/>
      <c r="M206" s="308"/>
      <c r="N206" s="309"/>
      <c r="O206" s="309"/>
      <c r="P206" s="309"/>
      <c r="Q206" s="309"/>
      <c r="R206" s="309"/>
      <c r="S206" s="309"/>
      <c r="T206" s="31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304" t="s">
        <v>170</v>
      </c>
      <c r="AU206" s="304" t="s">
        <v>82</v>
      </c>
      <c r="AV206" s="15" t="s">
        <v>168</v>
      </c>
      <c r="AW206" s="15" t="s">
        <v>31</v>
      </c>
      <c r="AX206" s="15" t="s">
        <v>82</v>
      </c>
      <c r="AY206" s="304" t="s">
        <v>161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192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BTxirw0y3PSEmNHQxUSng1FxRt/q0c2TA22MECW9/xj9KaDPT6xjBIX3UlwzMRk/f0J6UjLnMvjfmzucNmVigg==" hashValue="AxWD1+g1Vo910xC7brbeUlH15zfWBKZa7t8ntVv3Hhgc4rLOaYDVg2L+s+qkq64XB3T6hxiQuAWNMTg8nKCFnA==" algorithmName="SHA-512" password="CC35"/>
  <autoFilter ref="C122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341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342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ROUND((SUM(BE123:BE155)),  2)</f>
        <v>0</v>
      </c>
      <c r="G35" s="38"/>
      <c r="H35" s="38"/>
      <c r="I35" s="171">
        <v>0.20999999999999999</v>
      </c>
      <c r="J35" s="170">
        <f>ROUND(((SUM(BE123:BE155))*I35),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ROUND((SUM(BF123:BF155)),  2)</f>
        <v>0</v>
      </c>
      <c r="G36" s="38"/>
      <c r="H36" s="38"/>
      <c r="I36" s="171">
        <v>0.14999999999999999</v>
      </c>
      <c r="J36" s="170">
        <f>ROUND(((SUM(BF123:BF155))*I36),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ROUND((SUM(BG123:BG155)),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ROUND((SUM(BH123:BH155)),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ROUND((SUM(BI123:BI155)),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341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1.TK Zdice - Hořovice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J142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341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1.TK Zdice - Hořovice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P124+P142</f>
        <v>0</v>
      </c>
      <c r="Q123" s="104"/>
      <c r="R123" s="225">
        <f>R124+R142</f>
        <v>2840.355</v>
      </c>
      <c r="S123" s="104"/>
      <c r="T123" s="226">
        <f>T124+T142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BK124+BK142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2840.355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SUM(P126:P141)</f>
        <v>0</v>
      </c>
      <c r="Q125" s="236"/>
      <c r="R125" s="237">
        <f>SUM(R126:R141)</f>
        <v>2840.355</v>
      </c>
      <c r="S125" s="236"/>
      <c r="T125" s="238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SUM(BK126:BK141)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1577.9749999999999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343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344</v>
      </c>
      <c r="G127" s="259"/>
      <c r="H127" s="263">
        <v>1577.9749999999999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44.25" customHeight="1">
      <c r="A128" s="38"/>
      <c r="B128" s="39"/>
      <c r="C128" s="244" t="s">
        <v>84</v>
      </c>
      <c r="D128" s="244" t="s">
        <v>164</v>
      </c>
      <c r="E128" s="245" t="s">
        <v>172</v>
      </c>
      <c r="F128" s="246" t="s">
        <v>173</v>
      </c>
      <c r="G128" s="247" t="s">
        <v>174</v>
      </c>
      <c r="H128" s="248">
        <v>9.0169999999999995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345</v>
      </c>
    </row>
    <row r="129" s="2" customFormat="1">
      <c r="A129" s="38"/>
      <c r="B129" s="39"/>
      <c r="C129" s="40"/>
      <c r="D129" s="260" t="s">
        <v>176</v>
      </c>
      <c r="E129" s="40"/>
      <c r="F129" s="270" t="s">
        <v>177</v>
      </c>
      <c r="G129" s="40"/>
      <c r="H129" s="40"/>
      <c r="I129" s="154"/>
      <c r="J129" s="40"/>
      <c r="K129" s="40"/>
      <c r="L129" s="44"/>
      <c r="M129" s="271"/>
      <c r="N129" s="27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84</v>
      </c>
    </row>
    <row r="130" s="14" customFormat="1">
      <c r="A130" s="14"/>
      <c r="B130" s="273"/>
      <c r="C130" s="274"/>
      <c r="D130" s="260" t="s">
        <v>170</v>
      </c>
      <c r="E130" s="275" t="s">
        <v>1</v>
      </c>
      <c r="F130" s="276" t="s">
        <v>346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2" t="s">
        <v>170</v>
      </c>
      <c r="AU130" s="282" t="s">
        <v>84</v>
      </c>
      <c r="AV130" s="14" t="s">
        <v>82</v>
      </c>
      <c r="AW130" s="14" t="s">
        <v>31</v>
      </c>
      <c r="AX130" s="14" t="s">
        <v>75</v>
      </c>
      <c r="AY130" s="282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347</v>
      </c>
      <c r="G131" s="259"/>
      <c r="H131" s="263">
        <v>9.0169999999999995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82</v>
      </c>
      <c r="AY131" s="269" t="s">
        <v>161</v>
      </c>
    </row>
    <row r="132" s="2" customFormat="1" ht="111.75" customHeight="1">
      <c r="A132" s="38"/>
      <c r="B132" s="39"/>
      <c r="C132" s="244" t="s">
        <v>180</v>
      </c>
      <c r="D132" s="244" t="s">
        <v>164</v>
      </c>
      <c r="E132" s="245" t="s">
        <v>181</v>
      </c>
      <c r="F132" s="246" t="s">
        <v>182</v>
      </c>
      <c r="G132" s="247" t="s">
        <v>174</v>
      </c>
      <c r="H132" s="248">
        <v>9.0169999999999995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40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168</v>
      </c>
      <c r="AT132" s="256" t="s">
        <v>164</v>
      </c>
      <c r="AU132" s="256" t="s">
        <v>84</v>
      </c>
      <c r="AY132" s="17" t="s">
        <v>161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82</v>
      </c>
      <c r="BK132" s="257">
        <f>ROUND(I132*H132,2)</f>
        <v>0</v>
      </c>
      <c r="BL132" s="17" t="s">
        <v>168</v>
      </c>
      <c r="BM132" s="256" t="s">
        <v>348</v>
      </c>
    </row>
    <row r="133" s="2" customFormat="1">
      <c r="A133" s="38"/>
      <c r="B133" s="39"/>
      <c r="C133" s="40"/>
      <c r="D133" s="260" t="s">
        <v>176</v>
      </c>
      <c r="E133" s="40"/>
      <c r="F133" s="270" t="s">
        <v>177</v>
      </c>
      <c r="G133" s="40"/>
      <c r="H133" s="40"/>
      <c r="I133" s="154"/>
      <c r="J133" s="40"/>
      <c r="K133" s="40"/>
      <c r="L133" s="44"/>
      <c r="M133" s="271"/>
      <c r="N133" s="27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176</v>
      </c>
      <c r="AU133" s="17" t="s">
        <v>84</v>
      </c>
    </row>
    <row r="134" s="14" customFormat="1">
      <c r="A134" s="14"/>
      <c r="B134" s="273"/>
      <c r="C134" s="274"/>
      <c r="D134" s="260" t="s">
        <v>170</v>
      </c>
      <c r="E134" s="275" t="s">
        <v>1</v>
      </c>
      <c r="F134" s="276" t="s">
        <v>346</v>
      </c>
      <c r="G134" s="274"/>
      <c r="H134" s="275" t="s">
        <v>1</v>
      </c>
      <c r="I134" s="277"/>
      <c r="J134" s="274"/>
      <c r="K134" s="274"/>
      <c r="L134" s="278"/>
      <c r="M134" s="279"/>
      <c r="N134" s="280"/>
      <c r="O134" s="280"/>
      <c r="P134" s="280"/>
      <c r="Q134" s="280"/>
      <c r="R134" s="280"/>
      <c r="S134" s="280"/>
      <c r="T134" s="28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2" t="s">
        <v>170</v>
      </c>
      <c r="AU134" s="282" t="s">
        <v>84</v>
      </c>
      <c r="AV134" s="14" t="s">
        <v>82</v>
      </c>
      <c r="AW134" s="14" t="s">
        <v>31</v>
      </c>
      <c r="AX134" s="14" t="s">
        <v>75</v>
      </c>
      <c r="AY134" s="282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347</v>
      </c>
      <c r="G135" s="259"/>
      <c r="H135" s="263">
        <v>9.0169999999999995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82</v>
      </c>
      <c r="AY135" s="269" t="s">
        <v>161</v>
      </c>
    </row>
    <row r="136" s="2" customFormat="1" ht="16.5" customHeight="1">
      <c r="A136" s="38"/>
      <c r="B136" s="39"/>
      <c r="C136" s="283" t="s">
        <v>168</v>
      </c>
      <c r="D136" s="283" t="s">
        <v>184</v>
      </c>
      <c r="E136" s="284" t="s">
        <v>185</v>
      </c>
      <c r="F136" s="285" t="s">
        <v>186</v>
      </c>
      <c r="G136" s="286" t="s">
        <v>187</v>
      </c>
      <c r="H136" s="287">
        <v>2840.355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40</v>
      </c>
      <c r="O136" s="91"/>
      <c r="P136" s="254">
        <f>O136*H136</f>
        <v>0</v>
      </c>
      <c r="Q136" s="254">
        <v>1</v>
      </c>
      <c r="R136" s="254">
        <f>Q136*H136</f>
        <v>2840.355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188</v>
      </c>
      <c r="AT136" s="256" t="s">
        <v>184</v>
      </c>
      <c r="AU136" s="256" t="s">
        <v>84</v>
      </c>
      <c r="AY136" s="17" t="s">
        <v>161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82</v>
      </c>
      <c r="BK136" s="257">
        <f>ROUND(I136*H136,2)</f>
        <v>0</v>
      </c>
      <c r="BL136" s="17" t="s">
        <v>168</v>
      </c>
      <c r="BM136" s="256" t="s">
        <v>349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350</v>
      </c>
      <c r="G137" s="259"/>
      <c r="H137" s="263">
        <v>2840.355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44.25" customHeight="1">
      <c r="A138" s="38"/>
      <c r="B138" s="39"/>
      <c r="C138" s="244" t="s">
        <v>162</v>
      </c>
      <c r="D138" s="244" t="s">
        <v>164</v>
      </c>
      <c r="E138" s="245" t="s">
        <v>191</v>
      </c>
      <c r="F138" s="246" t="s">
        <v>192</v>
      </c>
      <c r="G138" s="247" t="s">
        <v>174</v>
      </c>
      <c r="H138" s="248">
        <v>9.0169999999999995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351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194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4" customFormat="1">
      <c r="A140" s="14"/>
      <c r="B140" s="273"/>
      <c r="C140" s="274"/>
      <c r="D140" s="260" t="s">
        <v>170</v>
      </c>
      <c r="E140" s="275" t="s">
        <v>1</v>
      </c>
      <c r="F140" s="276" t="s">
        <v>346</v>
      </c>
      <c r="G140" s="274"/>
      <c r="H140" s="275" t="s">
        <v>1</v>
      </c>
      <c r="I140" s="277"/>
      <c r="J140" s="274"/>
      <c r="K140" s="274"/>
      <c r="L140" s="278"/>
      <c r="M140" s="279"/>
      <c r="N140" s="280"/>
      <c r="O140" s="280"/>
      <c r="P140" s="280"/>
      <c r="Q140" s="280"/>
      <c r="R140" s="280"/>
      <c r="S140" s="280"/>
      <c r="T140" s="28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2" t="s">
        <v>170</v>
      </c>
      <c r="AU140" s="282" t="s">
        <v>84</v>
      </c>
      <c r="AV140" s="14" t="s">
        <v>82</v>
      </c>
      <c r="AW140" s="14" t="s">
        <v>31</v>
      </c>
      <c r="AX140" s="14" t="s">
        <v>75</v>
      </c>
      <c r="AY140" s="282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347</v>
      </c>
      <c r="G141" s="259"/>
      <c r="H141" s="263">
        <v>9.0169999999999995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82</v>
      </c>
      <c r="AY141" s="269" t="s">
        <v>161</v>
      </c>
    </row>
    <row r="142" s="12" customFormat="1" ht="25.92" customHeight="1">
      <c r="A142" s="12"/>
      <c r="B142" s="228"/>
      <c r="C142" s="229"/>
      <c r="D142" s="230" t="s">
        <v>74</v>
      </c>
      <c r="E142" s="231" t="s">
        <v>229</v>
      </c>
      <c r="F142" s="231" t="s">
        <v>230</v>
      </c>
      <c r="G142" s="229"/>
      <c r="H142" s="229"/>
      <c r="I142" s="232"/>
      <c r="J142" s="233">
        <f>BK142</f>
        <v>0</v>
      </c>
      <c r="K142" s="229"/>
      <c r="L142" s="234"/>
      <c r="M142" s="235"/>
      <c r="N142" s="236"/>
      <c r="O142" s="236"/>
      <c r="P142" s="237">
        <f>SUM(P143:P155)</f>
        <v>0</v>
      </c>
      <c r="Q142" s="236"/>
      <c r="R142" s="237">
        <f>SUM(R143:R155)</f>
        <v>0</v>
      </c>
      <c r="S142" s="236"/>
      <c r="T142" s="238">
        <f>SUM(T143:T155)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9" t="s">
        <v>168</v>
      </c>
      <c r="AT142" s="240" t="s">
        <v>74</v>
      </c>
      <c r="AU142" s="240" t="s">
        <v>75</v>
      </c>
      <c r="AY142" s="239" t="s">
        <v>161</v>
      </c>
      <c r="BK142" s="241">
        <f>SUM(BK143:BK155)</f>
        <v>0</v>
      </c>
    </row>
    <row r="143" s="2" customFormat="1" ht="21.75" customHeight="1">
      <c r="A143" s="38"/>
      <c r="B143" s="39"/>
      <c r="C143" s="244" t="s">
        <v>195</v>
      </c>
      <c r="D143" s="244" t="s">
        <v>164</v>
      </c>
      <c r="E143" s="245" t="s">
        <v>232</v>
      </c>
      <c r="F143" s="246" t="s">
        <v>233</v>
      </c>
      <c r="G143" s="247" t="s">
        <v>198</v>
      </c>
      <c r="H143" s="248">
        <v>151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40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234</v>
      </c>
      <c r="AT143" s="256" t="s">
        <v>164</v>
      </c>
      <c r="AU143" s="256" t="s">
        <v>82</v>
      </c>
      <c r="AY143" s="17" t="s">
        <v>161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82</v>
      </c>
      <c r="BK143" s="257">
        <f>ROUND(I143*H143,2)</f>
        <v>0</v>
      </c>
      <c r="BL143" s="17" t="s">
        <v>234</v>
      </c>
      <c r="BM143" s="256" t="s">
        <v>352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353</v>
      </c>
      <c r="G144" s="259"/>
      <c r="H144" s="263">
        <v>150.28299999999999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82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354</v>
      </c>
      <c r="G145" s="259"/>
      <c r="H145" s="263">
        <v>0.71699999999999997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82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151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82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44.25" customHeight="1">
      <c r="A147" s="38"/>
      <c r="B147" s="39"/>
      <c r="C147" s="244" t="s">
        <v>204</v>
      </c>
      <c r="D147" s="244" t="s">
        <v>164</v>
      </c>
      <c r="E147" s="245" t="s">
        <v>239</v>
      </c>
      <c r="F147" s="246" t="s">
        <v>240</v>
      </c>
      <c r="G147" s="247" t="s">
        <v>198</v>
      </c>
      <c r="H147" s="248">
        <v>151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234</v>
      </c>
      <c r="AT147" s="256" t="s">
        <v>164</v>
      </c>
      <c r="AU147" s="256" t="s">
        <v>82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234</v>
      </c>
      <c r="BM147" s="256" t="s">
        <v>355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353</v>
      </c>
      <c r="G148" s="259"/>
      <c r="H148" s="263">
        <v>150.28299999999999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82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354</v>
      </c>
      <c r="G149" s="259"/>
      <c r="H149" s="263">
        <v>0.71699999999999997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82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5" customFormat="1">
      <c r="A150" s="15"/>
      <c r="B150" s="294"/>
      <c r="C150" s="295"/>
      <c r="D150" s="260" t="s">
        <v>170</v>
      </c>
      <c r="E150" s="296" t="s">
        <v>1</v>
      </c>
      <c r="F150" s="297" t="s">
        <v>203</v>
      </c>
      <c r="G150" s="295"/>
      <c r="H150" s="298">
        <v>151</v>
      </c>
      <c r="I150" s="299"/>
      <c r="J150" s="295"/>
      <c r="K150" s="295"/>
      <c r="L150" s="300"/>
      <c r="M150" s="301"/>
      <c r="N150" s="302"/>
      <c r="O150" s="302"/>
      <c r="P150" s="302"/>
      <c r="Q150" s="302"/>
      <c r="R150" s="302"/>
      <c r="S150" s="302"/>
      <c r="T150" s="30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4" t="s">
        <v>170</v>
      </c>
      <c r="AU150" s="304" t="s">
        <v>82</v>
      </c>
      <c r="AV150" s="15" t="s">
        <v>168</v>
      </c>
      <c r="AW150" s="15" t="s">
        <v>31</v>
      </c>
      <c r="AX150" s="15" t="s">
        <v>82</v>
      </c>
      <c r="AY150" s="304" t="s">
        <v>161</v>
      </c>
    </row>
    <row r="151" s="2" customFormat="1" ht="44.25" customHeight="1">
      <c r="A151" s="38"/>
      <c r="B151" s="39"/>
      <c r="C151" s="244" t="s">
        <v>217</v>
      </c>
      <c r="D151" s="244" t="s">
        <v>164</v>
      </c>
      <c r="E151" s="245" t="s">
        <v>242</v>
      </c>
      <c r="F151" s="246" t="s">
        <v>243</v>
      </c>
      <c r="G151" s="247" t="s">
        <v>198</v>
      </c>
      <c r="H151" s="248">
        <v>14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40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234</v>
      </c>
      <c r="AT151" s="256" t="s">
        <v>164</v>
      </c>
      <c r="AU151" s="256" t="s">
        <v>82</v>
      </c>
      <c r="AY151" s="17" t="s">
        <v>161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82</v>
      </c>
      <c r="BK151" s="257">
        <f>ROUND(I151*H151,2)</f>
        <v>0</v>
      </c>
      <c r="BL151" s="17" t="s">
        <v>234</v>
      </c>
      <c r="BM151" s="256" t="s">
        <v>356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245</v>
      </c>
      <c r="G152" s="259"/>
      <c r="H152" s="263">
        <v>14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82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5" customFormat="1">
      <c r="A153" s="15"/>
      <c r="B153" s="294"/>
      <c r="C153" s="295"/>
      <c r="D153" s="260" t="s">
        <v>170</v>
      </c>
      <c r="E153" s="296" t="s">
        <v>1</v>
      </c>
      <c r="F153" s="297" t="s">
        <v>203</v>
      </c>
      <c r="G153" s="295"/>
      <c r="H153" s="298">
        <v>14</v>
      </c>
      <c r="I153" s="299"/>
      <c r="J153" s="295"/>
      <c r="K153" s="295"/>
      <c r="L153" s="300"/>
      <c r="M153" s="301"/>
      <c r="N153" s="302"/>
      <c r="O153" s="302"/>
      <c r="P153" s="302"/>
      <c r="Q153" s="302"/>
      <c r="R153" s="302"/>
      <c r="S153" s="302"/>
      <c r="T153" s="30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304" t="s">
        <v>170</v>
      </c>
      <c r="AU153" s="304" t="s">
        <v>82</v>
      </c>
      <c r="AV153" s="15" t="s">
        <v>168</v>
      </c>
      <c r="AW153" s="15" t="s">
        <v>31</v>
      </c>
      <c r="AX153" s="15" t="s">
        <v>82</v>
      </c>
      <c r="AY153" s="304" t="s">
        <v>161</v>
      </c>
    </row>
    <row r="154" s="2" customFormat="1" ht="189.75" customHeight="1">
      <c r="A154" s="38"/>
      <c r="B154" s="39"/>
      <c r="C154" s="244" t="s">
        <v>188</v>
      </c>
      <c r="D154" s="244" t="s">
        <v>164</v>
      </c>
      <c r="E154" s="245" t="s">
        <v>246</v>
      </c>
      <c r="F154" s="246" t="s">
        <v>247</v>
      </c>
      <c r="G154" s="247" t="s">
        <v>187</v>
      </c>
      <c r="H154" s="248">
        <v>2840.355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40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168</v>
      </c>
      <c r="AT154" s="256" t="s">
        <v>164</v>
      </c>
      <c r="AU154" s="256" t="s">
        <v>82</v>
      </c>
      <c r="AY154" s="17" t="s">
        <v>161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82</v>
      </c>
      <c r="BK154" s="257">
        <f>ROUND(I154*H154,2)</f>
        <v>0</v>
      </c>
      <c r="BL154" s="17" t="s">
        <v>168</v>
      </c>
      <c r="BM154" s="256" t="s">
        <v>357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350</v>
      </c>
      <c r="G155" s="259"/>
      <c r="H155" s="263">
        <v>2840.355</v>
      </c>
      <c r="I155" s="264"/>
      <c r="J155" s="259"/>
      <c r="K155" s="259"/>
      <c r="L155" s="265"/>
      <c r="M155" s="305"/>
      <c r="N155" s="306"/>
      <c r="O155" s="306"/>
      <c r="P155" s="306"/>
      <c r="Q155" s="306"/>
      <c r="R155" s="306"/>
      <c r="S155" s="306"/>
      <c r="T155" s="30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82</v>
      </c>
      <c r="AV155" s="13" t="s">
        <v>84</v>
      </c>
      <c r="AW155" s="13" t="s">
        <v>31</v>
      </c>
      <c r="AX155" s="13" t="s">
        <v>82</v>
      </c>
      <c r="AY155" s="269" t="s">
        <v>161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192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U2RQb6XpdC/VPHYKL85/Bt0nO/hAnVewrXWpZugBuThKM7SCefHACOdccRanLtwqgZbV+N6aGIbCV6gPlkmRAQ==" hashValue="uy4gip2g/gkEXBT3yO3zKl1j9Kej2o8XgkuAcZgfTOvk0WmquQk2beZuWPqqkb+qeUX8m8/2uolA0RJn96CRsA==" algorithmName="SHA-512" password="CC35"/>
  <autoFilter ref="C122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341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358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ROUND((SUM(BE123:BE155)),  2)</f>
        <v>0</v>
      </c>
      <c r="G35" s="38"/>
      <c r="H35" s="38"/>
      <c r="I35" s="171">
        <v>0.20999999999999999</v>
      </c>
      <c r="J35" s="170">
        <f>ROUND(((SUM(BE123:BE155))*I35),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ROUND((SUM(BF123:BF155)),  2)</f>
        <v>0</v>
      </c>
      <c r="G36" s="38"/>
      <c r="H36" s="38"/>
      <c r="I36" s="171">
        <v>0.14999999999999999</v>
      </c>
      <c r="J36" s="170">
        <f>ROUND(((SUM(BF123:BF155))*I36),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ROUND((SUM(BG123:BG155)),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ROUND((SUM(BH123:BH155)),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ROUND((SUM(BI123:BI155)),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341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Oprava 2.TK Zdice - Hořovice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J142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341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Oprava 2.TK Zdice - Hořovice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P124+P142</f>
        <v>0</v>
      </c>
      <c r="Q123" s="104"/>
      <c r="R123" s="225">
        <f>R124+R142</f>
        <v>2840.355</v>
      </c>
      <c r="S123" s="104"/>
      <c r="T123" s="226">
        <f>T124+T142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BK124+BK142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2840.355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SUM(P126:P141)</f>
        <v>0</v>
      </c>
      <c r="Q125" s="236"/>
      <c r="R125" s="237">
        <f>SUM(R126:R141)</f>
        <v>2840.355</v>
      </c>
      <c r="S125" s="236"/>
      <c r="T125" s="238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SUM(BK126:BK141)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1577.9749999999999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359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344</v>
      </c>
      <c r="G127" s="259"/>
      <c r="H127" s="263">
        <v>1577.9749999999999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44.25" customHeight="1">
      <c r="A128" s="38"/>
      <c r="B128" s="39"/>
      <c r="C128" s="244" t="s">
        <v>84</v>
      </c>
      <c r="D128" s="244" t="s">
        <v>164</v>
      </c>
      <c r="E128" s="245" t="s">
        <v>172</v>
      </c>
      <c r="F128" s="246" t="s">
        <v>173</v>
      </c>
      <c r="G128" s="247" t="s">
        <v>174</v>
      </c>
      <c r="H128" s="248">
        <v>9.0169999999999995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360</v>
      </c>
    </row>
    <row r="129" s="2" customFormat="1">
      <c r="A129" s="38"/>
      <c r="B129" s="39"/>
      <c r="C129" s="40"/>
      <c r="D129" s="260" t="s">
        <v>176</v>
      </c>
      <c r="E129" s="40"/>
      <c r="F129" s="270" t="s">
        <v>177</v>
      </c>
      <c r="G129" s="40"/>
      <c r="H129" s="40"/>
      <c r="I129" s="154"/>
      <c r="J129" s="40"/>
      <c r="K129" s="40"/>
      <c r="L129" s="44"/>
      <c r="M129" s="271"/>
      <c r="N129" s="27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84</v>
      </c>
    </row>
    <row r="130" s="14" customFormat="1">
      <c r="A130" s="14"/>
      <c r="B130" s="273"/>
      <c r="C130" s="274"/>
      <c r="D130" s="260" t="s">
        <v>170</v>
      </c>
      <c r="E130" s="275" t="s">
        <v>1</v>
      </c>
      <c r="F130" s="276" t="s">
        <v>346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2" t="s">
        <v>170</v>
      </c>
      <c r="AU130" s="282" t="s">
        <v>84</v>
      </c>
      <c r="AV130" s="14" t="s">
        <v>82</v>
      </c>
      <c r="AW130" s="14" t="s">
        <v>31</v>
      </c>
      <c r="AX130" s="14" t="s">
        <v>75</v>
      </c>
      <c r="AY130" s="282" t="s">
        <v>161</v>
      </c>
    </row>
    <row r="131" s="13" customFormat="1">
      <c r="A131" s="13"/>
      <c r="B131" s="258"/>
      <c r="C131" s="259"/>
      <c r="D131" s="260" t="s">
        <v>170</v>
      </c>
      <c r="E131" s="261" t="s">
        <v>1</v>
      </c>
      <c r="F131" s="262" t="s">
        <v>347</v>
      </c>
      <c r="G131" s="259"/>
      <c r="H131" s="263">
        <v>9.0169999999999995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170</v>
      </c>
      <c r="AU131" s="269" t="s">
        <v>84</v>
      </c>
      <c r="AV131" s="13" t="s">
        <v>84</v>
      </c>
      <c r="AW131" s="13" t="s">
        <v>31</v>
      </c>
      <c r="AX131" s="13" t="s">
        <v>82</v>
      </c>
      <c r="AY131" s="269" t="s">
        <v>161</v>
      </c>
    </row>
    <row r="132" s="2" customFormat="1" ht="111.75" customHeight="1">
      <c r="A132" s="38"/>
      <c r="B132" s="39"/>
      <c r="C132" s="244" t="s">
        <v>180</v>
      </c>
      <c r="D132" s="244" t="s">
        <v>164</v>
      </c>
      <c r="E132" s="245" t="s">
        <v>181</v>
      </c>
      <c r="F132" s="246" t="s">
        <v>182</v>
      </c>
      <c r="G132" s="247" t="s">
        <v>174</v>
      </c>
      <c r="H132" s="248">
        <v>9.0169999999999995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40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168</v>
      </c>
      <c r="AT132" s="256" t="s">
        <v>164</v>
      </c>
      <c r="AU132" s="256" t="s">
        <v>84</v>
      </c>
      <c r="AY132" s="17" t="s">
        <v>161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82</v>
      </c>
      <c r="BK132" s="257">
        <f>ROUND(I132*H132,2)</f>
        <v>0</v>
      </c>
      <c r="BL132" s="17" t="s">
        <v>168</v>
      </c>
      <c r="BM132" s="256" t="s">
        <v>361</v>
      </c>
    </row>
    <row r="133" s="2" customFormat="1">
      <c r="A133" s="38"/>
      <c r="B133" s="39"/>
      <c r="C133" s="40"/>
      <c r="D133" s="260" t="s">
        <v>176</v>
      </c>
      <c r="E133" s="40"/>
      <c r="F133" s="270" t="s">
        <v>177</v>
      </c>
      <c r="G133" s="40"/>
      <c r="H133" s="40"/>
      <c r="I133" s="154"/>
      <c r="J133" s="40"/>
      <c r="K133" s="40"/>
      <c r="L133" s="44"/>
      <c r="M133" s="271"/>
      <c r="N133" s="27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176</v>
      </c>
      <c r="AU133" s="17" t="s">
        <v>84</v>
      </c>
    </row>
    <row r="134" s="14" customFormat="1">
      <c r="A134" s="14"/>
      <c r="B134" s="273"/>
      <c r="C134" s="274"/>
      <c r="D134" s="260" t="s">
        <v>170</v>
      </c>
      <c r="E134" s="275" t="s">
        <v>1</v>
      </c>
      <c r="F134" s="276" t="s">
        <v>346</v>
      </c>
      <c r="G134" s="274"/>
      <c r="H134" s="275" t="s">
        <v>1</v>
      </c>
      <c r="I134" s="277"/>
      <c r="J134" s="274"/>
      <c r="K134" s="274"/>
      <c r="L134" s="278"/>
      <c r="M134" s="279"/>
      <c r="N134" s="280"/>
      <c r="O134" s="280"/>
      <c r="P134" s="280"/>
      <c r="Q134" s="280"/>
      <c r="R134" s="280"/>
      <c r="S134" s="280"/>
      <c r="T134" s="28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2" t="s">
        <v>170</v>
      </c>
      <c r="AU134" s="282" t="s">
        <v>84</v>
      </c>
      <c r="AV134" s="14" t="s">
        <v>82</v>
      </c>
      <c r="AW134" s="14" t="s">
        <v>31</v>
      </c>
      <c r="AX134" s="14" t="s">
        <v>75</v>
      </c>
      <c r="AY134" s="282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347</v>
      </c>
      <c r="G135" s="259"/>
      <c r="H135" s="263">
        <v>9.0169999999999995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82</v>
      </c>
      <c r="AY135" s="269" t="s">
        <v>161</v>
      </c>
    </row>
    <row r="136" s="2" customFormat="1" ht="16.5" customHeight="1">
      <c r="A136" s="38"/>
      <c r="B136" s="39"/>
      <c r="C136" s="283" t="s">
        <v>168</v>
      </c>
      <c r="D136" s="283" t="s">
        <v>184</v>
      </c>
      <c r="E136" s="284" t="s">
        <v>185</v>
      </c>
      <c r="F136" s="285" t="s">
        <v>186</v>
      </c>
      <c r="G136" s="286" t="s">
        <v>187</v>
      </c>
      <c r="H136" s="287">
        <v>2840.355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40</v>
      </c>
      <c r="O136" s="91"/>
      <c r="P136" s="254">
        <f>O136*H136</f>
        <v>0</v>
      </c>
      <c r="Q136" s="254">
        <v>1</v>
      </c>
      <c r="R136" s="254">
        <f>Q136*H136</f>
        <v>2840.355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188</v>
      </c>
      <c r="AT136" s="256" t="s">
        <v>184</v>
      </c>
      <c r="AU136" s="256" t="s">
        <v>84</v>
      </c>
      <c r="AY136" s="17" t="s">
        <v>161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82</v>
      </c>
      <c r="BK136" s="257">
        <f>ROUND(I136*H136,2)</f>
        <v>0</v>
      </c>
      <c r="BL136" s="17" t="s">
        <v>168</v>
      </c>
      <c r="BM136" s="256" t="s">
        <v>362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350</v>
      </c>
      <c r="G137" s="259"/>
      <c r="H137" s="263">
        <v>2840.355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82</v>
      </c>
      <c r="AY137" s="269" t="s">
        <v>161</v>
      </c>
    </row>
    <row r="138" s="2" customFormat="1" ht="44.25" customHeight="1">
      <c r="A138" s="38"/>
      <c r="B138" s="39"/>
      <c r="C138" s="244" t="s">
        <v>162</v>
      </c>
      <c r="D138" s="244" t="s">
        <v>164</v>
      </c>
      <c r="E138" s="245" t="s">
        <v>191</v>
      </c>
      <c r="F138" s="246" t="s">
        <v>192</v>
      </c>
      <c r="G138" s="247" t="s">
        <v>174</v>
      </c>
      <c r="H138" s="248">
        <v>9.0169999999999995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40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168</v>
      </c>
      <c r="AT138" s="256" t="s">
        <v>164</v>
      </c>
      <c r="AU138" s="256" t="s">
        <v>84</v>
      </c>
      <c r="AY138" s="17" t="s">
        <v>161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82</v>
      </c>
      <c r="BK138" s="257">
        <f>ROUND(I138*H138,2)</f>
        <v>0</v>
      </c>
      <c r="BL138" s="17" t="s">
        <v>168</v>
      </c>
      <c r="BM138" s="256" t="s">
        <v>363</v>
      </c>
    </row>
    <row r="139" s="2" customFormat="1">
      <c r="A139" s="38"/>
      <c r="B139" s="39"/>
      <c r="C139" s="40"/>
      <c r="D139" s="260" t="s">
        <v>176</v>
      </c>
      <c r="E139" s="40"/>
      <c r="F139" s="270" t="s">
        <v>194</v>
      </c>
      <c r="G139" s="40"/>
      <c r="H139" s="40"/>
      <c r="I139" s="154"/>
      <c r="J139" s="40"/>
      <c r="K139" s="40"/>
      <c r="L139" s="44"/>
      <c r="M139" s="271"/>
      <c r="N139" s="27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84</v>
      </c>
    </row>
    <row r="140" s="14" customFormat="1">
      <c r="A140" s="14"/>
      <c r="B140" s="273"/>
      <c r="C140" s="274"/>
      <c r="D140" s="260" t="s">
        <v>170</v>
      </c>
      <c r="E140" s="275" t="s">
        <v>1</v>
      </c>
      <c r="F140" s="276" t="s">
        <v>346</v>
      </c>
      <c r="G140" s="274"/>
      <c r="H140" s="275" t="s">
        <v>1</v>
      </c>
      <c r="I140" s="277"/>
      <c r="J140" s="274"/>
      <c r="K140" s="274"/>
      <c r="L140" s="278"/>
      <c r="M140" s="279"/>
      <c r="N140" s="280"/>
      <c r="O140" s="280"/>
      <c r="P140" s="280"/>
      <c r="Q140" s="280"/>
      <c r="R140" s="280"/>
      <c r="S140" s="280"/>
      <c r="T140" s="28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2" t="s">
        <v>170</v>
      </c>
      <c r="AU140" s="282" t="s">
        <v>84</v>
      </c>
      <c r="AV140" s="14" t="s">
        <v>82</v>
      </c>
      <c r="AW140" s="14" t="s">
        <v>31</v>
      </c>
      <c r="AX140" s="14" t="s">
        <v>75</v>
      </c>
      <c r="AY140" s="282" t="s">
        <v>161</v>
      </c>
    </row>
    <row r="141" s="13" customFormat="1">
      <c r="A141" s="13"/>
      <c r="B141" s="258"/>
      <c r="C141" s="259"/>
      <c r="D141" s="260" t="s">
        <v>170</v>
      </c>
      <c r="E141" s="261" t="s">
        <v>1</v>
      </c>
      <c r="F141" s="262" t="s">
        <v>347</v>
      </c>
      <c r="G141" s="259"/>
      <c r="H141" s="263">
        <v>9.0169999999999995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170</v>
      </c>
      <c r="AU141" s="269" t="s">
        <v>84</v>
      </c>
      <c r="AV141" s="13" t="s">
        <v>84</v>
      </c>
      <c r="AW141" s="13" t="s">
        <v>31</v>
      </c>
      <c r="AX141" s="13" t="s">
        <v>82</v>
      </c>
      <c r="AY141" s="269" t="s">
        <v>161</v>
      </c>
    </row>
    <row r="142" s="12" customFormat="1" ht="25.92" customHeight="1">
      <c r="A142" s="12"/>
      <c r="B142" s="228"/>
      <c r="C142" s="229"/>
      <c r="D142" s="230" t="s">
        <v>74</v>
      </c>
      <c r="E142" s="231" t="s">
        <v>229</v>
      </c>
      <c r="F142" s="231" t="s">
        <v>230</v>
      </c>
      <c r="G142" s="229"/>
      <c r="H142" s="229"/>
      <c r="I142" s="232"/>
      <c r="J142" s="233">
        <f>BK142</f>
        <v>0</v>
      </c>
      <c r="K142" s="229"/>
      <c r="L142" s="234"/>
      <c r="M142" s="235"/>
      <c r="N142" s="236"/>
      <c r="O142" s="236"/>
      <c r="P142" s="237">
        <f>SUM(P143:P155)</f>
        <v>0</v>
      </c>
      <c r="Q142" s="236"/>
      <c r="R142" s="237">
        <f>SUM(R143:R155)</f>
        <v>0</v>
      </c>
      <c r="S142" s="236"/>
      <c r="T142" s="238">
        <f>SUM(T143:T155)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9" t="s">
        <v>168</v>
      </c>
      <c r="AT142" s="240" t="s">
        <v>74</v>
      </c>
      <c r="AU142" s="240" t="s">
        <v>75</v>
      </c>
      <c r="AY142" s="239" t="s">
        <v>161</v>
      </c>
      <c r="BK142" s="241">
        <f>SUM(BK143:BK155)</f>
        <v>0</v>
      </c>
    </row>
    <row r="143" s="2" customFormat="1" ht="21.75" customHeight="1">
      <c r="A143" s="38"/>
      <c r="B143" s="39"/>
      <c r="C143" s="244" t="s">
        <v>195</v>
      </c>
      <c r="D143" s="244" t="s">
        <v>164</v>
      </c>
      <c r="E143" s="245" t="s">
        <v>232</v>
      </c>
      <c r="F143" s="246" t="s">
        <v>233</v>
      </c>
      <c r="G143" s="247" t="s">
        <v>198</v>
      </c>
      <c r="H143" s="248">
        <v>151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40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234</v>
      </c>
      <c r="AT143" s="256" t="s">
        <v>164</v>
      </c>
      <c r="AU143" s="256" t="s">
        <v>82</v>
      </c>
      <c r="AY143" s="17" t="s">
        <v>161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82</v>
      </c>
      <c r="BK143" s="257">
        <f>ROUND(I143*H143,2)</f>
        <v>0</v>
      </c>
      <c r="BL143" s="17" t="s">
        <v>234</v>
      </c>
      <c r="BM143" s="256" t="s">
        <v>364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353</v>
      </c>
      <c r="G144" s="259"/>
      <c r="H144" s="263">
        <v>150.28299999999999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82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354</v>
      </c>
      <c r="G145" s="259"/>
      <c r="H145" s="263">
        <v>0.71699999999999997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82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5" customFormat="1">
      <c r="A146" s="15"/>
      <c r="B146" s="294"/>
      <c r="C146" s="295"/>
      <c r="D146" s="260" t="s">
        <v>170</v>
      </c>
      <c r="E146" s="296" t="s">
        <v>1</v>
      </c>
      <c r="F146" s="297" t="s">
        <v>203</v>
      </c>
      <c r="G146" s="295"/>
      <c r="H146" s="298">
        <v>151</v>
      </c>
      <c r="I146" s="299"/>
      <c r="J146" s="295"/>
      <c r="K146" s="295"/>
      <c r="L146" s="300"/>
      <c r="M146" s="301"/>
      <c r="N146" s="302"/>
      <c r="O146" s="302"/>
      <c r="P146" s="302"/>
      <c r="Q146" s="302"/>
      <c r="R146" s="302"/>
      <c r="S146" s="302"/>
      <c r="T146" s="3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4" t="s">
        <v>170</v>
      </c>
      <c r="AU146" s="304" t="s">
        <v>82</v>
      </c>
      <c r="AV146" s="15" t="s">
        <v>168</v>
      </c>
      <c r="AW146" s="15" t="s">
        <v>31</v>
      </c>
      <c r="AX146" s="15" t="s">
        <v>82</v>
      </c>
      <c r="AY146" s="304" t="s">
        <v>161</v>
      </c>
    </row>
    <row r="147" s="2" customFormat="1" ht="44.25" customHeight="1">
      <c r="A147" s="38"/>
      <c r="B147" s="39"/>
      <c r="C147" s="244" t="s">
        <v>204</v>
      </c>
      <c r="D147" s="244" t="s">
        <v>164</v>
      </c>
      <c r="E147" s="245" t="s">
        <v>239</v>
      </c>
      <c r="F147" s="246" t="s">
        <v>240</v>
      </c>
      <c r="G147" s="247" t="s">
        <v>198</v>
      </c>
      <c r="H147" s="248">
        <v>151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40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234</v>
      </c>
      <c r="AT147" s="256" t="s">
        <v>164</v>
      </c>
      <c r="AU147" s="256" t="s">
        <v>82</v>
      </c>
      <c r="AY147" s="17" t="s">
        <v>161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82</v>
      </c>
      <c r="BK147" s="257">
        <f>ROUND(I147*H147,2)</f>
        <v>0</v>
      </c>
      <c r="BL147" s="17" t="s">
        <v>234</v>
      </c>
      <c r="BM147" s="256" t="s">
        <v>365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353</v>
      </c>
      <c r="G148" s="259"/>
      <c r="H148" s="263">
        <v>150.28299999999999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82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354</v>
      </c>
      <c r="G149" s="259"/>
      <c r="H149" s="263">
        <v>0.71699999999999997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82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5" customFormat="1">
      <c r="A150" s="15"/>
      <c r="B150" s="294"/>
      <c r="C150" s="295"/>
      <c r="D150" s="260" t="s">
        <v>170</v>
      </c>
      <c r="E150" s="296" t="s">
        <v>1</v>
      </c>
      <c r="F150" s="297" t="s">
        <v>203</v>
      </c>
      <c r="G150" s="295"/>
      <c r="H150" s="298">
        <v>151</v>
      </c>
      <c r="I150" s="299"/>
      <c r="J150" s="295"/>
      <c r="K150" s="295"/>
      <c r="L150" s="300"/>
      <c r="M150" s="301"/>
      <c r="N150" s="302"/>
      <c r="O150" s="302"/>
      <c r="P150" s="302"/>
      <c r="Q150" s="302"/>
      <c r="R150" s="302"/>
      <c r="S150" s="302"/>
      <c r="T150" s="30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4" t="s">
        <v>170</v>
      </c>
      <c r="AU150" s="304" t="s">
        <v>82</v>
      </c>
      <c r="AV150" s="15" t="s">
        <v>168</v>
      </c>
      <c r="AW150" s="15" t="s">
        <v>31</v>
      </c>
      <c r="AX150" s="15" t="s">
        <v>82</v>
      </c>
      <c r="AY150" s="304" t="s">
        <v>161</v>
      </c>
    </row>
    <row r="151" s="2" customFormat="1" ht="44.25" customHeight="1">
      <c r="A151" s="38"/>
      <c r="B151" s="39"/>
      <c r="C151" s="244" t="s">
        <v>217</v>
      </c>
      <c r="D151" s="244" t="s">
        <v>164</v>
      </c>
      <c r="E151" s="245" t="s">
        <v>242</v>
      </c>
      <c r="F151" s="246" t="s">
        <v>243</v>
      </c>
      <c r="G151" s="247" t="s">
        <v>198</v>
      </c>
      <c r="H151" s="248">
        <v>14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40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234</v>
      </c>
      <c r="AT151" s="256" t="s">
        <v>164</v>
      </c>
      <c r="AU151" s="256" t="s">
        <v>82</v>
      </c>
      <c r="AY151" s="17" t="s">
        <v>161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82</v>
      </c>
      <c r="BK151" s="257">
        <f>ROUND(I151*H151,2)</f>
        <v>0</v>
      </c>
      <c r="BL151" s="17" t="s">
        <v>234</v>
      </c>
      <c r="BM151" s="256" t="s">
        <v>366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245</v>
      </c>
      <c r="G152" s="259"/>
      <c r="H152" s="263">
        <v>14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82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5" customFormat="1">
      <c r="A153" s="15"/>
      <c r="B153" s="294"/>
      <c r="C153" s="295"/>
      <c r="D153" s="260" t="s">
        <v>170</v>
      </c>
      <c r="E153" s="296" t="s">
        <v>1</v>
      </c>
      <c r="F153" s="297" t="s">
        <v>203</v>
      </c>
      <c r="G153" s="295"/>
      <c r="H153" s="298">
        <v>14</v>
      </c>
      <c r="I153" s="299"/>
      <c r="J153" s="295"/>
      <c r="K153" s="295"/>
      <c r="L153" s="300"/>
      <c r="M153" s="301"/>
      <c r="N153" s="302"/>
      <c r="O153" s="302"/>
      <c r="P153" s="302"/>
      <c r="Q153" s="302"/>
      <c r="R153" s="302"/>
      <c r="S153" s="302"/>
      <c r="T153" s="30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304" t="s">
        <v>170</v>
      </c>
      <c r="AU153" s="304" t="s">
        <v>82</v>
      </c>
      <c r="AV153" s="15" t="s">
        <v>168</v>
      </c>
      <c r="AW153" s="15" t="s">
        <v>31</v>
      </c>
      <c r="AX153" s="15" t="s">
        <v>82</v>
      </c>
      <c r="AY153" s="304" t="s">
        <v>161</v>
      </c>
    </row>
    <row r="154" s="2" customFormat="1" ht="189.75" customHeight="1">
      <c r="A154" s="38"/>
      <c r="B154" s="39"/>
      <c r="C154" s="244" t="s">
        <v>188</v>
      </c>
      <c r="D154" s="244" t="s">
        <v>164</v>
      </c>
      <c r="E154" s="245" t="s">
        <v>246</v>
      </c>
      <c r="F154" s="246" t="s">
        <v>247</v>
      </c>
      <c r="G154" s="247" t="s">
        <v>187</v>
      </c>
      <c r="H154" s="248">
        <v>2840.355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40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168</v>
      </c>
      <c r="AT154" s="256" t="s">
        <v>164</v>
      </c>
      <c r="AU154" s="256" t="s">
        <v>82</v>
      </c>
      <c r="AY154" s="17" t="s">
        <v>161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82</v>
      </c>
      <c r="BK154" s="257">
        <f>ROUND(I154*H154,2)</f>
        <v>0</v>
      </c>
      <c r="BL154" s="17" t="s">
        <v>168</v>
      </c>
      <c r="BM154" s="256" t="s">
        <v>367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350</v>
      </c>
      <c r="G155" s="259"/>
      <c r="H155" s="263">
        <v>2840.355</v>
      </c>
      <c r="I155" s="264"/>
      <c r="J155" s="259"/>
      <c r="K155" s="259"/>
      <c r="L155" s="265"/>
      <c r="M155" s="305"/>
      <c r="N155" s="306"/>
      <c r="O155" s="306"/>
      <c r="P155" s="306"/>
      <c r="Q155" s="306"/>
      <c r="R155" s="306"/>
      <c r="S155" s="306"/>
      <c r="T155" s="30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82</v>
      </c>
      <c r="AV155" s="13" t="s">
        <v>84</v>
      </c>
      <c r="AW155" s="13" t="s">
        <v>31</v>
      </c>
      <c r="AX155" s="13" t="s">
        <v>82</v>
      </c>
      <c r="AY155" s="269" t="s">
        <v>161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192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Ou919vcXP4BEzaUnwljbWFr0KUvGjGZYNTTKBJYj3gU+pyyIIKs8VoYNrtCOKss78EUSlq6kEc9YaW66E5qvkw==" hashValue="hPv1HMcgFRZudiVktXlBWSKf02u3O5EH7a2OQMfa72AnH2xYWY9WnrVp5ox37H157LOVEgV4/VqXCxe/SsUENA==" algorithmName="SHA-512" password="CC35"/>
  <autoFilter ref="C122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369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ROUND((SUM(BE123:BE206)),  2)</f>
        <v>0</v>
      </c>
      <c r="G35" s="38"/>
      <c r="H35" s="38"/>
      <c r="I35" s="171">
        <v>0.20999999999999999</v>
      </c>
      <c r="J35" s="170">
        <f>ROUND(((SUM(BE123:BE206))*I35),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ROUND((SUM(BF123:BF206)),  2)</f>
        <v>0</v>
      </c>
      <c r="G36" s="38"/>
      <c r="H36" s="38"/>
      <c r="I36" s="171">
        <v>0.14999999999999999</v>
      </c>
      <c r="J36" s="170">
        <f>ROUND(((SUM(BF123:BF206))*I36),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ROUND((SUM(BG123:BG206)),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ROUND((SUM(BH123:BH206)),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ROUND((SUM(BI123:BI206)),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1.SK Hořovice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J191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368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1.SK Hořovice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P124+P191</f>
        <v>0</v>
      </c>
      <c r="Q123" s="104"/>
      <c r="R123" s="225">
        <f>R124+R191</f>
        <v>465.93099999999998</v>
      </c>
      <c r="S123" s="104"/>
      <c r="T123" s="226">
        <f>T124+T191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BK124+BK191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465.93099999999998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SUM(P126:P190)</f>
        <v>0</v>
      </c>
      <c r="Q125" s="236"/>
      <c r="R125" s="237">
        <f>SUM(R126:R190)</f>
        <v>465.93099999999998</v>
      </c>
      <c r="S125" s="236"/>
      <c r="T125" s="238">
        <f>SUM(T126:T190)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SUM(BK126:BK190)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203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370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371</v>
      </c>
      <c r="G127" s="259"/>
      <c r="H127" s="263">
        <v>203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55.850000000000001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372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373</v>
      </c>
      <c r="G129" s="259"/>
      <c r="H129" s="263">
        <v>55.850000000000001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1.1599999999999999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374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375</v>
      </c>
      <c r="G132" s="259"/>
      <c r="H132" s="263">
        <v>1.369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376</v>
      </c>
      <c r="G133" s="259"/>
      <c r="H133" s="263">
        <v>-0.034000000000000002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377</v>
      </c>
      <c r="G134" s="259"/>
      <c r="H134" s="263">
        <v>-0.034000000000000002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378</v>
      </c>
      <c r="G135" s="259"/>
      <c r="H135" s="263">
        <v>-0.033000000000000002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379</v>
      </c>
      <c r="G136" s="259"/>
      <c r="H136" s="263">
        <v>-0.042000000000000003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380</v>
      </c>
      <c r="G137" s="259"/>
      <c r="H137" s="263">
        <v>-0.033000000000000002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381</v>
      </c>
      <c r="G138" s="259"/>
      <c r="H138" s="263">
        <v>-0.033000000000000002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5" customFormat="1">
      <c r="A139" s="15"/>
      <c r="B139" s="294"/>
      <c r="C139" s="295"/>
      <c r="D139" s="260" t="s">
        <v>170</v>
      </c>
      <c r="E139" s="296" t="s">
        <v>1</v>
      </c>
      <c r="F139" s="297" t="s">
        <v>203</v>
      </c>
      <c r="G139" s="295"/>
      <c r="H139" s="298">
        <v>1.1599999999999999</v>
      </c>
      <c r="I139" s="299"/>
      <c r="J139" s="295"/>
      <c r="K139" s="295"/>
      <c r="L139" s="300"/>
      <c r="M139" s="301"/>
      <c r="N139" s="302"/>
      <c r="O139" s="302"/>
      <c r="P139" s="302"/>
      <c r="Q139" s="302"/>
      <c r="R139" s="302"/>
      <c r="S139" s="302"/>
      <c r="T139" s="30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304" t="s">
        <v>170</v>
      </c>
      <c r="AU139" s="304" t="s">
        <v>84</v>
      </c>
      <c r="AV139" s="15" t="s">
        <v>168</v>
      </c>
      <c r="AW139" s="15" t="s">
        <v>31</v>
      </c>
      <c r="AX139" s="15" t="s">
        <v>82</v>
      </c>
      <c r="AY139" s="304" t="s">
        <v>161</v>
      </c>
    </row>
    <row r="140" s="2" customFormat="1" ht="44.25" customHeight="1">
      <c r="A140" s="38"/>
      <c r="B140" s="39"/>
      <c r="C140" s="244" t="s">
        <v>168</v>
      </c>
      <c r="D140" s="244" t="s">
        <v>164</v>
      </c>
      <c r="E140" s="245" t="s">
        <v>282</v>
      </c>
      <c r="F140" s="246" t="s">
        <v>283</v>
      </c>
      <c r="G140" s="247" t="s">
        <v>284</v>
      </c>
      <c r="H140" s="248">
        <v>319.14499999999998</v>
      </c>
      <c r="I140" s="249"/>
      <c r="J140" s="250">
        <f>ROUND(I140*H140,2)</f>
        <v>0</v>
      </c>
      <c r="K140" s="251"/>
      <c r="L140" s="44"/>
      <c r="M140" s="252" t="s">
        <v>1</v>
      </c>
      <c r="N140" s="253" t="s">
        <v>40</v>
      </c>
      <c r="O140" s="91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168</v>
      </c>
      <c r="AT140" s="256" t="s">
        <v>164</v>
      </c>
      <c r="AU140" s="256" t="s">
        <v>84</v>
      </c>
      <c r="AY140" s="17" t="s">
        <v>161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82</v>
      </c>
      <c r="BK140" s="257">
        <f>ROUND(I140*H140,2)</f>
        <v>0</v>
      </c>
      <c r="BL140" s="17" t="s">
        <v>168</v>
      </c>
      <c r="BM140" s="256" t="s">
        <v>382</v>
      </c>
    </row>
    <row r="141" s="2" customFormat="1">
      <c r="A141" s="38"/>
      <c r="B141" s="39"/>
      <c r="C141" s="40"/>
      <c r="D141" s="260" t="s">
        <v>176</v>
      </c>
      <c r="E141" s="40"/>
      <c r="F141" s="270" t="s">
        <v>286</v>
      </c>
      <c r="G141" s="40"/>
      <c r="H141" s="40"/>
      <c r="I141" s="154"/>
      <c r="J141" s="40"/>
      <c r="K141" s="40"/>
      <c r="L141" s="44"/>
      <c r="M141" s="271"/>
      <c r="N141" s="27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176</v>
      </c>
      <c r="AU141" s="17" t="s">
        <v>84</v>
      </c>
    </row>
    <row r="142" s="13" customFormat="1">
      <c r="A142" s="13"/>
      <c r="B142" s="258"/>
      <c r="C142" s="259"/>
      <c r="D142" s="260" t="s">
        <v>170</v>
      </c>
      <c r="E142" s="261" t="s">
        <v>1</v>
      </c>
      <c r="F142" s="262" t="s">
        <v>383</v>
      </c>
      <c r="G142" s="259"/>
      <c r="H142" s="263">
        <v>53.607999999999997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170</v>
      </c>
      <c r="AU142" s="269" t="s">
        <v>84</v>
      </c>
      <c r="AV142" s="13" t="s">
        <v>84</v>
      </c>
      <c r="AW142" s="13" t="s">
        <v>31</v>
      </c>
      <c r="AX142" s="13" t="s">
        <v>75</v>
      </c>
      <c r="AY142" s="269" t="s">
        <v>161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384</v>
      </c>
      <c r="G143" s="259"/>
      <c r="H143" s="263">
        <v>53.607999999999997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385</v>
      </c>
      <c r="G144" s="259"/>
      <c r="H144" s="263">
        <v>49.845999999999997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386</v>
      </c>
      <c r="G145" s="259"/>
      <c r="H145" s="263">
        <v>62.390999999999998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387</v>
      </c>
      <c r="G146" s="259"/>
      <c r="H146" s="263">
        <v>49.845999999999997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388</v>
      </c>
      <c r="G147" s="259"/>
      <c r="H147" s="263">
        <v>49.845999999999997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5" customFormat="1">
      <c r="A148" s="15"/>
      <c r="B148" s="294"/>
      <c r="C148" s="295"/>
      <c r="D148" s="260" t="s">
        <v>170</v>
      </c>
      <c r="E148" s="296" t="s">
        <v>1</v>
      </c>
      <c r="F148" s="297" t="s">
        <v>203</v>
      </c>
      <c r="G148" s="295"/>
      <c r="H148" s="298">
        <v>319.14499999999998</v>
      </c>
      <c r="I148" s="299"/>
      <c r="J148" s="295"/>
      <c r="K148" s="295"/>
      <c r="L148" s="300"/>
      <c r="M148" s="301"/>
      <c r="N148" s="302"/>
      <c r="O148" s="302"/>
      <c r="P148" s="302"/>
      <c r="Q148" s="302"/>
      <c r="R148" s="302"/>
      <c r="S148" s="302"/>
      <c r="T148" s="30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304" t="s">
        <v>170</v>
      </c>
      <c r="AU148" s="304" t="s">
        <v>84</v>
      </c>
      <c r="AV148" s="15" t="s">
        <v>168</v>
      </c>
      <c r="AW148" s="15" t="s">
        <v>31</v>
      </c>
      <c r="AX148" s="15" t="s">
        <v>82</v>
      </c>
      <c r="AY148" s="304" t="s">
        <v>161</v>
      </c>
    </row>
    <row r="149" s="2" customFormat="1" ht="111.75" customHeight="1">
      <c r="A149" s="38"/>
      <c r="B149" s="39"/>
      <c r="C149" s="244" t="s">
        <v>162</v>
      </c>
      <c r="D149" s="244" t="s">
        <v>164</v>
      </c>
      <c r="E149" s="245" t="s">
        <v>181</v>
      </c>
      <c r="F149" s="246" t="s">
        <v>182</v>
      </c>
      <c r="G149" s="247" t="s">
        <v>174</v>
      </c>
      <c r="H149" s="248">
        <v>1.1599999999999999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40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168</v>
      </c>
      <c r="AT149" s="256" t="s">
        <v>164</v>
      </c>
      <c r="AU149" s="256" t="s">
        <v>84</v>
      </c>
      <c r="AY149" s="17" t="s">
        <v>161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82</v>
      </c>
      <c r="BK149" s="257">
        <f>ROUND(I149*H149,2)</f>
        <v>0</v>
      </c>
      <c r="BL149" s="17" t="s">
        <v>168</v>
      </c>
      <c r="BM149" s="256" t="s">
        <v>389</v>
      </c>
    </row>
    <row r="150" s="2" customFormat="1">
      <c r="A150" s="38"/>
      <c r="B150" s="39"/>
      <c r="C150" s="40"/>
      <c r="D150" s="260" t="s">
        <v>176</v>
      </c>
      <c r="E150" s="40"/>
      <c r="F150" s="270" t="s">
        <v>177</v>
      </c>
      <c r="G150" s="40"/>
      <c r="H150" s="40"/>
      <c r="I150" s="154"/>
      <c r="J150" s="40"/>
      <c r="K150" s="40"/>
      <c r="L150" s="44"/>
      <c r="M150" s="271"/>
      <c r="N150" s="27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176</v>
      </c>
      <c r="AU150" s="17" t="s">
        <v>84</v>
      </c>
    </row>
    <row r="151" s="13" customFormat="1">
      <c r="A151" s="13"/>
      <c r="B151" s="258"/>
      <c r="C151" s="259"/>
      <c r="D151" s="260" t="s">
        <v>170</v>
      </c>
      <c r="E151" s="261" t="s">
        <v>1</v>
      </c>
      <c r="F151" s="262" t="s">
        <v>375</v>
      </c>
      <c r="G151" s="259"/>
      <c r="H151" s="263">
        <v>1.369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170</v>
      </c>
      <c r="AU151" s="269" t="s">
        <v>84</v>
      </c>
      <c r="AV151" s="13" t="s">
        <v>84</v>
      </c>
      <c r="AW151" s="13" t="s">
        <v>31</v>
      </c>
      <c r="AX151" s="13" t="s">
        <v>75</v>
      </c>
      <c r="AY151" s="269" t="s">
        <v>161</v>
      </c>
    </row>
    <row r="152" s="13" customFormat="1">
      <c r="A152" s="13"/>
      <c r="B152" s="258"/>
      <c r="C152" s="259"/>
      <c r="D152" s="260" t="s">
        <v>170</v>
      </c>
      <c r="E152" s="261" t="s">
        <v>1</v>
      </c>
      <c r="F152" s="262" t="s">
        <v>376</v>
      </c>
      <c r="G152" s="259"/>
      <c r="H152" s="263">
        <v>-0.034000000000000002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170</v>
      </c>
      <c r="AU152" s="269" t="s">
        <v>84</v>
      </c>
      <c r="AV152" s="13" t="s">
        <v>84</v>
      </c>
      <c r="AW152" s="13" t="s">
        <v>31</v>
      </c>
      <c r="AX152" s="13" t="s">
        <v>75</v>
      </c>
      <c r="AY152" s="269" t="s">
        <v>161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377</v>
      </c>
      <c r="G153" s="259"/>
      <c r="H153" s="263">
        <v>-0.034000000000000002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378</v>
      </c>
      <c r="G154" s="259"/>
      <c r="H154" s="263">
        <v>-0.033000000000000002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379</v>
      </c>
      <c r="G155" s="259"/>
      <c r="H155" s="263">
        <v>-0.042000000000000003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3" customFormat="1">
      <c r="A156" s="13"/>
      <c r="B156" s="258"/>
      <c r="C156" s="259"/>
      <c r="D156" s="260" t="s">
        <v>170</v>
      </c>
      <c r="E156" s="261" t="s">
        <v>1</v>
      </c>
      <c r="F156" s="262" t="s">
        <v>380</v>
      </c>
      <c r="G156" s="259"/>
      <c r="H156" s="263">
        <v>-0.033000000000000002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170</v>
      </c>
      <c r="AU156" s="269" t="s">
        <v>84</v>
      </c>
      <c r="AV156" s="13" t="s">
        <v>84</v>
      </c>
      <c r="AW156" s="13" t="s">
        <v>31</v>
      </c>
      <c r="AX156" s="13" t="s">
        <v>75</v>
      </c>
      <c r="AY156" s="269" t="s">
        <v>161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381</v>
      </c>
      <c r="G157" s="259"/>
      <c r="H157" s="263">
        <v>-0.033000000000000002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75</v>
      </c>
      <c r="AY157" s="269" t="s">
        <v>161</v>
      </c>
    </row>
    <row r="158" s="15" customFormat="1">
      <c r="A158" s="15"/>
      <c r="B158" s="294"/>
      <c r="C158" s="295"/>
      <c r="D158" s="260" t="s">
        <v>170</v>
      </c>
      <c r="E158" s="296" t="s">
        <v>1</v>
      </c>
      <c r="F158" s="297" t="s">
        <v>203</v>
      </c>
      <c r="G158" s="295"/>
      <c r="H158" s="298">
        <v>1.1599999999999999</v>
      </c>
      <c r="I158" s="299"/>
      <c r="J158" s="295"/>
      <c r="K158" s="295"/>
      <c r="L158" s="300"/>
      <c r="M158" s="301"/>
      <c r="N158" s="302"/>
      <c r="O158" s="302"/>
      <c r="P158" s="302"/>
      <c r="Q158" s="302"/>
      <c r="R158" s="302"/>
      <c r="S158" s="302"/>
      <c r="T158" s="30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4" t="s">
        <v>170</v>
      </c>
      <c r="AU158" s="304" t="s">
        <v>84</v>
      </c>
      <c r="AV158" s="15" t="s">
        <v>168</v>
      </c>
      <c r="AW158" s="15" t="s">
        <v>31</v>
      </c>
      <c r="AX158" s="15" t="s">
        <v>82</v>
      </c>
      <c r="AY158" s="304" t="s">
        <v>161</v>
      </c>
    </row>
    <row r="159" s="2" customFormat="1" ht="111.75" customHeight="1">
      <c r="A159" s="38"/>
      <c r="B159" s="39"/>
      <c r="C159" s="244" t="s">
        <v>195</v>
      </c>
      <c r="D159" s="244" t="s">
        <v>164</v>
      </c>
      <c r="E159" s="245" t="s">
        <v>295</v>
      </c>
      <c r="F159" s="246" t="s">
        <v>296</v>
      </c>
      <c r="G159" s="247" t="s">
        <v>284</v>
      </c>
      <c r="H159" s="248">
        <v>319.14499999999998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40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168</v>
      </c>
      <c r="AT159" s="256" t="s">
        <v>164</v>
      </c>
      <c r="AU159" s="256" t="s">
        <v>84</v>
      </c>
      <c r="AY159" s="17" t="s">
        <v>161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82</v>
      </c>
      <c r="BK159" s="257">
        <f>ROUND(I159*H159,2)</f>
        <v>0</v>
      </c>
      <c r="BL159" s="17" t="s">
        <v>168</v>
      </c>
      <c r="BM159" s="256" t="s">
        <v>390</v>
      </c>
    </row>
    <row r="160" s="2" customFormat="1">
      <c r="A160" s="38"/>
      <c r="B160" s="39"/>
      <c r="C160" s="40"/>
      <c r="D160" s="260" t="s">
        <v>176</v>
      </c>
      <c r="E160" s="40"/>
      <c r="F160" s="270" t="s">
        <v>286</v>
      </c>
      <c r="G160" s="40"/>
      <c r="H160" s="40"/>
      <c r="I160" s="154"/>
      <c r="J160" s="40"/>
      <c r="K160" s="40"/>
      <c r="L160" s="44"/>
      <c r="M160" s="271"/>
      <c r="N160" s="27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176</v>
      </c>
      <c r="AU160" s="17" t="s">
        <v>84</v>
      </c>
    </row>
    <row r="161" s="13" customFormat="1">
      <c r="A161" s="13"/>
      <c r="B161" s="258"/>
      <c r="C161" s="259"/>
      <c r="D161" s="260" t="s">
        <v>170</v>
      </c>
      <c r="E161" s="261" t="s">
        <v>1</v>
      </c>
      <c r="F161" s="262" t="s">
        <v>383</v>
      </c>
      <c r="G161" s="259"/>
      <c r="H161" s="263">
        <v>53.607999999999997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170</v>
      </c>
      <c r="AU161" s="269" t="s">
        <v>84</v>
      </c>
      <c r="AV161" s="13" t="s">
        <v>84</v>
      </c>
      <c r="AW161" s="13" t="s">
        <v>31</v>
      </c>
      <c r="AX161" s="13" t="s">
        <v>75</v>
      </c>
      <c r="AY161" s="269" t="s">
        <v>161</v>
      </c>
    </row>
    <row r="162" s="13" customFormat="1">
      <c r="A162" s="13"/>
      <c r="B162" s="258"/>
      <c r="C162" s="259"/>
      <c r="D162" s="260" t="s">
        <v>170</v>
      </c>
      <c r="E162" s="261" t="s">
        <v>1</v>
      </c>
      <c r="F162" s="262" t="s">
        <v>384</v>
      </c>
      <c r="G162" s="259"/>
      <c r="H162" s="263">
        <v>53.607999999999997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170</v>
      </c>
      <c r="AU162" s="269" t="s">
        <v>84</v>
      </c>
      <c r="AV162" s="13" t="s">
        <v>84</v>
      </c>
      <c r="AW162" s="13" t="s">
        <v>31</v>
      </c>
      <c r="AX162" s="13" t="s">
        <v>75</v>
      </c>
      <c r="AY162" s="269" t="s">
        <v>161</v>
      </c>
    </row>
    <row r="163" s="13" customFormat="1">
      <c r="A163" s="13"/>
      <c r="B163" s="258"/>
      <c r="C163" s="259"/>
      <c r="D163" s="260" t="s">
        <v>170</v>
      </c>
      <c r="E163" s="261" t="s">
        <v>1</v>
      </c>
      <c r="F163" s="262" t="s">
        <v>385</v>
      </c>
      <c r="G163" s="259"/>
      <c r="H163" s="263">
        <v>49.845999999999997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170</v>
      </c>
      <c r="AU163" s="269" t="s">
        <v>84</v>
      </c>
      <c r="AV163" s="13" t="s">
        <v>84</v>
      </c>
      <c r="AW163" s="13" t="s">
        <v>31</v>
      </c>
      <c r="AX163" s="13" t="s">
        <v>75</v>
      </c>
      <c r="AY163" s="269" t="s">
        <v>161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386</v>
      </c>
      <c r="G164" s="259"/>
      <c r="H164" s="263">
        <v>62.390999999999998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387</v>
      </c>
      <c r="G165" s="259"/>
      <c r="H165" s="263">
        <v>49.845999999999997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3" customFormat="1">
      <c r="A166" s="13"/>
      <c r="B166" s="258"/>
      <c r="C166" s="259"/>
      <c r="D166" s="260" t="s">
        <v>170</v>
      </c>
      <c r="E166" s="261" t="s">
        <v>1</v>
      </c>
      <c r="F166" s="262" t="s">
        <v>388</v>
      </c>
      <c r="G166" s="259"/>
      <c r="H166" s="263">
        <v>49.845999999999997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170</v>
      </c>
      <c r="AU166" s="269" t="s">
        <v>84</v>
      </c>
      <c r="AV166" s="13" t="s">
        <v>84</v>
      </c>
      <c r="AW166" s="13" t="s">
        <v>31</v>
      </c>
      <c r="AX166" s="13" t="s">
        <v>75</v>
      </c>
      <c r="AY166" s="269" t="s">
        <v>161</v>
      </c>
    </row>
    <row r="167" s="15" customFormat="1">
      <c r="A167" s="15"/>
      <c r="B167" s="294"/>
      <c r="C167" s="295"/>
      <c r="D167" s="260" t="s">
        <v>170</v>
      </c>
      <c r="E167" s="296" t="s">
        <v>1</v>
      </c>
      <c r="F167" s="297" t="s">
        <v>203</v>
      </c>
      <c r="G167" s="295"/>
      <c r="H167" s="298">
        <v>319.14499999999998</v>
      </c>
      <c r="I167" s="299"/>
      <c r="J167" s="295"/>
      <c r="K167" s="295"/>
      <c r="L167" s="300"/>
      <c r="M167" s="301"/>
      <c r="N167" s="302"/>
      <c r="O167" s="302"/>
      <c r="P167" s="302"/>
      <c r="Q167" s="302"/>
      <c r="R167" s="302"/>
      <c r="S167" s="302"/>
      <c r="T167" s="30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304" t="s">
        <v>170</v>
      </c>
      <c r="AU167" s="304" t="s">
        <v>84</v>
      </c>
      <c r="AV167" s="15" t="s">
        <v>168</v>
      </c>
      <c r="AW167" s="15" t="s">
        <v>31</v>
      </c>
      <c r="AX167" s="15" t="s">
        <v>82</v>
      </c>
      <c r="AY167" s="304" t="s">
        <v>161</v>
      </c>
    </row>
    <row r="168" s="2" customFormat="1" ht="44.25" customHeight="1">
      <c r="A168" s="38"/>
      <c r="B168" s="39"/>
      <c r="C168" s="244" t="s">
        <v>204</v>
      </c>
      <c r="D168" s="244" t="s">
        <v>164</v>
      </c>
      <c r="E168" s="245" t="s">
        <v>191</v>
      </c>
      <c r="F168" s="246" t="s">
        <v>192</v>
      </c>
      <c r="G168" s="247" t="s">
        <v>174</v>
      </c>
      <c r="H168" s="248">
        <v>1.1599999999999999</v>
      </c>
      <c r="I168" s="249"/>
      <c r="J168" s="250">
        <f>ROUND(I168*H168,2)</f>
        <v>0</v>
      </c>
      <c r="K168" s="251"/>
      <c r="L168" s="44"/>
      <c r="M168" s="252" t="s">
        <v>1</v>
      </c>
      <c r="N168" s="253" t="s">
        <v>40</v>
      </c>
      <c r="O168" s="91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168</v>
      </c>
      <c r="AT168" s="256" t="s">
        <v>164</v>
      </c>
      <c r="AU168" s="256" t="s">
        <v>84</v>
      </c>
      <c r="AY168" s="17" t="s">
        <v>161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82</v>
      </c>
      <c r="BK168" s="257">
        <f>ROUND(I168*H168,2)</f>
        <v>0</v>
      </c>
      <c r="BL168" s="17" t="s">
        <v>168</v>
      </c>
      <c r="BM168" s="256" t="s">
        <v>391</v>
      </c>
    </row>
    <row r="169" s="2" customFormat="1">
      <c r="A169" s="38"/>
      <c r="B169" s="39"/>
      <c r="C169" s="40"/>
      <c r="D169" s="260" t="s">
        <v>176</v>
      </c>
      <c r="E169" s="40"/>
      <c r="F169" s="270" t="s">
        <v>194</v>
      </c>
      <c r="G169" s="40"/>
      <c r="H169" s="40"/>
      <c r="I169" s="154"/>
      <c r="J169" s="40"/>
      <c r="K169" s="40"/>
      <c r="L169" s="44"/>
      <c r="M169" s="271"/>
      <c r="N169" s="27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176</v>
      </c>
      <c r="AU169" s="17" t="s">
        <v>84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375</v>
      </c>
      <c r="G170" s="259"/>
      <c r="H170" s="263">
        <v>1.369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3" customFormat="1">
      <c r="A171" s="13"/>
      <c r="B171" s="258"/>
      <c r="C171" s="259"/>
      <c r="D171" s="260" t="s">
        <v>170</v>
      </c>
      <c r="E171" s="261" t="s">
        <v>1</v>
      </c>
      <c r="F171" s="262" t="s">
        <v>376</v>
      </c>
      <c r="G171" s="259"/>
      <c r="H171" s="263">
        <v>-0.034000000000000002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170</v>
      </c>
      <c r="AU171" s="269" t="s">
        <v>84</v>
      </c>
      <c r="AV171" s="13" t="s">
        <v>84</v>
      </c>
      <c r="AW171" s="13" t="s">
        <v>31</v>
      </c>
      <c r="AX171" s="13" t="s">
        <v>75</v>
      </c>
      <c r="AY171" s="269" t="s">
        <v>161</v>
      </c>
    </row>
    <row r="172" s="13" customFormat="1">
      <c r="A172" s="13"/>
      <c r="B172" s="258"/>
      <c r="C172" s="259"/>
      <c r="D172" s="260" t="s">
        <v>170</v>
      </c>
      <c r="E172" s="261" t="s">
        <v>1</v>
      </c>
      <c r="F172" s="262" t="s">
        <v>377</v>
      </c>
      <c r="G172" s="259"/>
      <c r="H172" s="263">
        <v>-0.034000000000000002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170</v>
      </c>
      <c r="AU172" s="269" t="s">
        <v>84</v>
      </c>
      <c r="AV172" s="13" t="s">
        <v>84</v>
      </c>
      <c r="AW172" s="13" t="s">
        <v>31</v>
      </c>
      <c r="AX172" s="13" t="s">
        <v>75</v>
      </c>
      <c r="AY172" s="269" t="s">
        <v>161</v>
      </c>
    </row>
    <row r="173" s="13" customFormat="1">
      <c r="A173" s="13"/>
      <c r="B173" s="258"/>
      <c r="C173" s="259"/>
      <c r="D173" s="260" t="s">
        <v>170</v>
      </c>
      <c r="E173" s="261" t="s">
        <v>1</v>
      </c>
      <c r="F173" s="262" t="s">
        <v>378</v>
      </c>
      <c r="G173" s="259"/>
      <c r="H173" s="263">
        <v>-0.033000000000000002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170</v>
      </c>
      <c r="AU173" s="269" t="s">
        <v>84</v>
      </c>
      <c r="AV173" s="13" t="s">
        <v>84</v>
      </c>
      <c r="AW173" s="13" t="s">
        <v>31</v>
      </c>
      <c r="AX173" s="13" t="s">
        <v>75</v>
      </c>
      <c r="AY173" s="269" t="s">
        <v>161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379</v>
      </c>
      <c r="G174" s="259"/>
      <c r="H174" s="263">
        <v>-0.042000000000000003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84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380</v>
      </c>
      <c r="G175" s="259"/>
      <c r="H175" s="263">
        <v>-0.033000000000000002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84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381</v>
      </c>
      <c r="G176" s="259"/>
      <c r="H176" s="263">
        <v>-0.033000000000000002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84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5" customFormat="1">
      <c r="A177" s="15"/>
      <c r="B177" s="294"/>
      <c r="C177" s="295"/>
      <c r="D177" s="260" t="s">
        <v>170</v>
      </c>
      <c r="E177" s="296" t="s">
        <v>1</v>
      </c>
      <c r="F177" s="297" t="s">
        <v>203</v>
      </c>
      <c r="G177" s="295"/>
      <c r="H177" s="298">
        <v>1.1599999999999999</v>
      </c>
      <c r="I177" s="299"/>
      <c r="J177" s="295"/>
      <c r="K177" s="295"/>
      <c r="L177" s="300"/>
      <c r="M177" s="301"/>
      <c r="N177" s="302"/>
      <c r="O177" s="302"/>
      <c r="P177" s="302"/>
      <c r="Q177" s="302"/>
      <c r="R177" s="302"/>
      <c r="S177" s="302"/>
      <c r="T177" s="30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304" t="s">
        <v>170</v>
      </c>
      <c r="AU177" s="304" t="s">
        <v>84</v>
      </c>
      <c r="AV177" s="15" t="s">
        <v>168</v>
      </c>
      <c r="AW177" s="15" t="s">
        <v>31</v>
      </c>
      <c r="AX177" s="15" t="s">
        <v>82</v>
      </c>
      <c r="AY177" s="304" t="s">
        <v>161</v>
      </c>
    </row>
    <row r="178" s="2" customFormat="1" ht="44.25" customHeight="1">
      <c r="A178" s="38"/>
      <c r="B178" s="39"/>
      <c r="C178" s="244" t="s">
        <v>188</v>
      </c>
      <c r="D178" s="244" t="s">
        <v>164</v>
      </c>
      <c r="E178" s="245" t="s">
        <v>299</v>
      </c>
      <c r="F178" s="246" t="s">
        <v>300</v>
      </c>
      <c r="G178" s="247" t="s">
        <v>284</v>
      </c>
      <c r="H178" s="248">
        <v>319.14499999999998</v>
      </c>
      <c r="I178" s="249"/>
      <c r="J178" s="250">
        <f>ROUND(I178*H178,2)</f>
        <v>0</v>
      </c>
      <c r="K178" s="251"/>
      <c r="L178" s="44"/>
      <c r="M178" s="252" t="s">
        <v>1</v>
      </c>
      <c r="N178" s="253" t="s">
        <v>40</v>
      </c>
      <c r="O178" s="91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6" t="s">
        <v>168</v>
      </c>
      <c r="AT178" s="256" t="s">
        <v>164</v>
      </c>
      <c r="AU178" s="256" t="s">
        <v>84</v>
      </c>
      <c r="AY178" s="17" t="s">
        <v>161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7" t="s">
        <v>82</v>
      </c>
      <c r="BK178" s="257">
        <f>ROUND(I178*H178,2)</f>
        <v>0</v>
      </c>
      <c r="BL178" s="17" t="s">
        <v>168</v>
      </c>
      <c r="BM178" s="256" t="s">
        <v>392</v>
      </c>
    </row>
    <row r="179" s="2" customFormat="1">
      <c r="A179" s="38"/>
      <c r="B179" s="39"/>
      <c r="C179" s="40"/>
      <c r="D179" s="260" t="s">
        <v>176</v>
      </c>
      <c r="E179" s="40"/>
      <c r="F179" s="270" t="s">
        <v>302</v>
      </c>
      <c r="G179" s="40"/>
      <c r="H179" s="40"/>
      <c r="I179" s="154"/>
      <c r="J179" s="40"/>
      <c r="K179" s="40"/>
      <c r="L179" s="44"/>
      <c r="M179" s="271"/>
      <c r="N179" s="27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176</v>
      </c>
      <c r="AU179" s="17" t="s">
        <v>84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383</v>
      </c>
      <c r="G180" s="259"/>
      <c r="H180" s="263">
        <v>53.607999999999997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84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3" customFormat="1">
      <c r="A181" s="13"/>
      <c r="B181" s="258"/>
      <c r="C181" s="259"/>
      <c r="D181" s="260" t="s">
        <v>170</v>
      </c>
      <c r="E181" s="261" t="s">
        <v>1</v>
      </c>
      <c r="F181" s="262" t="s">
        <v>384</v>
      </c>
      <c r="G181" s="259"/>
      <c r="H181" s="263">
        <v>53.607999999999997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170</v>
      </c>
      <c r="AU181" s="269" t="s">
        <v>84</v>
      </c>
      <c r="AV181" s="13" t="s">
        <v>84</v>
      </c>
      <c r="AW181" s="13" t="s">
        <v>31</v>
      </c>
      <c r="AX181" s="13" t="s">
        <v>75</v>
      </c>
      <c r="AY181" s="269" t="s">
        <v>161</v>
      </c>
    </row>
    <row r="182" s="13" customFormat="1">
      <c r="A182" s="13"/>
      <c r="B182" s="258"/>
      <c r="C182" s="259"/>
      <c r="D182" s="260" t="s">
        <v>170</v>
      </c>
      <c r="E182" s="261" t="s">
        <v>1</v>
      </c>
      <c r="F182" s="262" t="s">
        <v>385</v>
      </c>
      <c r="G182" s="259"/>
      <c r="H182" s="263">
        <v>49.845999999999997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170</v>
      </c>
      <c r="AU182" s="269" t="s">
        <v>84</v>
      </c>
      <c r="AV182" s="13" t="s">
        <v>84</v>
      </c>
      <c r="AW182" s="13" t="s">
        <v>31</v>
      </c>
      <c r="AX182" s="13" t="s">
        <v>75</v>
      </c>
      <c r="AY182" s="269" t="s">
        <v>161</v>
      </c>
    </row>
    <row r="183" s="13" customFormat="1">
      <c r="A183" s="13"/>
      <c r="B183" s="258"/>
      <c r="C183" s="259"/>
      <c r="D183" s="260" t="s">
        <v>170</v>
      </c>
      <c r="E183" s="261" t="s">
        <v>1</v>
      </c>
      <c r="F183" s="262" t="s">
        <v>386</v>
      </c>
      <c r="G183" s="259"/>
      <c r="H183" s="263">
        <v>62.390999999999998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170</v>
      </c>
      <c r="AU183" s="269" t="s">
        <v>84</v>
      </c>
      <c r="AV183" s="13" t="s">
        <v>84</v>
      </c>
      <c r="AW183" s="13" t="s">
        <v>31</v>
      </c>
      <c r="AX183" s="13" t="s">
        <v>75</v>
      </c>
      <c r="AY183" s="269" t="s">
        <v>161</v>
      </c>
    </row>
    <row r="184" s="13" customFormat="1">
      <c r="A184" s="13"/>
      <c r="B184" s="258"/>
      <c r="C184" s="259"/>
      <c r="D184" s="260" t="s">
        <v>170</v>
      </c>
      <c r="E184" s="261" t="s">
        <v>1</v>
      </c>
      <c r="F184" s="262" t="s">
        <v>387</v>
      </c>
      <c r="G184" s="259"/>
      <c r="H184" s="263">
        <v>49.845999999999997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170</v>
      </c>
      <c r="AU184" s="269" t="s">
        <v>84</v>
      </c>
      <c r="AV184" s="13" t="s">
        <v>84</v>
      </c>
      <c r="AW184" s="13" t="s">
        <v>31</v>
      </c>
      <c r="AX184" s="13" t="s">
        <v>75</v>
      </c>
      <c r="AY184" s="269" t="s">
        <v>161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388</v>
      </c>
      <c r="G185" s="259"/>
      <c r="H185" s="263">
        <v>49.845999999999997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84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5" customFormat="1">
      <c r="A186" s="15"/>
      <c r="B186" s="294"/>
      <c r="C186" s="295"/>
      <c r="D186" s="260" t="s">
        <v>170</v>
      </c>
      <c r="E186" s="296" t="s">
        <v>1</v>
      </c>
      <c r="F186" s="297" t="s">
        <v>203</v>
      </c>
      <c r="G186" s="295"/>
      <c r="H186" s="298">
        <v>319.14499999999998</v>
      </c>
      <c r="I186" s="299"/>
      <c r="J186" s="295"/>
      <c r="K186" s="295"/>
      <c r="L186" s="300"/>
      <c r="M186" s="301"/>
      <c r="N186" s="302"/>
      <c r="O186" s="302"/>
      <c r="P186" s="302"/>
      <c r="Q186" s="302"/>
      <c r="R186" s="302"/>
      <c r="S186" s="302"/>
      <c r="T186" s="30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304" t="s">
        <v>170</v>
      </c>
      <c r="AU186" s="304" t="s">
        <v>84</v>
      </c>
      <c r="AV186" s="15" t="s">
        <v>168</v>
      </c>
      <c r="AW186" s="15" t="s">
        <v>31</v>
      </c>
      <c r="AX186" s="15" t="s">
        <v>82</v>
      </c>
      <c r="AY186" s="304" t="s">
        <v>161</v>
      </c>
    </row>
    <row r="187" s="2" customFormat="1" ht="16.5" customHeight="1">
      <c r="A187" s="38"/>
      <c r="B187" s="39"/>
      <c r="C187" s="283" t="s">
        <v>217</v>
      </c>
      <c r="D187" s="283" t="s">
        <v>184</v>
      </c>
      <c r="E187" s="284" t="s">
        <v>185</v>
      </c>
      <c r="F187" s="285" t="s">
        <v>186</v>
      </c>
      <c r="G187" s="286" t="s">
        <v>187</v>
      </c>
      <c r="H187" s="287">
        <v>465.93099999999998</v>
      </c>
      <c r="I187" s="288"/>
      <c r="J187" s="289">
        <f>ROUND(I187*H187,2)</f>
        <v>0</v>
      </c>
      <c r="K187" s="290"/>
      <c r="L187" s="291"/>
      <c r="M187" s="292" t="s">
        <v>1</v>
      </c>
      <c r="N187" s="293" t="s">
        <v>40</v>
      </c>
      <c r="O187" s="91"/>
      <c r="P187" s="254">
        <f>O187*H187</f>
        <v>0</v>
      </c>
      <c r="Q187" s="254">
        <v>1</v>
      </c>
      <c r="R187" s="254">
        <f>Q187*H187</f>
        <v>465.93099999999998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188</v>
      </c>
      <c r="AT187" s="256" t="s">
        <v>184</v>
      </c>
      <c r="AU187" s="256" t="s">
        <v>84</v>
      </c>
      <c r="AY187" s="17" t="s">
        <v>161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82</v>
      </c>
      <c r="BK187" s="257">
        <f>ROUND(I187*H187,2)</f>
        <v>0</v>
      </c>
      <c r="BL187" s="17" t="s">
        <v>168</v>
      </c>
      <c r="BM187" s="256" t="s">
        <v>393</v>
      </c>
    </row>
    <row r="188" s="13" customFormat="1">
      <c r="A188" s="13"/>
      <c r="B188" s="258"/>
      <c r="C188" s="259"/>
      <c r="D188" s="260" t="s">
        <v>170</v>
      </c>
      <c r="E188" s="261" t="s">
        <v>1</v>
      </c>
      <c r="F188" s="262" t="s">
        <v>394</v>
      </c>
      <c r="G188" s="259"/>
      <c r="H188" s="263">
        <v>365.39999999999998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170</v>
      </c>
      <c r="AU188" s="269" t="s">
        <v>84</v>
      </c>
      <c r="AV188" s="13" t="s">
        <v>84</v>
      </c>
      <c r="AW188" s="13" t="s">
        <v>31</v>
      </c>
      <c r="AX188" s="13" t="s">
        <v>75</v>
      </c>
      <c r="AY188" s="269" t="s">
        <v>161</v>
      </c>
    </row>
    <row r="189" s="13" customFormat="1">
      <c r="A189" s="13"/>
      <c r="B189" s="258"/>
      <c r="C189" s="259"/>
      <c r="D189" s="260" t="s">
        <v>170</v>
      </c>
      <c r="E189" s="261" t="s">
        <v>1</v>
      </c>
      <c r="F189" s="262" t="s">
        <v>395</v>
      </c>
      <c r="G189" s="259"/>
      <c r="H189" s="263">
        <v>100.53100000000001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170</v>
      </c>
      <c r="AU189" s="269" t="s">
        <v>84</v>
      </c>
      <c r="AV189" s="13" t="s">
        <v>84</v>
      </c>
      <c r="AW189" s="13" t="s">
        <v>31</v>
      </c>
      <c r="AX189" s="13" t="s">
        <v>75</v>
      </c>
      <c r="AY189" s="269" t="s">
        <v>161</v>
      </c>
    </row>
    <row r="190" s="15" customFormat="1">
      <c r="A190" s="15"/>
      <c r="B190" s="294"/>
      <c r="C190" s="295"/>
      <c r="D190" s="260" t="s">
        <v>170</v>
      </c>
      <c r="E190" s="296" t="s">
        <v>1</v>
      </c>
      <c r="F190" s="297" t="s">
        <v>203</v>
      </c>
      <c r="G190" s="295"/>
      <c r="H190" s="298">
        <v>465.93099999999998</v>
      </c>
      <c r="I190" s="299"/>
      <c r="J190" s="295"/>
      <c r="K190" s="295"/>
      <c r="L190" s="300"/>
      <c r="M190" s="301"/>
      <c r="N190" s="302"/>
      <c r="O190" s="302"/>
      <c r="P190" s="302"/>
      <c r="Q190" s="302"/>
      <c r="R190" s="302"/>
      <c r="S190" s="302"/>
      <c r="T190" s="30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304" t="s">
        <v>170</v>
      </c>
      <c r="AU190" s="304" t="s">
        <v>84</v>
      </c>
      <c r="AV190" s="15" t="s">
        <v>168</v>
      </c>
      <c r="AW190" s="15" t="s">
        <v>31</v>
      </c>
      <c r="AX190" s="15" t="s">
        <v>82</v>
      </c>
      <c r="AY190" s="304" t="s">
        <v>161</v>
      </c>
    </row>
    <row r="191" s="12" customFormat="1" ht="25.92" customHeight="1">
      <c r="A191" s="12"/>
      <c r="B191" s="228"/>
      <c r="C191" s="229"/>
      <c r="D191" s="230" t="s">
        <v>74</v>
      </c>
      <c r="E191" s="231" t="s">
        <v>229</v>
      </c>
      <c r="F191" s="231" t="s">
        <v>230</v>
      </c>
      <c r="G191" s="229"/>
      <c r="H191" s="229"/>
      <c r="I191" s="232"/>
      <c r="J191" s="233">
        <f>BK191</f>
        <v>0</v>
      </c>
      <c r="K191" s="229"/>
      <c r="L191" s="234"/>
      <c r="M191" s="235"/>
      <c r="N191" s="236"/>
      <c r="O191" s="236"/>
      <c r="P191" s="237">
        <f>SUM(P192:P206)</f>
        <v>0</v>
      </c>
      <c r="Q191" s="236"/>
      <c r="R191" s="237">
        <f>SUM(R192:R206)</f>
        <v>0</v>
      </c>
      <c r="S191" s="236"/>
      <c r="T191" s="238">
        <f>SUM(T192:T206)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9" t="s">
        <v>168</v>
      </c>
      <c r="AT191" s="240" t="s">
        <v>74</v>
      </c>
      <c r="AU191" s="240" t="s">
        <v>75</v>
      </c>
      <c r="AY191" s="239" t="s">
        <v>161</v>
      </c>
      <c r="BK191" s="241">
        <f>SUM(BK192:BK206)</f>
        <v>0</v>
      </c>
    </row>
    <row r="192" s="2" customFormat="1" ht="21.75" customHeight="1">
      <c r="A192" s="38"/>
      <c r="B192" s="39"/>
      <c r="C192" s="244" t="s">
        <v>221</v>
      </c>
      <c r="D192" s="244" t="s">
        <v>164</v>
      </c>
      <c r="E192" s="245" t="s">
        <v>232</v>
      </c>
      <c r="F192" s="246" t="s">
        <v>233</v>
      </c>
      <c r="G192" s="247" t="s">
        <v>198</v>
      </c>
      <c r="H192" s="248">
        <v>23</v>
      </c>
      <c r="I192" s="249"/>
      <c r="J192" s="250">
        <f>ROUND(I192*H192,2)</f>
        <v>0</v>
      </c>
      <c r="K192" s="251"/>
      <c r="L192" s="44"/>
      <c r="M192" s="252" t="s">
        <v>1</v>
      </c>
      <c r="N192" s="253" t="s">
        <v>40</v>
      </c>
      <c r="O192" s="91"/>
      <c r="P192" s="254">
        <f>O192*H192</f>
        <v>0</v>
      </c>
      <c r="Q192" s="254">
        <v>0</v>
      </c>
      <c r="R192" s="254">
        <f>Q192*H192</f>
        <v>0</v>
      </c>
      <c r="S192" s="254">
        <v>0</v>
      </c>
      <c r="T192" s="25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6" t="s">
        <v>234</v>
      </c>
      <c r="AT192" s="256" t="s">
        <v>164</v>
      </c>
      <c r="AU192" s="256" t="s">
        <v>82</v>
      </c>
      <c r="AY192" s="17" t="s">
        <v>161</v>
      </c>
      <c r="BE192" s="257">
        <f>IF(N192="základní",J192,0)</f>
        <v>0</v>
      </c>
      <c r="BF192" s="257">
        <f>IF(N192="snížená",J192,0)</f>
        <v>0</v>
      </c>
      <c r="BG192" s="257">
        <f>IF(N192="zákl. přenesená",J192,0)</f>
        <v>0</v>
      </c>
      <c r="BH192" s="257">
        <f>IF(N192="sníž. přenesená",J192,0)</f>
        <v>0</v>
      </c>
      <c r="BI192" s="257">
        <f>IF(N192="nulová",J192,0)</f>
        <v>0</v>
      </c>
      <c r="BJ192" s="17" t="s">
        <v>82</v>
      </c>
      <c r="BK192" s="257">
        <f>ROUND(I192*H192,2)</f>
        <v>0</v>
      </c>
      <c r="BL192" s="17" t="s">
        <v>234</v>
      </c>
      <c r="BM192" s="256" t="s">
        <v>396</v>
      </c>
    </row>
    <row r="193" s="13" customFormat="1">
      <c r="A193" s="13"/>
      <c r="B193" s="258"/>
      <c r="C193" s="259"/>
      <c r="D193" s="260" t="s">
        <v>170</v>
      </c>
      <c r="E193" s="261" t="s">
        <v>1</v>
      </c>
      <c r="F193" s="262" t="s">
        <v>397</v>
      </c>
      <c r="G193" s="259"/>
      <c r="H193" s="263">
        <v>22.817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170</v>
      </c>
      <c r="AU193" s="269" t="s">
        <v>82</v>
      </c>
      <c r="AV193" s="13" t="s">
        <v>84</v>
      </c>
      <c r="AW193" s="13" t="s">
        <v>31</v>
      </c>
      <c r="AX193" s="13" t="s">
        <v>75</v>
      </c>
      <c r="AY193" s="269" t="s">
        <v>161</v>
      </c>
    </row>
    <row r="194" s="13" customFormat="1">
      <c r="A194" s="13"/>
      <c r="B194" s="258"/>
      <c r="C194" s="259"/>
      <c r="D194" s="260" t="s">
        <v>170</v>
      </c>
      <c r="E194" s="261" t="s">
        <v>1</v>
      </c>
      <c r="F194" s="262" t="s">
        <v>398</v>
      </c>
      <c r="G194" s="259"/>
      <c r="H194" s="263">
        <v>0.183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170</v>
      </c>
      <c r="AU194" s="269" t="s">
        <v>82</v>
      </c>
      <c r="AV194" s="13" t="s">
        <v>84</v>
      </c>
      <c r="AW194" s="13" t="s">
        <v>31</v>
      </c>
      <c r="AX194" s="13" t="s">
        <v>75</v>
      </c>
      <c r="AY194" s="269" t="s">
        <v>161</v>
      </c>
    </row>
    <row r="195" s="15" customFormat="1">
      <c r="A195" s="15"/>
      <c r="B195" s="294"/>
      <c r="C195" s="295"/>
      <c r="D195" s="260" t="s">
        <v>170</v>
      </c>
      <c r="E195" s="296" t="s">
        <v>1</v>
      </c>
      <c r="F195" s="297" t="s">
        <v>203</v>
      </c>
      <c r="G195" s="295"/>
      <c r="H195" s="298">
        <v>23</v>
      </c>
      <c r="I195" s="299"/>
      <c r="J195" s="295"/>
      <c r="K195" s="295"/>
      <c r="L195" s="300"/>
      <c r="M195" s="301"/>
      <c r="N195" s="302"/>
      <c r="O195" s="302"/>
      <c r="P195" s="302"/>
      <c r="Q195" s="302"/>
      <c r="R195" s="302"/>
      <c r="S195" s="302"/>
      <c r="T195" s="30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304" t="s">
        <v>170</v>
      </c>
      <c r="AU195" s="304" t="s">
        <v>82</v>
      </c>
      <c r="AV195" s="15" t="s">
        <v>168</v>
      </c>
      <c r="AW195" s="15" t="s">
        <v>31</v>
      </c>
      <c r="AX195" s="15" t="s">
        <v>82</v>
      </c>
      <c r="AY195" s="304" t="s">
        <v>161</v>
      </c>
    </row>
    <row r="196" s="2" customFormat="1" ht="44.25" customHeight="1">
      <c r="A196" s="38"/>
      <c r="B196" s="39"/>
      <c r="C196" s="244" t="s">
        <v>225</v>
      </c>
      <c r="D196" s="244" t="s">
        <v>164</v>
      </c>
      <c r="E196" s="245" t="s">
        <v>239</v>
      </c>
      <c r="F196" s="246" t="s">
        <v>240</v>
      </c>
      <c r="G196" s="247" t="s">
        <v>198</v>
      </c>
      <c r="H196" s="248">
        <v>23</v>
      </c>
      <c r="I196" s="249"/>
      <c r="J196" s="250">
        <f>ROUND(I196*H196,2)</f>
        <v>0</v>
      </c>
      <c r="K196" s="251"/>
      <c r="L196" s="44"/>
      <c r="M196" s="252" t="s">
        <v>1</v>
      </c>
      <c r="N196" s="253" t="s">
        <v>40</v>
      </c>
      <c r="O196" s="91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6" t="s">
        <v>234</v>
      </c>
      <c r="AT196" s="256" t="s">
        <v>164</v>
      </c>
      <c r="AU196" s="256" t="s">
        <v>82</v>
      </c>
      <c r="AY196" s="17" t="s">
        <v>161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7" t="s">
        <v>82</v>
      </c>
      <c r="BK196" s="257">
        <f>ROUND(I196*H196,2)</f>
        <v>0</v>
      </c>
      <c r="BL196" s="17" t="s">
        <v>234</v>
      </c>
      <c r="BM196" s="256" t="s">
        <v>399</v>
      </c>
    </row>
    <row r="197" s="13" customFormat="1">
      <c r="A197" s="13"/>
      <c r="B197" s="258"/>
      <c r="C197" s="259"/>
      <c r="D197" s="260" t="s">
        <v>170</v>
      </c>
      <c r="E197" s="261" t="s">
        <v>1</v>
      </c>
      <c r="F197" s="262" t="s">
        <v>397</v>
      </c>
      <c r="G197" s="259"/>
      <c r="H197" s="263">
        <v>22.817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170</v>
      </c>
      <c r="AU197" s="269" t="s">
        <v>82</v>
      </c>
      <c r="AV197" s="13" t="s">
        <v>84</v>
      </c>
      <c r="AW197" s="13" t="s">
        <v>31</v>
      </c>
      <c r="AX197" s="13" t="s">
        <v>75</v>
      </c>
      <c r="AY197" s="269" t="s">
        <v>161</v>
      </c>
    </row>
    <row r="198" s="13" customFormat="1">
      <c r="A198" s="13"/>
      <c r="B198" s="258"/>
      <c r="C198" s="259"/>
      <c r="D198" s="260" t="s">
        <v>170</v>
      </c>
      <c r="E198" s="261" t="s">
        <v>1</v>
      </c>
      <c r="F198" s="262" t="s">
        <v>398</v>
      </c>
      <c r="G198" s="259"/>
      <c r="H198" s="263">
        <v>0.183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170</v>
      </c>
      <c r="AU198" s="269" t="s">
        <v>82</v>
      </c>
      <c r="AV198" s="13" t="s">
        <v>84</v>
      </c>
      <c r="AW198" s="13" t="s">
        <v>31</v>
      </c>
      <c r="AX198" s="13" t="s">
        <v>75</v>
      </c>
      <c r="AY198" s="269" t="s">
        <v>161</v>
      </c>
    </row>
    <row r="199" s="15" customFormat="1">
      <c r="A199" s="15"/>
      <c r="B199" s="294"/>
      <c r="C199" s="295"/>
      <c r="D199" s="260" t="s">
        <v>170</v>
      </c>
      <c r="E199" s="296" t="s">
        <v>1</v>
      </c>
      <c r="F199" s="297" t="s">
        <v>203</v>
      </c>
      <c r="G199" s="295"/>
      <c r="H199" s="298">
        <v>23</v>
      </c>
      <c r="I199" s="299"/>
      <c r="J199" s="295"/>
      <c r="K199" s="295"/>
      <c r="L199" s="300"/>
      <c r="M199" s="301"/>
      <c r="N199" s="302"/>
      <c r="O199" s="302"/>
      <c r="P199" s="302"/>
      <c r="Q199" s="302"/>
      <c r="R199" s="302"/>
      <c r="S199" s="302"/>
      <c r="T199" s="30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304" t="s">
        <v>170</v>
      </c>
      <c r="AU199" s="304" t="s">
        <v>82</v>
      </c>
      <c r="AV199" s="15" t="s">
        <v>168</v>
      </c>
      <c r="AW199" s="15" t="s">
        <v>31</v>
      </c>
      <c r="AX199" s="15" t="s">
        <v>82</v>
      </c>
      <c r="AY199" s="304" t="s">
        <v>161</v>
      </c>
    </row>
    <row r="200" s="2" customFormat="1" ht="44.25" customHeight="1">
      <c r="A200" s="38"/>
      <c r="B200" s="39"/>
      <c r="C200" s="244" t="s">
        <v>238</v>
      </c>
      <c r="D200" s="244" t="s">
        <v>164</v>
      </c>
      <c r="E200" s="245" t="s">
        <v>242</v>
      </c>
      <c r="F200" s="246" t="s">
        <v>243</v>
      </c>
      <c r="G200" s="247" t="s">
        <v>198</v>
      </c>
      <c r="H200" s="248">
        <v>5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40</v>
      </c>
      <c r="O200" s="91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234</v>
      </c>
      <c r="AT200" s="256" t="s">
        <v>164</v>
      </c>
      <c r="AU200" s="256" t="s">
        <v>82</v>
      </c>
      <c r="AY200" s="17" t="s">
        <v>161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82</v>
      </c>
      <c r="BK200" s="257">
        <f>ROUND(I200*H200,2)</f>
        <v>0</v>
      </c>
      <c r="BL200" s="17" t="s">
        <v>234</v>
      </c>
      <c r="BM200" s="256" t="s">
        <v>400</v>
      </c>
    </row>
    <row r="201" s="13" customFormat="1">
      <c r="A201" s="13"/>
      <c r="B201" s="258"/>
      <c r="C201" s="259"/>
      <c r="D201" s="260" t="s">
        <v>170</v>
      </c>
      <c r="E201" s="261" t="s">
        <v>1</v>
      </c>
      <c r="F201" s="262" t="s">
        <v>162</v>
      </c>
      <c r="G201" s="259"/>
      <c r="H201" s="263">
        <v>5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170</v>
      </c>
      <c r="AU201" s="269" t="s">
        <v>82</v>
      </c>
      <c r="AV201" s="13" t="s">
        <v>84</v>
      </c>
      <c r="AW201" s="13" t="s">
        <v>31</v>
      </c>
      <c r="AX201" s="13" t="s">
        <v>75</v>
      </c>
      <c r="AY201" s="269" t="s">
        <v>161</v>
      </c>
    </row>
    <row r="202" s="15" customFormat="1">
      <c r="A202" s="15"/>
      <c r="B202" s="294"/>
      <c r="C202" s="295"/>
      <c r="D202" s="260" t="s">
        <v>170</v>
      </c>
      <c r="E202" s="296" t="s">
        <v>1</v>
      </c>
      <c r="F202" s="297" t="s">
        <v>203</v>
      </c>
      <c r="G202" s="295"/>
      <c r="H202" s="298">
        <v>5</v>
      </c>
      <c r="I202" s="299"/>
      <c r="J202" s="295"/>
      <c r="K202" s="295"/>
      <c r="L202" s="300"/>
      <c r="M202" s="301"/>
      <c r="N202" s="302"/>
      <c r="O202" s="302"/>
      <c r="P202" s="302"/>
      <c r="Q202" s="302"/>
      <c r="R202" s="302"/>
      <c r="S202" s="302"/>
      <c r="T202" s="30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304" t="s">
        <v>170</v>
      </c>
      <c r="AU202" s="304" t="s">
        <v>82</v>
      </c>
      <c r="AV202" s="15" t="s">
        <v>168</v>
      </c>
      <c r="AW202" s="15" t="s">
        <v>31</v>
      </c>
      <c r="AX202" s="15" t="s">
        <v>82</v>
      </c>
      <c r="AY202" s="304" t="s">
        <v>161</v>
      </c>
    </row>
    <row r="203" s="2" customFormat="1" ht="189.75" customHeight="1">
      <c r="A203" s="38"/>
      <c r="B203" s="39"/>
      <c r="C203" s="244" t="s">
        <v>231</v>
      </c>
      <c r="D203" s="244" t="s">
        <v>164</v>
      </c>
      <c r="E203" s="245" t="s">
        <v>246</v>
      </c>
      <c r="F203" s="246" t="s">
        <v>247</v>
      </c>
      <c r="G203" s="247" t="s">
        <v>187</v>
      </c>
      <c r="H203" s="248">
        <v>465.93099999999998</v>
      </c>
      <c r="I203" s="249"/>
      <c r="J203" s="250">
        <f>ROUND(I203*H203,2)</f>
        <v>0</v>
      </c>
      <c r="K203" s="251"/>
      <c r="L203" s="44"/>
      <c r="M203" s="252" t="s">
        <v>1</v>
      </c>
      <c r="N203" s="253" t="s">
        <v>40</v>
      </c>
      <c r="O203" s="91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6" t="s">
        <v>168</v>
      </c>
      <c r="AT203" s="256" t="s">
        <v>164</v>
      </c>
      <c r="AU203" s="256" t="s">
        <v>82</v>
      </c>
      <c r="AY203" s="17" t="s">
        <v>161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7" t="s">
        <v>82</v>
      </c>
      <c r="BK203" s="257">
        <f>ROUND(I203*H203,2)</f>
        <v>0</v>
      </c>
      <c r="BL203" s="17" t="s">
        <v>168</v>
      </c>
      <c r="BM203" s="256" t="s">
        <v>401</v>
      </c>
    </row>
    <row r="204" s="13" customFormat="1">
      <c r="A204" s="13"/>
      <c r="B204" s="258"/>
      <c r="C204" s="259"/>
      <c r="D204" s="260" t="s">
        <v>170</v>
      </c>
      <c r="E204" s="261" t="s">
        <v>1</v>
      </c>
      <c r="F204" s="262" t="s">
        <v>394</v>
      </c>
      <c r="G204" s="259"/>
      <c r="H204" s="263">
        <v>365.39999999999998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170</v>
      </c>
      <c r="AU204" s="269" t="s">
        <v>82</v>
      </c>
      <c r="AV204" s="13" t="s">
        <v>84</v>
      </c>
      <c r="AW204" s="13" t="s">
        <v>31</v>
      </c>
      <c r="AX204" s="13" t="s">
        <v>75</v>
      </c>
      <c r="AY204" s="269" t="s">
        <v>161</v>
      </c>
    </row>
    <row r="205" s="13" customFormat="1">
      <c r="A205" s="13"/>
      <c r="B205" s="258"/>
      <c r="C205" s="259"/>
      <c r="D205" s="260" t="s">
        <v>170</v>
      </c>
      <c r="E205" s="261" t="s">
        <v>1</v>
      </c>
      <c r="F205" s="262" t="s">
        <v>395</v>
      </c>
      <c r="G205" s="259"/>
      <c r="H205" s="263">
        <v>100.53100000000001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170</v>
      </c>
      <c r="AU205" s="269" t="s">
        <v>82</v>
      </c>
      <c r="AV205" s="13" t="s">
        <v>84</v>
      </c>
      <c r="AW205" s="13" t="s">
        <v>31</v>
      </c>
      <c r="AX205" s="13" t="s">
        <v>75</v>
      </c>
      <c r="AY205" s="269" t="s">
        <v>161</v>
      </c>
    </row>
    <row r="206" s="15" customFormat="1">
      <c r="A206" s="15"/>
      <c r="B206" s="294"/>
      <c r="C206" s="295"/>
      <c r="D206" s="260" t="s">
        <v>170</v>
      </c>
      <c r="E206" s="296" t="s">
        <v>1</v>
      </c>
      <c r="F206" s="297" t="s">
        <v>203</v>
      </c>
      <c r="G206" s="295"/>
      <c r="H206" s="298">
        <v>465.93099999999998</v>
      </c>
      <c r="I206" s="299"/>
      <c r="J206" s="295"/>
      <c r="K206" s="295"/>
      <c r="L206" s="300"/>
      <c r="M206" s="308"/>
      <c r="N206" s="309"/>
      <c r="O206" s="309"/>
      <c r="P206" s="309"/>
      <c r="Q206" s="309"/>
      <c r="R206" s="309"/>
      <c r="S206" s="309"/>
      <c r="T206" s="31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304" t="s">
        <v>170</v>
      </c>
      <c r="AU206" s="304" t="s">
        <v>82</v>
      </c>
      <c r="AV206" s="15" t="s">
        <v>168</v>
      </c>
      <c r="AW206" s="15" t="s">
        <v>31</v>
      </c>
      <c r="AX206" s="15" t="s">
        <v>82</v>
      </c>
      <c r="AY206" s="304" t="s">
        <v>161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192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kdlQ6vVDuSYW361rHtuFegujPpGbF98waOrlULkncsI5G54k/qG1anWVayzod30wYLsD90TUDUkl7fnqjwdlnA==" hashValue="kdNIazM8jMh0xu88CkUxFSKw270+Jgfg9ni9yWbkIDHQqsoNDnQxS3TVQHNkjvvxVPunmW/PgC9WHBIyhh3XZw==" algorithmName="SHA-512" password="CC35"/>
  <autoFilter ref="C122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84</v>
      </c>
    </row>
    <row r="4" s="1" customFormat="1" ht="24.96" customHeight="1">
      <c r="B4" s="20"/>
      <c r="D4" s="150" t="s">
        <v>133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17 - Oprava trati v úseku Beroun - Kařízek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134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368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402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20. 6. 2020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Ing. Aleš Bednář</v>
      </c>
      <c r="F17" s="38"/>
      <c r="G17" s="38"/>
      <c r="H17" s="38"/>
      <c r="I17" s="156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Jan Marušák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ROUND((SUM(BE123:BE212)),  2)</f>
        <v>0</v>
      </c>
      <c r="G35" s="38"/>
      <c r="H35" s="38"/>
      <c r="I35" s="171">
        <v>0.20999999999999999</v>
      </c>
      <c r="J35" s="170">
        <f>ROUND(((SUM(BE123:BE212))*I35),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ROUND((SUM(BF123:BF212)),  2)</f>
        <v>0</v>
      </c>
      <c r="G36" s="38"/>
      <c r="H36" s="38"/>
      <c r="I36" s="171">
        <v>0.14999999999999999</v>
      </c>
      <c r="J36" s="170">
        <f>ROUND(((SUM(BF123:BF212))*I36),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ROUND((SUM(BG123:BG212)),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ROUND((SUM(BH123:BH212)),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ROUND((SUM(BI123:BI212)),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17 - Oprava trati v úseku Beroun - Kařízek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368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Oprava 2.SK Hořovice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20. 6. 2020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139</v>
      </c>
      <c r="D96" s="198"/>
      <c r="E96" s="198"/>
      <c r="F96" s="198"/>
      <c r="G96" s="198"/>
      <c r="H96" s="198"/>
      <c r="I96" s="199"/>
      <c r="J96" s="200" t="s">
        <v>140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141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142</v>
      </c>
    </row>
    <row r="99" s="9" customFormat="1" ht="24.96" customHeight="1">
      <c r="A99" s="9"/>
      <c r="B99" s="202"/>
      <c r="C99" s="203"/>
      <c r="D99" s="204" t="s">
        <v>143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144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145</v>
      </c>
      <c r="E101" s="205"/>
      <c r="F101" s="205"/>
      <c r="G101" s="205"/>
      <c r="H101" s="205"/>
      <c r="I101" s="206"/>
      <c r="J101" s="207">
        <f>J197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17 - Oprava trati v úseku Beroun - Kařízek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134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368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Oprava 2.SK Hořovice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20. 6. 2020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147</v>
      </c>
      <c r="D122" s="218" t="s">
        <v>60</v>
      </c>
      <c r="E122" s="218" t="s">
        <v>56</v>
      </c>
      <c r="F122" s="218" t="s">
        <v>57</v>
      </c>
      <c r="G122" s="218" t="s">
        <v>148</v>
      </c>
      <c r="H122" s="218" t="s">
        <v>149</v>
      </c>
      <c r="I122" s="219" t="s">
        <v>150</v>
      </c>
      <c r="J122" s="220" t="s">
        <v>140</v>
      </c>
      <c r="K122" s="221" t="s">
        <v>151</v>
      </c>
      <c r="L122" s="222"/>
      <c r="M122" s="100" t="s">
        <v>1</v>
      </c>
      <c r="N122" s="101" t="s">
        <v>39</v>
      </c>
      <c r="O122" s="101" t="s">
        <v>152</v>
      </c>
      <c r="P122" s="101" t="s">
        <v>153</v>
      </c>
      <c r="Q122" s="101" t="s">
        <v>154</v>
      </c>
      <c r="R122" s="101" t="s">
        <v>155</v>
      </c>
      <c r="S122" s="101" t="s">
        <v>156</v>
      </c>
      <c r="T122" s="102" t="s">
        <v>157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158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P124+P197</f>
        <v>0</v>
      </c>
      <c r="Q123" s="104"/>
      <c r="R123" s="225">
        <f>R124+R197</f>
        <v>471.82999999999998</v>
      </c>
      <c r="S123" s="104"/>
      <c r="T123" s="226">
        <f>T124+T197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142</v>
      </c>
      <c r="BK123" s="227">
        <f>BK124+BK197</f>
        <v>0</v>
      </c>
    </row>
    <row r="124" s="12" customFormat="1" ht="25.92" customHeight="1">
      <c r="A124" s="12"/>
      <c r="B124" s="228"/>
      <c r="C124" s="229"/>
      <c r="D124" s="230" t="s">
        <v>74</v>
      </c>
      <c r="E124" s="231" t="s">
        <v>159</v>
      </c>
      <c r="F124" s="231" t="s">
        <v>160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471.82999999999998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82</v>
      </c>
      <c r="AT124" s="240" t="s">
        <v>74</v>
      </c>
      <c r="AU124" s="240" t="s">
        <v>75</v>
      </c>
      <c r="AY124" s="239" t="s">
        <v>161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74</v>
      </c>
      <c r="E125" s="242" t="s">
        <v>162</v>
      </c>
      <c r="F125" s="242" t="s">
        <v>163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SUM(P126:P196)</f>
        <v>0</v>
      </c>
      <c r="Q125" s="236"/>
      <c r="R125" s="237">
        <f>SUM(R126:R196)</f>
        <v>471.82999999999998</v>
      </c>
      <c r="S125" s="236"/>
      <c r="T125" s="238">
        <f>SUM(T126:T196)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82</v>
      </c>
      <c r="AT125" s="240" t="s">
        <v>74</v>
      </c>
      <c r="AU125" s="240" t="s">
        <v>82</v>
      </c>
      <c r="AY125" s="239" t="s">
        <v>161</v>
      </c>
      <c r="BK125" s="241">
        <f>SUM(BK126:BK196)</f>
        <v>0</v>
      </c>
    </row>
    <row r="126" s="2" customFormat="1" ht="66.75" customHeight="1">
      <c r="A126" s="38"/>
      <c r="B126" s="39"/>
      <c r="C126" s="244" t="s">
        <v>82</v>
      </c>
      <c r="D126" s="244" t="s">
        <v>164</v>
      </c>
      <c r="E126" s="245" t="s">
        <v>165</v>
      </c>
      <c r="F126" s="246" t="s">
        <v>166</v>
      </c>
      <c r="G126" s="247" t="s">
        <v>167</v>
      </c>
      <c r="H126" s="248">
        <v>199.5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40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168</v>
      </c>
      <c r="AT126" s="256" t="s">
        <v>164</v>
      </c>
      <c r="AU126" s="256" t="s">
        <v>84</v>
      </c>
      <c r="AY126" s="17" t="s">
        <v>161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82</v>
      </c>
      <c r="BK126" s="257">
        <f>ROUND(I126*H126,2)</f>
        <v>0</v>
      </c>
      <c r="BL126" s="17" t="s">
        <v>168</v>
      </c>
      <c r="BM126" s="256" t="s">
        <v>403</v>
      </c>
    </row>
    <row r="127" s="13" customFormat="1">
      <c r="A127" s="13"/>
      <c r="B127" s="258"/>
      <c r="C127" s="259"/>
      <c r="D127" s="260" t="s">
        <v>170</v>
      </c>
      <c r="E127" s="261" t="s">
        <v>1</v>
      </c>
      <c r="F127" s="262" t="s">
        <v>404</v>
      </c>
      <c r="G127" s="259"/>
      <c r="H127" s="263">
        <v>199.5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170</v>
      </c>
      <c r="AU127" s="269" t="s">
        <v>84</v>
      </c>
      <c r="AV127" s="13" t="s">
        <v>84</v>
      </c>
      <c r="AW127" s="13" t="s">
        <v>31</v>
      </c>
      <c r="AX127" s="13" t="s">
        <v>82</v>
      </c>
      <c r="AY127" s="269" t="s">
        <v>161</v>
      </c>
    </row>
    <row r="128" s="2" customFormat="1" ht="66.75" customHeight="1">
      <c r="A128" s="38"/>
      <c r="B128" s="39"/>
      <c r="C128" s="244" t="s">
        <v>84</v>
      </c>
      <c r="D128" s="244" t="s">
        <v>164</v>
      </c>
      <c r="E128" s="245" t="s">
        <v>269</v>
      </c>
      <c r="F128" s="246" t="s">
        <v>270</v>
      </c>
      <c r="G128" s="247" t="s">
        <v>167</v>
      </c>
      <c r="H128" s="248">
        <v>62.628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40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168</v>
      </c>
      <c r="AT128" s="256" t="s">
        <v>164</v>
      </c>
      <c r="AU128" s="256" t="s">
        <v>84</v>
      </c>
      <c r="AY128" s="17" t="s">
        <v>161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82</v>
      </c>
      <c r="BK128" s="257">
        <f>ROUND(I128*H128,2)</f>
        <v>0</v>
      </c>
      <c r="BL128" s="17" t="s">
        <v>168</v>
      </c>
      <c r="BM128" s="256" t="s">
        <v>405</v>
      </c>
    </row>
    <row r="129" s="13" customFormat="1">
      <c r="A129" s="13"/>
      <c r="B129" s="258"/>
      <c r="C129" s="259"/>
      <c r="D129" s="260" t="s">
        <v>170</v>
      </c>
      <c r="E129" s="261" t="s">
        <v>1</v>
      </c>
      <c r="F129" s="262" t="s">
        <v>406</v>
      </c>
      <c r="G129" s="259"/>
      <c r="H129" s="263">
        <v>62.628</v>
      </c>
      <c r="I129" s="264"/>
      <c r="J129" s="259"/>
      <c r="K129" s="259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170</v>
      </c>
      <c r="AU129" s="269" t="s">
        <v>84</v>
      </c>
      <c r="AV129" s="13" t="s">
        <v>84</v>
      </c>
      <c r="AW129" s="13" t="s">
        <v>31</v>
      </c>
      <c r="AX129" s="13" t="s">
        <v>82</v>
      </c>
      <c r="AY129" s="269" t="s">
        <v>161</v>
      </c>
    </row>
    <row r="130" s="2" customFormat="1" ht="44.25" customHeight="1">
      <c r="A130" s="38"/>
      <c r="B130" s="39"/>
      <c r="C130" s="244" t="s">
        <v>180</v>
      </c>
      <c r="D130" s="244" t="s">
        <v>164</v>
      </c>
      <c r="E130" s="245" t="s">
        <v>172</v>
      </c>
      <c r="F130" s="246" t="s">
        <v>173</v>
      </c>
      <c r="G130" s="247" t="s">
        <v>174</v>
      </c>
      <c r="H130" s="248">
        <v>1.1399999999999999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40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168</v>
      </c>
      <c r="AT130" s="256" t="s">
        <v>164</v>
      </c>
      <c r="AU130" s="256" t="s">
        <v>84</v>
      </c>
      <c r="AY130" s="17" t="s">
        <v>161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82</v>
      </c>
      <c r="BK130" s="257">
        <f>ROUND(I130*H130,2)</f>
        <v>0</v>
      </c>
      <c r="BL130" s="17" t="s">
        <v>168</v>
      </c>
      <c r="BM130" s="256" t="s">
        <v>407</v>
      </c>
    </row>
    <row r="131" s="2" customFormat="1">
      <c r="A131" s="38"/>
      <c r="B131" s="39"/>
      <c r="C131" s="40"/>
      <c r="D131" s="260" t="s">
        <v>176</v>
      </c>
      <c r="E131" s="40"/>
      <c r="F131" s="270" t="s">
        <v>177</v>
      </c>
      <c r="G131" s="40"/>
      <c r="H131" s="40"/>
      <c r="I131" s="154"/>
      <c r="J131" s="40"/>
      <c r="K131" s="40"/>
      <c r="L131" s="44"/>
      <c r="M131" s="271"/>
      <c r="N131" s="27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176</v>
      </c>
      <c r="AU131" s="17" t="s">
        <v>84</v>
      </c>
    </row>
    <row r="132" s="13" customFormat="1">
      <c r="A132" s="13"/>
      <c r="B132" s="258"/>
      <c r="C132" s="259"/>
      <c r="D132" s="260" t="s">
        <v>170</v>
      </c>
      <c r="E132" s="261" t="s">
        <v>1</v>
      </c>
      <c r="F132" s="262" t="s">
        <v>375</v>
      </c>
      <c r="G132" s="259"/>
      <c r="H132" s="263">
        <v>1.369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170</v>
      </c>
      <c r="AU132" s="269" t="s">
        <v>84</v>
      </c>
      <c r="AV132" s="13" t="s">
        <v>84</v>
      </c>
      <c r="AW132" s="13" t="s">
        <v>31</v>
      </c>
      <c r="AX132" s="13" t="s">
        <v>75</v>
      </c>
      <c r="AY132" s="269" t="s">
        <v>161</v>
      </c>
    </row>
    <row r="133" s="13" customFormat="1">
      <c r="A133" s="13"/>
      <c r="B133" s="258"/>
      <c r="C133" s="259"/>
      <c r="D133" s="260" t="s">
        <v>170</v>
      </c>
      <c r="E133" s="261" t="s">
        <v>1</v>
      </c>
      <c r="F133" s="262" t="s">
        <v>408</v>
      </c>
      <c r="G133" s="259"/>
      <c r="H133" s="263">
        <v>-0.034000000000000002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170</v>
      </c>
      <c r="AU133" s="269" t="s">
        <v>84</v>
      </c>
      <c r="AV133" s="13" t="s">
        <v>84</v>
      </c>
      <c r="AW133" s="13" t="s">
        <v>31</v>
      </c>
      <c r="AX133" s="13" t="s">
        <v>75</v>
      </c>
      <c r="AY133" s="269" t="s">
        <v>161</v>
      </c>
    </row>
    <row r="134" s="13" customFormat="1">
      <c r="A134" s="13"/>
      <c r="B134" s="258"/>
      <c r="C134" s="259"/>
      <c r="D134" s="260" t="s">
        <v>170</v>
      </c>
      <c r="E134" s="261" t="s">
        <v>1</v>
      </c>
      <c r="F134" s="262" t="s">
        <v>409</v>
      </c>
      <c r="G134" s="259"/>
      <c r="H134" s="263">
        <v>-0.034000000000000002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170</v>
      </c>
      <c r="AU134" s="269" t="s">
        <v>84</v>
      </c>
      <c r="AV134" s="13" t="s">
        <v>84</v>
      </c>
      <c r="AW134" s="13" t="s">
        <v>31</v>
      </c>
      <c r="AX134" s="13" t="s">
        <v>75</v>
      </c>
      <c r="AY134" s="269" t="s">
        <v>161</v>
      </c>
    </row>
    <row r="135" s="13" customFormat="1">
      <c r="A135" s="13"/>
      <c r="B135" s="258"/>
      <c r="C135" s="259"/>
      <c r="D135" s="260" t="s">
        <v>170</v>
      </c>
      <c r="E135" s="261" t="s">
        <v>1</v>
      </c>
      <c r="F135" s="262" t="s">
        <v>410</v>
      </c>
      <c r="G135" s="259"/>
      <c r="H135" s="263">
        <v>-0.034000000000000002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170</v>
      </c>
      <c r="AU135" s="269" t="s">
        <v>84</v>
      </c>
      <c r="AV135" s="13" t="s">
        <v>84</v>
      </c>
      <c r="AW135" s="13" t="s">
        <v>31</v>
      </c>
      <c r="AX135" s="13" t="s">
        <v>75</v>
      </c>
      <c r="AY135" s="269" t="s">
        <v>161</v>
      </c>
    </row>
    <row r="136" s="13" customFormat="1">
      <c r="A136" s="13"/>
      <c r="B136" s="258"/>
      <c r="C136" s="259"/>
      <c r="D136" s="260" t="s">
        <v>170</v>
      </c>
      <c r="E136" s="261" t="s">
        <v>1</v>
      </c>
      <c r="F136" s="262" t="s">
        <v>411</v>
      </c>
      <c r="G136" s="259"/>
      <c r="H136" s="263">
        <v>-0.034000000000000002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170</v>
      </c>
      <c r="AU136" s="269" t="s">
        <v>84</v>
      </c>
      <c r="AV136" s="13" t="s">
        <v>84</v>
      </c>
      <c r="AW136" s="13" t="s">
        <v>31</v>
      </c>
      <c r="AX136" s="13" t="s">
        <v>75</v>
      </c>
      <c r="AY136" s="269" t="s">
        <v>161</v>
      </c>
    </row>
    <row r="137" s="13" customFormat="1">
      <c r="A137" s="13"/>
      <c r="B137" s="258"/>
      <c r="C137" s="259"/>
      <c r="D137" s="260" t="s">
        <v>170</v>
      </c>
      <c r="E137" s="261" t="s">
        <v>1</v>
      </c>
      <c r="F137" s="262" t="s">
        <v>412</v>
      </c>
      <c r="G137" s="259"/>
      <c r="H137" s="263">
        <v>-0.033000000000000002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170</v>
      </c>
      <c r="AU137" s="269" t="s">
        <v>84</v>
      </c>
      <c r="AV137" s="13" t="s">
        <v>84</v>
      </c>
      <c r="AW137" s="13" t="s">
        <v>31</v>
      </c>
      <c r="AX137" s="13" t="s">
        <v>75</v>
      </c>
      <c r="AY137" s="269" t="s">
        <v>161</v>
      </c>
    </row>
    <row r="138" s="13" customFormat="1">
      <c r="A138" s="13"/>
      <c r="B138" s="258"/>
      <c r="C138" s="259"/>
      <c r="D138" s="260" t="s">
        <v>170</v>
      </c>
      <c r="E138" s="261" t="s">
        <v>1</v>
      </c>
      <c r="F138" s="262" t="s">
        <v>413</v>
      </c>
      <c r="G138" s="259"/>
      <c r="H138" s="263">
        <v>-0.033000000000000002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170</v>
      </c>
      <c r="AU138" s="269" t="s">
        <v>84</v>
      </c>
      <c r="AV138" s="13" t="s">
        <v>84</v>
      </c>
      <c r="AW138" s="13" t="s">
        <v>31</v>
      </c>
      <c r="AX138" s="13" t="s">
        <v>75</v>
      </c>
      <c r="AY138" s="269" t="s">
        <v>161</v>
      </c>
    </row>
    <row r="139" s="13" customFormat="1">
      <c r="A139" s="13"/>
      <c r="B139" s="258"/>
      <c r="C139" s="259"/>
      <c r="D139" s="260" t="s">
        <v>170</v>
      </c>
      <c r="E139" s="261" t="s">
        <v>1</v>
      </c>
      <c r="F139" s="262" t="s">
        <v>414</v>
      </c>
      <c r="G139" s="259"/>
      <c r="H139" s="263">
        <v>-0.027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170</v>
      </c>
      <c r="AU139" s="269" t="s">
        <v>84</v>
      </c>
      <c r="AV139" s="13" t="s">
        <v>84</v>
      </c>
      <c r="AW139" s="13" t="s">
        <v>31</v>
      </c>
      <c r="AX139" s="13" t="s">
        <v>75</v>
      </c>
      <c r="AY139" s="269" t="s">
        <v>161</v>
      </c>
    </row>
    <row r="140" s="15" customFormat="1">
      <c r="A140" s="15"/>
      <c r="B140" s="294"/>
      <c r="C140" s="295"/>
      <c r="D140" s="260" t="s">
        <v>170</v>
      </c>
      <c r="E140" s="296" t="s">
        <v>1</v>
      </c>
      <c r="F140" s="297" t="s">
        <v>203</v>
      </c>
      <c r="G140" s="295"/>
      <c r="H140" s="298">
        <v>1.1399999999999999</v>
      </c>
      <c r="I140" s="299"/>
      <c r="J140" s="295"/>
      <c r="K140" s="295"/>
      <c r="L140" s="300"/>
      <c r="M140" s="301"/>
      <c r="N140" s="302"/>
      <c r="O140" s="302"/>
      <c r="P140" s="302"/>
      <c r="Q140" s="302"/>
      <c r="R140" s="302"/>
      <c r="S140" s="302"/>
      <c r="T140" s="30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4" t="s">
        <v>170</v>
      </c>
      <c r="AU140" s="304" t="s">
        <v>84</v>
      </c>
      <c r="AV140" s="15" t="s">
        <v>168</v>
      </c>
      <c r="AW140" s="15" t="s">
        <v>31</v>
      </c>
      <c r="AX140" s="15" t="s">
        <v>82</v>
      </c>
      <c r="AY140" s="304" t="s">
        <v>161</v>
      </c>
    </row>
    <row r="141" s="2" customFormat="1" ht="44.25" customHeight="1">
      <c r="A141" s="38"/>
      <c r="B141" s="39"/>
      <c r="C141" s="244" t="s">
        <v>168</v>
      </c>
      <c r="D141" s="244" t="s">
        <v>164</v>
      </c>
      <c r="E141" s="245" t="s">
        <v>282</v>
      </c>
      <c r="F141" s="246" t="s">
        <v>283</v>
      </c>
      <c r="G141" s="247" t="s">
        <v>284</v>
      </c>
      <c r="H141" s="248">
        <v>357.87400000000002</v>
      </c>
      <c r="I141" s="249"/>
      <c r="J141" s="250">
        <f>ROUND(I141*H141,2)</f>
        <v>0</v>
      </c>
      <c r="K141" s="251"/>
      <c r="L141" s="44"/>
      <c r="M141" s="252" t="s">
        <v>1</v>
      </c>
      <c r="N141" s="253" t="s">
        <v>40</v>
      </c>
      <c r="O141" s="91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6" t="s">
        <v>168</v>
      </c>
      <c r="AT141" s="256" t="s">
        <v>164</v>
      </c>
      <c r="AU141" s="256" t="s">
        <v>84</v>
      </c>
      <c r="AY141" s="17" t="s">
        <v>161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7" t="s">
        <v>82</v>
      </c>
      <c r="BK141" s="257">
        <f>ROUND(I141*H141,2)</f>
        <v>0</v>
      </c>
      <c r="BL141" s="17" t="s">
        <v>168</v>
      </c>
      <c r="BM141" s="256" t="s">
        <v>415</v>
      </c>
    </row>
    <row r="142" s="2" customFormat="1">
      <c r="A142" s="38"/>
      <c r="B142" s="39"/>
      <c r="C142" s="40"/>
      <c r="D142" s="260" t="s">
        <v>176</v>
      </c>
      <c r="E142" s="40"/>
      <c r="F142" s="270" t="s">
        <v>286</v>
      </c>
      <c r="G142" s="40"/>
      <c r="H142" s="40"/>
      <c r="I142" s="154"/>
      <c r="J142" s="40"/>
      <c r="K142" s="40"/>
      <c r="L142" s="44"/>
      <c r="M142" s="271"/>
      <c r="N142" s="27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176</v>
      </c>
      <c r="AU142" s="17" t="s">
        <v>84</v>
      </c>
    </row>
    <row r="143" s="13" customFormat="1">
      <c r="A143" s="13"/>
      <c r="B143" s="258"/>
      <c r="C143" s="259"/>
      <c r="D143" s="260" t="s">
        <v>170</v>
      </c>
      <c r="E143" s="261" t="s">
        <v>1</v>
      </c>
      <c r="F143" s="262" t="s">
        <v>416</v>
      </c>
      <c r="G143" s="259"/>
      <c r="H143" s="263">
        <v>53.607999999999997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170</v>
      </c>
      <c r="AU143" s="269" t="s">
        <v>84</v>
      </c>
      <c r="AV143" s="13" t="s">
        <v>84</v>
      </c>
      <c r="AW143" s="13" t="s">
        <v>31</v>
      </c>
      <c r="AX143" s="13" t="s">
        <v>75</v>
      </c>
      <c r="AY143" s="269" t="s">
        <v>161</v>
      </c>
    </row>
    <row r="144" s="13" customFormat="1">
      <c r="A144" s="13"/>
      <c r="B144" s="258"/>
      <c r="C144" s="259"/>
      <c r="D144" s="260" t="s">
        <v>170</v>
      </c>
      <c r="E144" s="261" t="s">
        <v>1</v>
      </c>
      <c r="F144" s="262" t="s">
        <v>417</v>
      </c>
      <c r="G144" s="259"/>
      <c r="H144" s="263">
        <v>53.607999999999997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170</v>
      </c>
      <c r="AU144" s="269" t="s">
        <v>84</v>
      </c>
      <c r="AV144" s="13" t="s">
        <v>84</v>
      </c>
      <c r="AW144" s="13" t="s">
        <v>31</v>
      </c>
      <c r="AX144" s="13" t="s">
        <v>75</v>
      </c>
      <c r="AY144" s="269" t="s">
        <v>161</v>
      </c>
    </row>
    <row r="145" s="13" customFormat="1">
      <c r="A145" s="13"/>
      <c r="B145" s="258"/>
      <c r="C145" s="259"/>
      <c r="D145" s="260" t="s">
        <v>170</v>
      </c>
      <c r="E145" s="261" t="s">
        <v>1</v>
      </c>
      <c r="F145" s="262" t="s">
        <v>418</v>
      </c>
      <c r="G145" s="259"/>
      <c r="H145" s="263">
        <v>53.607999999999997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170</v>
      </c>
      <c r="AU145" s="269" t="s">
        <v>84</v>
      </c>
      <c r="AV145" s="13" t="s">
        <v>84</v>
      </c>
      <c r="AW145" s="13" t="s">
        <v>31</v>
      </c>
      <c r="AX145" s="13" t="s">
        <v>75</v>
      </c>
      <c r="AY145" s="269" t="s">
        <v>161</v>
      </c>
    </row>
    <row r="146" s="13" customFormat="1">
      <c r="A146" s="13"/>
      <c r="B146" s="258"/>
      <c r="C146" s="259"/>
      <c r="D146" s="260" t="s">
        <v>170</v>
      </c>
      <c r="E146" s="261" t="s">
        <v>1</v>
      </c>
      <c r="F146" s="262" t="s">
        <v>419</v>
      </c>
      <c r="G146" s="259"/>
      <c r="H146" s="263">
        <v>53.607999999999997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170</v>
      </c>
      <c r="AU146" s="269" t="s">
        <v>84</v>
      </c>
      <c r="AV146" s="13" t="s">
        <v>84</v>
      </c>
      <c r="AW146" s="13" t="s">
        <v>31</v>
      </c>
      <c r="AX146" s="13" t="s">
        <v>75</v>
      </c>
      <c r="AY146" s="269" t="s">
        <v>161</v>
      </c>
    </row>
    <row r="147" s="13" customFormat="1">
      <c r="A147" s="13"/>
      <c r="B147" s="258"/>
      <c r="C147" s="259"/>
      <c r="D147" s="260" t="s">
        <v>170</v>
      </c>
      <c r="E147" s="261" t="s">
        <v>1</v>
      </c>
      <c r="F147" s="262" t="s">
        <v>420</v>
      </c>
      <c r="G147" s="259"/>
      <c r="H147" s="263">
        <v>49.845999999999997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170</v>
      </c>
      <c r="AU147" s="269" t="s">
        <v>84</v>
      </c>
      <c r="AV147" s="13" t="s">
        <v>84</v>
      </c>
      <c r="AW147" s="13" t="s">
        <v>31</v>
      </c>
      <c r="AX147" s="13" t="s">
        <v>75</v>
      </c>
      <c r="AY147" s="269" t="s">
        <v>161</v>
      </c>
    </row>
    <row r="148" s="13" customFormat="1">
      <c r="A148" s="13"/>
      <c r="B148" s="258"/>
      <c r="C148" s="259"/>
      <c r="D148" s="260" t="s">
        <v>170</v>
      </c>
      <c r="E148" s="261" t="s">
        <v>1</v>
      </c>
      <c r="F148" s="262" t="s">
        <v>421</v>
      </c>
      <c r="G148" s="259"/>
      <c r="H148" s="263">
        <v>49.845999999999997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170</v>
      </c>
      <c r="AU148" s="269" t="s">
        <v>84</v>
      </c>
      <c r="AV148" s="13" t="s">
        <v>84</v>
      </c>
      <c r="AW148" s="13" t="s">
        <v>31</v>
      </c>
      <c r="AX148" s="13" t="s">
        <v>75</v>
      </c>
      <c r="AY148" s="269" t="s">
        <v>161</v>
      </c>
    </row>
    <row r="149" s="13" customFormat="1">
      <c r="A149" s="13"/>
      <c r="B149" s="258"/>
      <c r="C149" s="259"/>
      <c r="D149" s="260" t="s">
        <v>170</v>
      </c>
      <c r="E149" s="261" t="s">
        <v>1</v>
      </c>
      <c r="F149" s="262" t="s">
        <v>422</v>
      </c>
      <c r="G149" s="259"/>
      <c r="H149" s="263">
        <v>43.75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170</v>
      </c>
      <c r="AU149" s="269" t="s">
        <v>84</v>
      </c>
      <c r="AV149" s="13" t="s">
        <v>84</v>
      </c>
      <c r="AW149" s="13" t="s">
        <v>31</v>
      </c>
      <c r="AX149" s="13" t="s">
        <v>75</v>
      </c>
      <c r="AY149" s="269" t="s">
        <v>161</v>
      </c>
    </row>
    <row r="150" s="15" customFormat="1">
      <c r="A150" s="15"/>
      <c r="B150" s="294"/>
      <c r="C150" s="295"/>
      <c r="D150" s="260" t="s">
        <v>170</v>
      </c>
      <c r="E150" s="296" t="s">
        <v>1</v>
      </c>
      <c r="F150" s="297" t="s">
        <v>203</v>
      </c>
      <c r="G150" s="295"/>
      <c r="H150" s="298">
        <v>357.87400000000002</v>
      </c>
      <c r="I150" s="299"/>
      <c r="J150" s="295"/>
      <c r="K150" s="295"/>
      <c r="L150" s="300"/>
      <c r="M150" s="301"/>
      <c r="N150" s="302"/>
      <c r="O150" s="302"/>
      <c r="P150" s="302"/>
      <c r="Q150" s="302"/>
      <c r="R150" s="302"/>
      <c r="S150" s="302"/>
      <c r="T150" s="30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304" t="s">
        <v>170</v>
      </c>
      <c r="AU150" s="304" t="s">
        <v>84</v>
      </c>
      <c r="AV150" s="15" t="s">
        <v>168</v>
      </c>
      <c r="AW150" s="15" t="s">
        <v>31</v>
      </c>
      <c r="AX150" s="15" t="s">
        <v>82</v>
      </c>
      <c r="AY150" s="304" t="s">
        <v>161</v>
      </c>
    </row>
    <row r="151" s="2" customFormat="1" ht="111.75" customHeight="1">
      <c r="A151" s="38"/>
      <c r="B151" s="39"/>
      <c r="C151" s="244" t="s">
        <v>162</v>
      </c>
      <c r="D151" s="244" t="s">
        <v>164</v>
      </c>
      <c r="E151" s="245" t="s">
        <v>181</v>
      </c>
      <c r="F151" s="246" t="s">
        <v>182</v>
      </c>
      <c r="G151" s="247" t="s">
        <v>174</v>
      </c>
      <c r="H151" s="248">
        <v>1.1399999999999999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40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168</v>
      </c>
      <c r="AT151" s="256" t="s">
        <v>164</v>
      </c>
      <c r="AU151" s="256" t="s">
        <v>84</v>
      </c>
      <c r="AY151" s="17" t="s">
        <v>161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82</v>
      </c>
      <c r="BK151" s="257">
        <f>ROUND(I151*H151,2)</f>
        <v>0</v>
      </c>
      <c r="BL151" s="17" t="s">
        <v>168</v>
      </c>
      <c r="BM151" s="256" t="s">
        <v>423</v>
      </c>
    </row>
    <row r="152" s="2" customFormat="1">
      <c r="A152" s="38"/>
      <c r="B152" s="39"/>
      <c r="C152" s="40"/>
      <c r="D152" s="260" t="s">
        <v>176</v>
      </c>
      <c r="E152" s="40"/>
      <c r="F152" s="270" t="s">
        <v>177</v>
      </c>
      <c r="G152" s="40"/>
      <c r="H152" s="40"/>
      <c r="I152" s="154"/>
      <c r="J152" s="40"/>
      <c r="K152" s="40"/>
      <c r="L152" s="44"/>
      <c r="M152" s="271"/>
      <c r="N152" s="272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176</v>
      </c>
      <c r="AU152" s="17" t="s">
        <v>84</v>
      </c>
    </row>
    <row r="153" s="13" customFormat="1">
      <c r="A153" s="13"/>
      <c r="B153" s="258"/>
      <c r="C153" s="259"/>
      <c r="D153" s="260" t="s">
        <v>170</v>
      </c>
      <c r="E153" s="261" t="s">
        <v>1</v>
      </c>
      <c r="F153" s="262" t="s">
        <v>375</v>
      </c>
      <c r="G153" s="259"/>
      <c r="H153" s="263">
        <v>1.369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170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161</v>
      </c>
    </row>
    <row r="154" s="13" customFormat="1">
      <c r="A154" s="13"/>
      <c r="B154" s="258"/>
      <c r="C154" s="259"/>
      <c r="D154" s="260" t="s">
        <v>170</v>
      </c>
      <c r="E154" s="261" t="s">
        <v>1</v>
      </c>
      <c r="F154" s="262" t="s">
        <v>408</v>
      </c>
      <c r="G154" s="259"/>
      <c r="H154" s="263">
        <v>-0.034000000000000002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170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161</v>
      </c>
    </row>
    <row r="155" s="13" customFormat="1">
      <c r="A155" s="13"/>
      <c r="B155" s="258"/>
      <c r="C155" s="259"/>
      <c r="D155" s="260" t="s">
        <v>170</v>
      </c>
      <c r="E155" s="261" t="s">
        <v>1</v>
      </c>
      <c r="F155" s="262" t="s">
        <v>409</v>
      </c>
      <c r="G155" s="259"/>
      <c r="H155" s="263">
        <v>-0.034000000000000002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170</v>
      </c>
      <c r="AU155" s="269" t="s">
        <v>84</v>
      </c>
      <c r="AV155" s="13" t="s">
        <v>84</v>
      </c>
      <c r="AW155" s="13" t="s">
        <v>31</v>
      </c>
      <c r="AX155" s="13" t="s">
        <v>75</v>
      </c>
      <c r="AY155" s="269" t="s">
        <v>161</v>
      </c>
    </row>
    <row r="156" s="13" customFormat="1">
      <c r="A156" s="13"/>
      <c r="B156" s="258"/>
      <c r="C156" s="259"/>
      <c r="D156" s="260" t="s">
        <v>170</v>
      </c>
      <c r="E156" s="261" t="s">
        <v>1</v>
      </c>
      <c r="F156" s="262" t="s">
        <v>410</v>
      </c>
      <c r="G156" s="259"/>
      <c r="H156" s="263">
        <v>-0.034000000000000002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170</v>
      </c>
      <c r="AU156" s="269" t="s">
        <v>84</v>
      </c>
      <c r="AV156" s="13" t="s">
        <v>84</v>
      </c>
      <c r="AW156" s="13" t="s">
        <v>31</v>
      </c>
      <c r="AX156" s="13" t="s">
        <v>75</v>
      </c>
      <c r="AY156" s="269" t="s">
        <v>161</v>
      </c>
    </row>
    <row r="157" s="13" customFormat="1">
      <c r="A157" s="13"/>
      <c r="B157" s="258"/>
      <c r="C157" s="259"/>
      <c r="D157" s="260" t="s">
        <v>170</v>
      </c>
      <c r="E157" s="261" t="s">
        <v>1</v>
      </c>
      <c r="F157" s="262" t="s">
        <v>411</v>
      </c>
      <c r="G157" s="259"/>
      <c r="H157" s="263">
        <v>-0.034000000000000002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170</v>
      </c>
      <c r="AU157" s="269" t="s">
        <v>84</v>
      </c>
      <c r="AV157" s="13" t="s">
        <v>84</v>
      </c>
      <c r="AW157" s="13" t="s">
        <v>31</v>
      </c>
      <c r="AX157" s="13" t="s">
        <v>75</v>
      </c>
      <c r="AY157" s="269" t="s">
        <v>161</v>
      </c>
    </row>
    <row r="158" s="13" customFormat="1">
      <c r="A158" s="13"/>
      <c r="B158" s="258"/>
      <c r="C158" s="259"/>
      <c r="D158" s="260" t="s">
        <v>170</v>
      </c>
      <c r="E158" s="261" t="s">
        <v>1</v>
      </c>
      <c r="F158" s="262" t="s">
        <v>412</v>
      </c>
      <c r="G158" s="259"/>
      <c r="H158" s="263">
        <v>-0.033000000000000002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170</v>
      </c>
      <c r="AU158" s="269" t="s">
        <v>84</v>
      </c>
      <c r="AV158" s="13" t="s">
        <v>84</v>
      </c>
      <c r="AW158" s="13" t="s">
        <v>31</v>
      </c>
      <c r="AX158" s="13" t="s">
        <v>75</v>
      </c>
      <c r="AY158" s="269" t="s">
        <v>161</v>
      </c>
    </row>
    <row r="159" s="13" customFormat="1">
      <c r="A159" s="13"/>
      <c r="B159" s="258"/>
      <c r="C159" s="259"/>
      <c r="D159" s="260" t="s">
        <v>170</v>
      </c>
      <c r="E159" s="261" t="s">
        <v>1</v>
      </c>
      <c r="F159" s="262" t="s">
        <v>413</v>
      </c>
      <c r="G159" s="259"/>
      <c r="H159" s="263">
        <v>-0.033000000000000002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170</v>
      </c>
      <c r="AU159" s="269" t="s">
        <v>84</v>
      </c>
      <c r="AV159" s="13" t="s">
        <v>84</v>
      </c>
      <c r="AW159" s="13" t="s">
        <v>31</v>
      </c>
      <c r="AX159" s="13" t="s">
        <v>75</v>
      </c>
      <c r="AY159" s="269" t="s">
        <v>161</v>
      </c>
    </row>
    <row r="160" s="13" customFormat="1">
      <c r="A160" s="13"/>
      <c r="B160" s="258"/>
      <c r="C160" s="259"/>
      <c r="D160" s="260" t="s">
        <v>170</v>
      </c>
      <c r="E160" s="261" t="s">
        <v>1</v>
      </c>
      <c r="F160" s="262" t="s">
        <v>414</v>
      </c>
      <c r="G160" s="259"/>
      <c r="H160" s="263">
        <v>-0.027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170</v>
      </c>
      <c r="AU160" s="269" t="s">
        <v>84</v>
      </c>
      <c r="AV160" s="13" t="s">
        <v>84</v>
      </c>
      <c r="AW160" s="13" t="s">
        <v>31</v>
      </c>
      <c r="AX160" s="13" t="s">
        <v>75</v>
      </c>
      <c r="AY160" s="269" t="s">
        <v>161</v>
      </c>
    </row>
    <row r="161" s="15" customFormat="1">
      <c r="A161" s="15"/>
      <c r="B161" s="294"/>
      <c r="C161" s="295"/>
      <c r="D161" s="260" t="s">
        <v>170</v>
      </c>
      <c r="E161" s="296" t="s">
        <v>1</v>
      </c>
      <c r="F161" s="297" t="s">
        <v>203</v>
      </c>
      <c r="G161" s="295"/>
      <c r="H161" s="298">
        <v>1.1399999999999999</v>
      </c>
      <c r="I161" s="299"/>
      <c r="J161" s="295"/>
      <c r="K161" s="295"/>
      <c r="L161" s="300"/>
      <c r="M161" s="301"/>
      <c r="N161" s="302"/>
      <c r="O161" s="302"/>
      <c r="P161" s="302"/>
      <c r="Q161" s="302"/>
      <c r="R161" s="302"/>
      <c r="S161" s="302"/>
      <c r="T161" s="30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4" t="s">
        <v>170</v>
      </c>
      <c r="AU161" s="304" t="s">
        <v>84</v>
      </c>
      <c r="AV161" s="15" t="s">
        <v>168</v>
      </c>
      <c r="AW161" s="15" t="s">
        <v>31</v>
      </c>
      <c r="AX161" s="15" t="s">
        <v>82</v>
      </c>
      <c r="AY161" s="304" t="s">
        <v>161</v>
      </c>
    </row>
    <row r="162" s="2" customFormat="1" ht="111.75" customHeight="1">
      <c r="A162" s="38"/>
      <c r="B162" s="39"/>
      <c r="C162" s="244" t="s">
        <v>195</v>
      </c>
      <c r="D162" s="244" t="s">
        <v>164</v>
      </c>
      <c r="E162" s="245" t="s">
        <v>295</v>
      </c>
      <c r="F162" s="246" t="s">
        <v>296</v>
      </c>
      <c r="G162" s="247" t="s">
        <v>284</v>
      </c>
      <c r="H162" s="248">
        <v>357.87400000000002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40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168</v>
      </c>
      <c r="AT162" s="256" t="s">
        <v>164</v>
      </c>
      <c r="AU162" s="256" t="s">
        <v>84</v>
      </c>
      <c r="AY162" s="17" t="s">
        <v>161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82</v>
      </c>
      <c r="BK162" s="257">
        <f>ROUND(I162*H162,2)</f>
        <v>0</v>
      </c>
      <c r="BL162" s="17" t="s">
        <v>168</v>
      </c>
      <c r="BM162" s="256" t="s">
        <v>424</v>
      </c>
    </row>
    <row r="163" s="2" customFormat="1">
      <c r="A163" s="38"/>
      <c r="B163" s="39"/>
      <c r="C163" s="40"/>
      <c r="D163" s="260" t="s">
        <v>176</v>
      </c>
      <c r="E163" s="40"/>
      <c r="F163" s="270" t="s">
        <v>286</v>
      </c>
      <c r="G163" s="40"/>
      <c r="H163" s="40"/>
      <c r="I163" s="154"/>
      <c r="J163" s="40"/>
      <c r="K163" s="40"/>
      <c r="L163" s="44"/>
      <c r="M163" s="271"/>
      <c r="N163" s="27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176</v>
      </c>
      <c r="AU163" s="17" t="s">
        <v>84</v>
      </c>
    </row>
    <row r="164" s="13" customFormat="1">
      <c r="A164" s="13"/>
      <c r="B164" s="258"/>
      <c r="C164" s="259"/>
      <c r="D164" s="260" t="s">
        <v>170</v>
      </c>
      <c r="E164" s="261" t="s">
        <v>1</v>
      </c>
      <c r="F164" s="262" t="s">
        <v>416</v>
      </c>
      <c r="G164" s="259"/>
      <c r="H164" s="263">
        <v>53.607999999999997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170</v>
      </c>
      <c r="AU164" s="269" t="s">
        <v>84</v>
      </c>
      <c r="AV164" s="13" t="s">
        <v>84</v>
      </c>
      <c r="AW164" s="13" t="s">
        <v>31</v>
      </c>
      <c r="AX164" s="13" t="s">
        <v>75</v>
      </c>
      <c r="AY164" s="269" t="s">
        <v>161</v>
      </c>
    </row>
    <row r="165" s="13" customFormat="1">
      <c r="A165" s="13"/>
      <c r="B165" s="258"/>
      <c r="C165" s="259"/>
      <c r="D165" s="260" t="s">
        <v>170</v>
      </c>
      <c r="E165" s="261" t="s">
        <v>1</v>
      </c>
      <c r="F165" s="262" t="s">
        <v>417</v>
      </c>
      <c r="G165" s="259"/>
      <c r="H165" s="263">
        <v>53.607999999999997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170</v>
      </c>
      <c r="AU165" s="269" t="s">
        <v>84</v>
      </c>
      <c r="AV165" s="13" t="s">
        <v>84</v>
      </c>
      <c r="AW165" s="13" t="s">
        <v>31</v>
      </c>
      <c r="AX165" s="13" t="s">
        <v>75</v>
      </c>
      <c r="AY165" s="269" t="s">
        <v>161</v>
      </c>
    </row>
    <row r="166" s="13" customFormat="1">
      <c r="A166" s="13"/>
      <c r="B166" s="258"/>
      <c r="C166" s="259"/>
      <c r="D166" s="260" t="s">
        <v>170</v>
      </c>
      <c r="E166" s="261" t="s">
        <v>1</v>
      </c>
      <c r="F166" s="262" t="s">
        <v>418</v>
      </c>
      <c r="G166" s="259"/>
      <c r="H166" s="263">
        <v>53.607999999999997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170</v>
      </c>
      <c r="AU166" s="269" t="s">
        <v>84</v>
      </c>
      <c r="AV166" s="13" t="s">
        <v>84</v>
      </c>
      <c r="AW166" s="13" t="s">
        <v>31</v>
      </c>
      <c r="AX166" s="13" t="s">
        <v>75</v>
      </c>
      <c r="AY166" s="269" t="s">
        <v>161</v>
      </c>
    </row>
    <row r="167" s="13" customFormat="1">
      <c r="A167" s="13"/>
      <c r="B167" s="258"/>
      <c r="C167" s="259"/>
      <c r="D167" s="260" t="s">
        <v>170</v>
      </c>
      <c r="E167" s="261" t="s">
        <v>1</v>
      </c>
      <c r="F167" s="262" t="s">
        <v>419</v>
      </c>
      <c r="G167" s="259"/>
      <c r="H167" s="263">
        <v>53.607999999999997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170</v>
      </c>
      <c r="AU167" s="269" t="s">
        <v>84</v>
      </c>
      <c r="AV167" s="13" t="s">
        <v>84</v>
      </c>
      <c r="AW167" s="13" t="s">
        <v>31</v>
      </c>
      <c r="AX167" s="13" t="s">
        <v>75</v>
      </c>
      <c r="AY167" s="269" t="s">
        <v>161</v>
      </c>
    </row>
    <row r="168" s="13" customFormat="1">
      <c r="A168" s="13"/>
      <c r="B168" s="258"/>
      <c r="C168" s="259"/>
      <c r="D168" s="260" t="s">
        <v>170</v>
      </c>
      <c r="E168" s="261" t="s">
        <v>1</v>
      </c>
      <c r="F168" s="262" t="s">
        <v>420</v>
      </c>
      <c r="G168" s="259"/>
      <c r="H168" s="263">
        <v>49.845999999999997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170</v>
      </c>
      <c r="AU168" s="269" t="s">
        <v>84</v>
      </c>
      <c r="AV168" s="13" t="s">
        <v>84</v>
      </c>
      <c r="AW168" s="13" t="s">
        <v>31</v>
      </c>
      <c r="AX168" s="13" t="s">
        <v>75</v>
      </c>
      <c r="AY168" s="269" t="s">
        <v>161</v>
      </c>
    </row>
    <row r="169" s="13" customFormat="1">
      <c r="A169" s="13"/>
      <c r="B169" s="258"/>
      <c r="C169" s="259"/>
      <c r="D169" s="260" t="s">
        <v>170</v>
      </c>
      <c r="E169" s="261" t="s">
        <v>1</v>
      </c>
      <c r="F169" s="262" t="s">
        <v>421</v>
      </c>
      <c r="G169" s="259"/>
      <c r="H169" s="263">
        <v>49.845999999999997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170</v>
      </c>
      <c r="AU169" s="269" t="s">
        <v>84</v>
      </c>
      <c r="AV169" s="13" t="s">
        <v>84</v>
      </c>
      <c r="AW169" s="13" t="s">
        <v>31</v>
      </c>
      <c r="AX169" s="13" t="s">
        <v>75</v>
      </c>
      <c r="AY169" s="269" t="s">
        <v>161</v>
      </c>
    </row>
    <row r="170" s="13" customFormat="1">
      <c r="A170" s="13"/>
      <c r="B170" s="258"/>
      <c r="C170" s="259"/>
      <c r="D170" s="260" t="s">
        <v>170</v>
      </c>
      <c r="E170" s="261" t="s">
        <v>1</v>
      </c>
      <c r="F170" s="262" t="s">
        <v>422</v>
      </c>
      <c r="G170" s="259"/>
      <c r="H170" s="263">
        <v>43.75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170</v>
      </c>
      <c r="AU170" s="269" t="s">
        <v>84</v>
      </c>
      <c r="AV170" s="13" t="s">
        <v>84</v>
      </c>
      <c r="AW170" s="13" t="s">
        <v>31</v>
      </c>
      <c r="AX170" s="13" t="s">
        <v>75</v>
      </c>
      <c r="AY170" s="269" t="s">
        <v>161</v>
      </c>
    </row>
    <row r="171" s="15" customFormat="1">
      <c r="A171" s="15"/>
      <c r="B171" s="294"/>
      <c r="C171" s="295"/>
      <c r="D171" s="260" t="s">
        <v>170</v>
      </c>
      <c r="E171" s="296" t="s">
        <v>1</v>
      </c>
      <c r="F171" s="297" t="s">
        <v>203</v>
      </c>
      <c r="G171" s="295"/>
      <c r="H171" s="298">
        <v>357.87400000000002</v>
      </c>
      <c r="I171" s="299"/>
      <c r="J171" s="295"/>
      <c r="K171" s="295"/>
      <c r="L171" s="300"/>
      <c r="M171" s="301"/>
      <c r="N171" s="302"/>
      <c r="O171" s="302"/>
      <c r="P171" s="302"/>
      <c r="Q171" s="302"/>
      <c r="R171" s="302"/>
      <c r="S171" s="302"/>
      <c r="T171" s="3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4" t="s">
        <v>170</v>
      </c>
      <c r="AU171" s="304" t="s">
        <v>84</v>
      </c>
      <c r="AV171" s="15" t="s">
        <v>168</v>
      </c>
      <c r="AW171" s="15" t="s">
        <v>31</v>
      </c>
      <c r="AX171" s="15" t="s">
        <v>82</v>
      </c>
      <c r="AY171" s="304" t="s">
        <v>161</v>
      </c>
    </row>
    <row r="172" s="2" customFormat="1" ht="44.25" customHeight="1">
      <c r="A172" s="38"/>
      <c r="B172" s="39"/>
      <c r="C172" s="244" t="s">
        <v>204</v>
      </c>
      <c r="D172" s="244" t="s">
        <v>164</v>
      </c>
      <c r="E172" s="245" t="s">
        <v>191</v>
      </c>
      <c r="F172" s="246" t="s">
        <v>192</v>
      </c>
      <c r="G172" s="247" t="s">
        <v>174</v>
      </c>
      <c r="H172" s="248">
        <v>1.1399999999999999</v>
      </c>
      <c r="I172" s="249"/>
      <c r="J172" s="250">
        <f>ROUND(I172*H172,2)</f>
        <v>0</v>
      </c>
      <c r="K172" s="251"/>
      <c r="L172" s="44"/>
      <c r="M172" s="252" t="s">
        <v>1</v>
      </c>
      <c r="N172" s="253" t="s">
        <v>40</v>
      </c>
      <c r="O172" s="91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6" t="s">
        <v>168</v>
      </c>
      <c r="AT172" s="256" t="s">
        <v>164</v>
      </c>
      <c r="AU172" s="256" t="s">
        <v>84</v>
      </c>
      <c r="AY172" s="17" t="s">
        <v>161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7" t="s">
        <v>82</v>
      </c>
      <c r="BK172" s="257">
        <f>ROUND(I172*H172,2)</f>
        <v>0</v>
      </c>
      <c r="BL172" s="17" t="s">
        <v>168</v>
      </c>
      <c r="BM172" s="256" t="s">
        <v>425</v>
      </c>
    </row>
    <row r="173" s="2" customFormat="1">
      <c r="A173" s="38"/>
      <c r="B173" s="39"/>
      <c r="C173" s="40"/>
      <c r="D173" s="260" t="s">
        <v>176</v>
      </c>
      <c r="E173" s="40"/>
      <c r="F173" s="270" t="s">
        <v>194</v>
      </c>
      <c r="G173" s="40"/>
      <c r="H173" s="40"/>
      <c r="I173" s="154"/>
      <c r="J173" s="40"/>
      <c r="K173" s="40"/>
      <c r="L173" s="44"/>
      <c r="M173" s="271"/>
      <c r="N173" s="272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176</v>
      </c>
      <c r="AU173" s="17" t="s">
        <v>84</v>
      </c>
    </row>
    <row r="174" s="13" customFormat="1">
      <c r="A174" s="13"/>
      <c r="B174" s="258"/>
      <c r="C174" s="259"/>
      <c r="D174" s="260" t="s">
        <v>170</v>
      </c>
      <c r="E174" s="261" t="s">
        <v>1</v>
      </c>
      <c r="F174" s="262" t="s">
        <v>375</v>
      </c>
      <c r="G174" s="259"/>
      <c r="H174" s="263">
        <v>1.369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170</v>
      </c>
      <c r="AU174" s="269" t="s">
        <v>84</v>
      </c>
      <c r="AV174" s="13" t="s">
        <v>84</v>
      </c>
      <c r="AW174" s="13" t="s">
        <v>31</v>
      </c>
      <c r="AX174" s="13" t="s">
        <v>75</v>
      </c>
      <c r="AY174" s="269" t="s">
        <v>161</v>
      </c>
    </row>
    <row r="175" s="13" customFormat="1">
      <c r="A175" s="13"/>
      <c r="B175" s="258"/>
      <c r="C175" s="259"/>
      <c r="D175" s="260" t="s">
        <v>170</v>
      </c>
      <c r="E175" s="261" t="s">
        <v>1</v>
      </c>
      <c r="F175" s="262" t="s">
        <v>408</v>
      </c>
      <c r="G175" s="259"/>
      <c r="H175" s="263">
        <v>-0.034000000000000002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170</v>
      </c>
      <c r="AU175" s="269" t="s">
        <v>84</v>
      </c>
      <c r="AV175" s="13" t="s">
        <v>84</v>
      </c>
      <c r="AW175" s="13" t="s">
        <v>31</v>
      </c>
      <c r="AX175" s="13" t="s">
        <v>75</v>
      </c>
      <c r="AY175" s="269" t="s">
        <v>161</v>
      </c>
    </row>
    <row r="176" s="13" customFormat="1">
      <c r="A176" s="13"/>
      <c r="B176" s="258"/>
      <c r="C176" s="259"/>
      <c r="D176" s="260" t="s">
        <v>170</v>
      </c>
      <c r="E176" s="261" t="s">
        <v>1</v>
      </c>
      <c r="F176" s="262" t="s">
        <v>409</v>
      </c>
      <c r="G176" s="259"/>
      <c r="H176" s="263">
        <v>-0.034000000000000002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170</v>
      </c>
      <c r="AU176" s="269" t="s">
        <v>84</v>
      </c>
      <c r="AV176" s="13" t="s">
        <v>84</v>
      </c>
      <c r="AW176" s="13" t="s">
        <v>31</v>
      </c>
      <c r="AX176" s="13" t="s">
        <v>75</v>
      </c>
      <c r="AY176" s="269" t="s">
        <v>161</v>
      </c>
    </row>
    <row r="177" s="13" customFormat="1">
      <c r="A177" s="13"/>
      <c r="B177" s="258"/>
      <c r="C177" s="259"/>
      <c r="D177" s="260" t="s">
        <v>170</v>
      </c>
      <c r="E177" s="261" t="s">
        <v>1</v>
      </c>
      <c r="F177" s="262" t="s">
        <v>410</v>
      </c>
      <c r="G177" s="259"/>
      <c r="H177" s="263">
        <v>-0.034000000000000002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170</v>
      </c>
      <c r="AU177" s="269" t="s">
        <v>84</v>
      </c>
      <c r="AV177" s="13" t="s">
        <v>84</v>
      </c>
      <c r="AW177" s="13" t="s">
        <v>31</v>
      </c>
      <c r="AX177" s="13" t="s">
        <v>75</v>
      </c>
      <c r="AY177" s="269" t="s">
        <v>161</v>
      </c>
    </row>
    <row r="178" s="13" customFormat="1">
      <c r="A178" s="13"/>
      <c r="B178" s="258"/>
      <c r="C178" s="259"/>
      <c r="D178" s="260" t="s">
        <v>170</v>
      </c>
      <c r="E178" s="261" t="s">
        <v>1</v>
      </c>
      <c r="F178" s="262" t="s">
        <v>411</v>
      </c>
      <c r="G178" s="259"/>
      <c r="H178" s="263">
        <v>-0.034000000000000002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170</v>
      </c>
      <c r="AU178" s="269" t="s">
        <v>84</v>
      </c>
      <c r="AV178" s="13" t="s">
        <v>84</v>
      </c>
      <c r="AW178" s="13" t="s">
        <v>31</v>
      </c>
      <c r="AX178" s="13" t="s">
        <v>75</v>
      </c>
      <c r="AY178" s="269" t="s">
        <v>161</v>
      </c>
    </row>
    <row r="179" s="13" customFormat="1">
      <c r="A179" s="13"/>
      <c r="B179" s="258"/>
      <c r="C179" s="259"/>
      <c r="D179" s="260" t="s">
        <v>170</v>
      </c>
      <c r="E179" s="261" t="s">
        <v>1</v>
      </c>
      <c r="F179" s="262" t="s">
        <v>412</v>
      </c>
      <c r="G179" s="259"/>
      <c r="H179" s="263">
        <v>-0.033000000000000002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170</v>
      </c>
      <c r="AU179" s="269" t="s">
        <v>84</v>
      </c>
      <c r="AV179" s="13" t="s">
        <v>84</v>
      </c>
      <c r="AW179" s="13" t="s">
        <v>31</v>
      </c>
      <c r="AX179" s="13" t="s">
        <v>75</v>
      </c>
      <c r="AY179" s="269" t="s">
        <v>161</v>
      </c>
    </row>
    <row r="180" s="13" customFormat="1">
      <c r="A180" s="13"/>
      <c r="B180" s="258"/>
      <c r="C180" s="259"/>
      <c r="D180" s="260" t="s">
        <v>170</v>
      </c>
      <c r="E180" s="261" t="s">
        <v>1</v>
      </c>
      <c r="F180" s="262" t="s">
        <v>413</v>
      </c>
      <c r="G180" s="259"/>
      <c r="H180" s="263">
        <v>-0.033000000000000002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170</v>
      </c>
      <c r="AU180" s="269" t="s">
        <v>84</v>
      </c>
      <c r="AV180" s="13" t="s">
        <v>84</v>
      </c>
      <c r="AW180" s="13" t="s">
        <v>31</v>
      </c>
      <c r="AX180" s="13" t="s">
        <v>75</v>
      </c>
      <c r="AY180" s="269" t="s">
        <v>161</v>
      </c>
    </row>
    <row r="181" s="13" customFormat="1">
      <c r="A181" s="13"/>
      <c r="B181" s="258"/>
      <c r="C181" s="259"/>
      <c r="D181" s="260" t="s">
        <v>170</v>
      </c>
      <c r="E181" s="261" t="s">
        <v>1</v>
      </c>
      <c r="F181" s="262" t="s">
        <v>414</v>
      </c>
      <c r="G181" s="259"/>
      <c r="H181" s="263">
        <v>-0.027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170</v>
      </c>
      <c r="AU181" s="269" t="s">
        <v>84</v>
      </c>
      <c r="AV181" s="13" t="s">
        <v>84</v>
      </c>
      <c r="AW181" s="13" t="s">
        <v>31</v>
      </c>
      <c r="AX181" s="13" t="s">
        <v>75</v>
      </c>
      <c r="AY181" s="269" t="s">
        <v>161</v>
      </c>
    </row>
    <row r="182" s="15" customFormat="1">
      <c r="A182" s="15"/>
      <c r="B182" s="294"/>
      <c r="C182" s="295"/>
      <c r="D182" s="260" t="s">
        <v>170</v>
      </c>
      <c r="E182" s="296" t="s">
        <v>1</v>
      </c>
      <c r="F182" s="297" t="s">
        <v>203</v>
      </c>
      <c r="G182" s="295"/>
      <c r="H182" s="298">
        <v>1.1399999999999999</v>
      </c>
      <c r="I182" s="299"/>
      <c r="J182" s="295"/>
      <c r="K182" s="295"/>
      <c r="L182" s="300"/>
      <c r="M182" s="301"/>
      <c r="N182" s="302"/>
      <c r="O182" s="302"/>
      <c r="P182" s="302"/>
      <c r="Q182" s="302"/>
      <c r="R182" s="302"/>
      <c r="S182" s="302"/>
      <c r="T182" s="30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304" t="s">
        <v>170</v>
      </c>
      <c r="AU182" s="304" t="s">
        <v>84</v>
      </c>
      <c r="AV182" s="15" t="s">
        <v>168</v>
      </c>
      <c r="AW182" s="15" t="s">
        <v>31</v>
      </c>
      <c r="AX182" s="15" t="s">
        <v>82</v>
      </c>
      <c r="AY182" s="304" t="s">
        <v>161</v>
      </c>
    </row>
    <row r="183" s="2" customFormat="1" ht="44.25" customHeight="1">
      <c r="A183" s="38"/>
      <c r="B183" s="39"/>
      <c r="C183" s="244" t="s">
        <v>188</v>
      </c>
      <c r="D183" s="244" t="s">
        <v>164</v>
      </c>
      <c r="E183" s="245" t="s">
        <v>299</v>
      </c>
      <c r="F183" s="246" t="s">
        <v>300</v>
      </c>
      <c r="G183" s="247" t="s">
        <v>284</v>
      </c>
      <c r="H183" s="248">
        <v>357.87400000000002</v>
      </c>
      <c r="I183" s="249"/>
      <c r="J183" s="250">
        <f>ROUND(I183*H183,2)</f>
        <v>0</v>
      </c>
      <c r="K183" s="251"/>
      <c r="L183" s="44"/>
      <c r="M183" s="252" t="s">
        <v>1</v>
      </c>
      <c r="N183" s="253" t="s">
        <v>40</v>
      </c>
      <c r="O183" s="91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6" t="s">
        <v>168</v>
      </c>
      <c r="AT183" s="256" t="s">
        <v>164</v>
      </c>
      <c r="AU183" s="256" t="s">
        <v>84</v>
      </c>
      <c r="AY183" s="17" t="s">
        <v>161</v>
      </c>
      <c r="BE183" s="257">
        <f>IF(N183="základní",J183,0)</f>
        <v>0</v>
      </c>
      <c r="BF183" s="257">
        <f>IF(N183="snížená",J183,0)</f>
        <v>0</v>
      </c>
      <c r="BG183" s="257">
        <f>IF(N183="zákl. přenesená",J183,0)</f>
        <v>0</v>
      </c>
      <c r="BH183" s="257">
        <f>IF(N183="sníž. přenesená",J183,0)</f>
        <v>0</v>
      </c>
      <c r="BI183" s="257">
        <f>IF(N183="nulová",J183,0)</f>
        <v>0</v>
      </c>
      <c r="BJ183" s="17" t="s">
        <v>82</v>
      </c>
      <c r="BK183" s="257">
        <f>ROUND(I183*H183,2)</f>
        <v>0</v>
      </c>
      <c r="BL183" s="17" t="s">
        <v>168</v>
      </c>
      <c r="BM183" s="256" t="s">
        <v>426</v>
      </c>
    </row>
    <row r="184" s="2" customFormat="1">
      <c r="A184" s="38"/>
      <c r="B184" s="39"/>
      <c r="C184" s="40"/>
      <c r="D184" s="260" t="s">
        <v>176</v>
      </c>
      <c r="E184" s="40"/>
      <c r="F184" s="270" t="s">
        <v>302</v>
      </c>
      <c r="G184" s="40"/>
      <c r="H184" s="40"/>
      <c r="I184" s="154"/>
      <c r="J184" s="40"/>
      <c r="K184" s="40"/>
      <c r="L184" s="44"/>
      <c r="M184" s="271"/>
      <c r="N184" s="27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176</v>
      </c>
      <c r="AU184" s="17" t="s">
        <v>84</v>
      </c>
    </row>
    <row r="185" s="13" customFormat="1">
      <c r="A185" s="13"/>
      <c r="B185" s="258"/>
      <c r="C185" s="259"/>
      <c r="D185" s="260" t="s">
        <v>170</v>
      </c>
      <c r="E185" s="261" t="s">
        <v>1</v>
      </c>
      <c r="F185" s="262" t="s">
        <v>416</v>
      </c>
      <c r="G185" s="259"/>
      <c r="H185" s="263">
        <v>53.607999999999997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170</v>
      </c>
      <c r="AU185" s="269" t="s">
        <v>84</v>
      </c>
      <c r="AV185" s="13" t="s">
        <v>84</v>
      </c>
      <c r="AW185" s="13" t="s">
        <v>31</v>
      </c>
      <c r="AX185" s="13" t="s">
        <v>75</v>
      </c>
      <c r="AY185" s="269" t="s">
        <v>161</v>
      </c>
    </row>
    <row r="186" s="13" customFormat="1">
      <c r="A186" s="13"/>
      <c r="B186" s="258"/>
      <c r="C186" s="259"/>
      <c r="D186" s="260" t="s">
        <v>170</v>
      </c>
      <c r="E186" s="261" t="s">
        <v>1</v>
      </c>
      <c r="F186" s="262" t="s">
        <v>417</v>
      </c>
      <c r="G186" s="259"/>
      <c r="H186" s="263">
        <v>53.607999999999997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170</v>
      </c>
      <c r="AU186" s="269" t="s">
        <v>84</v>
      </c>
      <c r="AV186" s="13" t="s">
        <v>84</v>
      </c>
      <c r="AW186" s="13" t="s">
        <v>31</v>
      </c>
      <c r="AX186" s="13" t="s">
        <v>75</v>
      </c>
      <c r="AY186" s="269" t="s">
        <v>161</v>
      </c>
    </row>
    <row r="187" s="13" customFormat="1">
      <c r="A187" s="13"/>
      <c r="B187" s="258"/>
      <c r="C187" s="259"/>
      <c r="D187" s="260" t="s">
        <v>170</v>
      </c>
      <c r="E187" s="261" t="s">
        <v>1</v>
      </c>
      <c r="F187" s="262" t="s">
        <v>418</v>
      </c>
      <c r="G187" s="259"/>
      <c r="H187" s="263">
        <v>53.607999999999997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170</v>
      </c>
      <c r="AU187" s="269" t="s">
        <v>84</v>
      </c>
      <c r="AV187" s="13" t="s">
        <v>84</v>
      </c>
      <c r="AW187" s="13" t="s">
        <v>31</v>
      </c>
      <c r="AX187" s="13" t="s">
        <v>75</v>
      </c>
      <c r="AY187" s="269" t="s">
        <v>161</v>
      </c>
    </row>
    <row r="188" s="13" customFormat="1">
      <c r="A188" s="13"/>
      <c r="B188" s="258"/>
      <c r="C188" s="259"/>
      <c r="D188" s="260" t="s">
        <v>170</v>
      </c>
      <c r="E188" s="261" t="s">
        <v>1</v>
      </c>
      <c r="F188" s="262" t="s">
        <v>419</v>
      </c>
      <c r="G188" s="259"/>
      <c r="H188" s="263">
        <v>53.607999999999997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170</v>
      </c>
      <c r="AU188" s="269" t="s">
        <v>84</v>
      </c>
      <c r="AV188" s="13" t="s">
        <v>84</v>
      </c>
      <c r="AW188" s="13" t="s">
        <v>31</v>
      </c>
      <c r="AX188" s="13" t="s">
        <v>75</v>
      </c>
      <c r="AY188" s="269" t="s">
        <v>161</v>
      </c>
    </row>
    <row r="189" s="13" customFormat="1">
      <c r="A189" s="13"/>
      <c r="B189" s="258"/>
      <c r="C189" s="259"/>
      <c r="D189" s="260" t="s">
        <v>170</v>
      </c>
      <c r="E189" s="261" t="s">
        <v>1</v>
      </c>
      <c r="F189" s="262" t="s">
        <v>420</v>
      </c>
      <c r="G189" s="259"/>
      <c r="H189" s="263">
        <v>49.845999999999997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170</v>
      </c>
      <c r="AU189" s="269" t="s">
        <v>84</v>
      </c>
      <c r="AV189" s="13" t="s">
        <v>84</v>
      </c>
      <c r="AW189" s="13" t="s">
        <v>31</v>
      </c>
      <c r="AX189" s="13" t="s">
        <v>75</v>
      </c>
      <c r="AY189" s="269" t="s">
        <v>161</v>
      </c>
    </row>
    <row r="190" s="13" customFormat="1">
      <c r="A190" s="13"/>
      <c r="B190" s="258"/>
      <c r="C190" s="259"/>
      <c r="D190" s="260" t="s">
        <v>170</v>
      </c>
      <c r="E190" s="261" t="s">
        <v>1</v>
      </c>
      <c r="F190" s="262" t="s">
        <v>421</v>
      </c>
      <c r="G190" s="259"/>
      <c r="H190" s="263">
        <v>49.845999999999997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170</v>
      </c>
      <c r="AU190" s="269" t="s">
        <v>84</v>
      </c>
      <c r="AV190" s="13" t="s">
        <v>84</v>
      </c>
      <c r="AW190" s="13" t="s">
        <v>31</v>
      </c>
      <c r="AX190" s="13" t="s">
        <v>75</v>
      </c>
      <c r="AY190" s="269" t="s">
        <v>161</v>
      </c>
    </row>
    <row r="191" s="13" customFormat="1">
      <c r="A191" s="13"/>
      <c r="B191" s="258"/>
      <c r="C191" s="259"/>
      <c r="D191" s="260" t="s">
        <v>170</v>
      </c>
      <c r="E191" s="261" t="s">
        <v>1</v>
      </c>
      <c r="F191" s="262" t="s">
        <v>422</v>
      </c>
      <c r="G191" s="259"/>
      <c r="H191" s="263">
        <v>43.75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170</v>
      </c>
      <c r="AU191" s="269" t="s">
        <v>84</v>
      </c>
      <c r="AV191" s="13" t="s">
        <v>84</v>
      </c>
      <c r="AW191" s="13" t="s">
        <v>31</v>
      </c>
      <c r="AX191" s="13" t="s">
        <v>75</v>
      </c>
      <c r="AY191" s="269" t="s">
        <v>161</v>
      </c>
    </row>
    <row r="192" s="15" customFormat="1">
      <c r="A192" s="15"/>
      <c r="B192" s="294"/>
      <c r="C192" s="295"/>
      <c r="D192" s="260" t="s">
        <v>170</v>
      </c>
      <c r="E192" s="296" t="s">
        <v>1</v>
      </c>
      <c r="F192" s="297" t="s">
        <v>203</v>
      </c>
      <c r="G192" s="295"/>
      <c r="H192" s="298">
        <v>357.87400000000002</v>
      </c>
      <c r="I192" s="299"/>
      <c r="J192" s="295"/>
      <c r="K192" s="295"/>
      <c r="L192" s="300"/>
      <c r="M192" s="301"/>
      <c r="N192" s="302"/>
      <c r="O192" s="302"/>
      <c r="P192" s="302"/>
      <c r="Q192" s="302"/>
      <c r="R192" s="302"/>
      <c r="S192" s="302"/>
      <c r="T192" s="30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304" t="s">
        <v>170</v>
      </c>
      <c r="AU192" s="304" t="s">
        <v>84</v>
      </c>
      <c r="AV192" s="15" t="s">
        <v>168</v>
      </c>
      <c r="AW192" s="15" t="s">
        <v>31</v>
      </c>
      <c r="AX192" s="15" t="s">
        <v>82</v>
      </c>
      <c r="AY192" s="304" t="s">
        <v>161</v>
      </c>
    </row>
    <row r="193" s="2" customFormat="1" ht="16.5" customHeight="1">
      <c r="A193" s="38"/>
      <c r="B193" s="39"/>
      <c r="C193" s="283" t="s">
        <v>217</v>
      </c>
      <c r="D193" s="283" t="s">
        <v>184</v>
      </c>
      <c r="E193" s="284" t="s">
        <v>185</v>
      </c>
      <c r="F193" s="285" t="s">
        <v>186</v>
      </c>
      <c r="G193" s="286" t="s">
        <v>187</v>
      </c>
      <c r="H193" s="287">
        <v>471.82999999999998</v>
      </c>
      <c r="I193" s="288"/>
      <c r="J193" s="289">
        <f>ROUND(I193*H193,2)</f>
        <v>0</v>
      </c>
      <c r="K193" s="290"/>
      <c r="L193" s="291"/>
      <c r="M193" s="292" t="s">
        <v>1</v>
      </c>
      <c r="N193" s="293" t="s">
        <v>40</v>
      </c>
      <c r="O193" s="91"/>
      <c r="P193" s="254">
        <f>O193*H193</f>
        <v>0</v>
      </c>
      <c r="Q193" s="254">
        <v>1</v>
      </c>
      <c r="R193" s="254">
        <f>Q193*H193</f>
        <v>471.82999999999998</v>
      </c>
      <c r="S193" s="254">
        <v>0</v>
      </c>
      <c r="T193" s="25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6" t="s">
        <v>188</v>
      </c>
      <c r="AT193" s="256" t="s">
        <v>184</v>
      </c>
      <c r="AU193" s="256" t="s">
        <v>84</v>
      </c>
      <c r="AY193" s="17" t="s">
        <v>161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7" t="s">
        <v>82</v>
      </c>
      <c r="BK193" s="257">
        <f>ROUND(I193*H193,2)</f>
        <v>0</v>
      </c>
      <c r="BL193" s="17" t="s">
        <v>168</v>
      </c>
      <c r="BM193" s="256" t="s">
        <v>427</v>
      </c>
    </row>
    <row r="194" s="13" customFormat="1">
      <c r="A194" s="13"/>
      <c r="B194" s="258"/>
      <c r="C194" s="259"/>
      <c r="D194" s="260" t="s">
        <v>170</v>
      </c>
      <c r="E194" s="261" t="s">
        <v>1</v>
      </c>
      <c r="F194" s="262" t="s">
        <v>428</v>
      </c>
      <c r="G194" s="259"/>
      <c r="H194" s="263">
        <v>359.10000000000002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170</v>
      </c>
      <c r="AU194" s="269" t="s">
        <v>84</v>
      </c>
      <c r="AV194" s="13" t="s">
        <v>84</v>
      </c>
      <c r="AW194" s="13" t="s">
        <v>31</v>
      </c>
      <c r="AX194" s="13" t="s">
        <v>75</v>
      </c>
      <c r="AY194" s="269" t="s">
        <v>161</v>
      </c>
    </row>
    <row r="195" s="13" customFormat="1">
      <c r="A195" s="13"/>
      <c r="B195" s="258"/>
      <c r="C195" s="259"/>
      <c r="D195" s="260" t="s">
        <v>170</v>
      </c>
      <c r="E195" s="261" t="s">
        <v>1</v>
      </c>
      <c r="F195" s="262" t="s">
        <v>429</v>
      </c>
      <c r="G195" s="259"/>
      <c r="H195" s="263">
        <v>112.73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170</v>
      </c>
      <c r="AU195" s="269" t="s">
        <v>84</v>
      </c>
      <c r="AV195" s="13" t="s">
        <v>84</v>
      </c>
      <c r="AW195" s="13" t="s">
        <v>31</v>
      </c>
      <c r="AX195" s="13" t="s">
        <v>75</v>
      </c>
      <c r="AY195" s="269" t="s">
        <v>161</v>
      </c>
    </row>
    <row r="196" s="15" customFormat="1">
      <c r="A196" s="15"/>
      <c r="B196" s="294"/>
      <c r="C196" s="295"/>
      <c r="D196" s="260" t="s">
        <v>170</v>
      </c>
      <c r="E196" s="296" t="s">
        <v>1</v>
      </c>
      <c r="F196" s="297" t="s">
        <v>203</v>
      </c>
      <c r="G196" s="295"/>
      <c r="H196" s="298">
        <v>471.82999999999998</v>
      </c>
      <c r="I196" s="299"/>
      <c r="J196" s="295"/>
      <c r="K196" s="295"/>
      <c r="L196" s="300"/>
      <c r="M196" s="301"/>
      <c r="N196" s="302"/>
      <c r="O196" s="302"/>
      <c r="P196" s="302"/>
      <c r="Q196" s="302"/>
      <c r="R196" s="302"/>
      <c r="S196" s="302"/>
      <c r="T196" s="30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4" t="s">
        <v>170</v>
      </c>
      <c r="AU196" s="304" t="s">
        <v>84</v>
      </c>
      <c r="AV196" s="15" t="s">
        <v>168</v>
      </c>
      <c r="AW196" s="15" t="s">
        <v>31</v>
      </c>
      <c r="AX196" s="15" t="s">
        <v>82</v>
      </c>
      <c r="AY196" s="304" t="s">
        <v>161</v>
      </c>
    </row>
    <row r="197" s="12" customFormat="1" ht="25.92" customHeight="1">
      <c r="A197" s="12"/>
      <c r="B197" s="228"/>
      <c r="C197" s="229"/>
      <c r="D197" s="230" t="s">
        <v>74</v>
      </c>
      <c r="E197" s="231" t="s">
        <v>229</v>
      </c>
      <c r="F197" s="231" t="s">
        <v>230</v>
      </c>
      <c r="G197" s="229"/>
      <c r="H197" s="229"/>
      <c r="I197" s="232"/>
      <c r="J197" s="233">
        <f>BK197</f>
        <v>0</v>
      </c>
      <c r="K197" s="229"/>
      <c r="L197" s="234"/>
      <c r="M197" s="235"/>
      <c r="N197" s="236"/>
      <c r="O197" s="236"/>
      <c r="P197" s="237">
        <f>SUM(P198:P212)</f>
        <v>0</v>
      </c>
      <c r="Q197" s="236"/>
      <c r="R197" s="237">
        <f>SUM(R198:R212)</f>
        <v>0</v>
      </c>
      <c r="S197" s="236"/>
      <c r="T197" s="238">
        <f>SUM(T198:T212)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168</v>
      </c>
      <c r="AT197" s="240" t="s">
        <v>74</v>
      </c>
      <c r="AU197" s="240" t="s">
        <v>75</v>
      </c>
      <c r="AY197" s="239" t="s">
        <v>161</v>
      </c>
      <c r="BK197" s="241">
        <f>SUM(BK198:BK212)</f>
        <v>0</v>
      </c>
    </row>
    <row r="198" s="2" customFormat="1" ht="21.75" customHeight="1">
      <c r="A198" s="38"/>
      <c r="B198" s="39"/>
      <c r="C198" s="244" t="s">
        <v>221</v>
      </c>
      <c r="D198" s="244" t="s">
        <v>164</v>
      </c>
      <c r="E198" s="245" t="s">
        <v>232</v>
      </c>
      <c r="F198" s="246" t="s">
        <v>233</v>
      </c>
      <c r="G198" s="247" t="s">
        <v>198</v>
      </c>
      <c r="H198" s="248">
        <v>23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40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234</v>
      </c>
      <c r="AT198" s="256" t="s">
        <v>164</v>
      </c>
      <c r="AU198" s="256" t="s">
        <v>82</v>
      </c>
      <c r="AY198" s="17" t="s">
        <v>161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82</v>
      </c>
      <c r="BK198" s="257">
        <f>ROUND(I198*H198,2)</f>
        <v>0</v>
      </c>
      <c r="BL198" s="17" t="s">
        <v>234</v>
      </c>
      <c r="BM198" s="256" t="s">
        <v>430</v>
      </c>
    </row>
    <row r="199" s="13" customFormat="1">
      <c r="A199" s="13"/>
      <c r="B199" s="258"/>
      <c r="C199" s="259"/>
      <c r="D199" s="260" t="s">
        <v>170</v>
      </c>
      <c r="E199" s="261" t="s">
        <v>1</v>
      </c>
      <c r="F199" s="262" t="s">
        <v>397</v>
      </c>
      <c r="G199" s="259"/>
      <c r="H199" s="263">
        <v>22.817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170</v>
      </c>
      <c r="AU199" s="269" t="s">
        <v>82</v>
      </c>
      <c r="AV199" s="13" t="s">
        <v>84</v>
      </c>
      <c r="AW199" s="13" t="s">
        <v>31</v>
      </c>
      <c r="AX199" s="13" t="s">
        <v>75</v>
      </c>
      <c r="AY199" s="269" t="s">
        <v>161</v>
      </c>
    </row>
    <row r="200" s="13" customFormat="1">
      <c r="A200" s="13"/>
      <c r="B200" s="258"/>
      <c r="C200" s="259"/>
      <c r="D200" s="260" t="s">
        <v>170</v>
      </c>
      <c r="E200" s="261" t="s">
        <v>1</v>
      </c>
      <c r="F200" s="262" t="s">
        <v>398</v>
      </c>
      <c r="G200" s="259"/>
      <c r="H200" s="263">
        <v>0.183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170</v>
      </c>
      <c r="AU200" s="269" t="s">
        <v>82</v>
      </c>
      <c r="AV200" s="13" t="s">
        <v>84</v>
      </c>
      <c r="AW200" s="13" t="s">
        <v>31</v>
      </c>
      <c r="AX200" s="13" t="s">
        <v>75</v>
      </c>
      <c r="AY200" s="269" t="s">
        <v>161</v>
      </c>
    </row>
    <row r="201" s="15" customFormat="1">
      <c r="A201" s="15"/>
      <c r="B201" s="294"/>
      <c r="C201" s="295"/>
      <c r="D201" s="260" t="s">
        <v>170</v>
      </c>
      <c r="E201" s="296" t="s">
        <v>1</v>
      </c>
      <c r="F201" s="297" t="s">
        <v>203</v>
      </c>
      <c r="G201" s="295"/>
      <c r="H201" s="298">
        <v>23</v>
      </c>
      <c r="I201" s="299"/>
      <c r="J201" s="295"/>
      <c r="K201" s="295"/>
      <c r="L201" s="300"/>
      <c r="M201" s="301"/>
      <c r="N201" s="302"/>
      <c r="O201" s="302"/>
      <c r="P201" s="302"/>
      <c r="Q201" s="302"/>
      <c r="R201" s="302"/>
      <c r="S201" s="302"/>
      <c r="T201" s="30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304" t="s">
        <v>170</v>
      </c>
      <c r="AU201" s="304" t="s">
        <v>82</v>
      </c>
      <c r="AV201" s="15" t="s">
        <v>168</v>
      </c>
      <c r="AW201" s="15" t="s">
        <v>31</v>
      </c>
      <c r="AX201" s="15" t="s">
        <v>82</v>
      </c>
      <c r="AY201" s="304" t="s">
        <v>161</v>
      </c>
    </row>
    <row r="202" s="2" customFormat="1" ht="44.25" customHeight="1">
      <c r="A202" s="38"/>
      <c r="B202" s="39"/>
      <c r="C202" s="244" t="s">
        <v>225</v>
      </c>
      <c r="D202" s="244" t="s">
        <v>164</v>
      </c>
      <c r="E202" s="245" t="s">
        <v>239</v>
      </c>
      <c r="F202" s="246" t="s">
        <v>240</v>
      </c>
      <c r="G202" s="247" t="s">
        <v>198</v>
      </c>
      <c r="H202" s="248">
        <v>23</v>
      </c>
      <c r="I202" s="249"/>
      <c r="J202" s="250">
        <f>ROUND(I202*H202,2)</f>
        <v>0</v>
      </c>
      <c r="K202" s="251"/>
      <c r="L202" s="44"/>
      <c r="M202" s="252" t="s">
        <v>1</v>
      </c>
      <c r="N202" s="253" t="s">
        <v>40</v>
      </c>
      <c r="O202" s="91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6" t="s">
        <v>234</v>
      </c>
      <c r="AT202" s="256" t="s">
        <v>164</v>
      </c>
      <c r="AU202" s="256" t="s">
        <v>82</v>
      </c>
      <c r="AY202" s="17" t="s">
        <v>161</v>
      </c>
      <c r="BE202" s="257">
        <f>IF(N202="základní",J202,0)</f>
        <v>0</v>
      </c>
      <c r="BF202" s="257">
        <f>IF(N202="snížená",J202,0)</f>
        <v>0</v>
      </c>
      <c r="BG202" s="257">
        <f>IF(N202="zákl. přenesená",J202,0)</f>
        <v>0</v>
      </c>
      <c r="BH202" s="257">
        <f>IF(N202="sníž. přenesená",J202,0)</f>
        <v>0</v>
      </c>
      <c r="BI202" s="257">
        <f>IF(N202="nulová",J202,0)</f>
        <v>0</v>
      </c>
      <c r="BJ202" s="17" t="s">
        <v>82</v>
      </c>
      <c r="BK202" s="257">
        <f>ROUND(I202*H202,2)</f>
        <v>0</v>
      </c>
      <c r="BL202" s="17" t="s">
        <v>234</v>
      </c>
      <c r="BM202" s="256" t="s">
        <v>431</v>
      </c>
    </row>
    <row r="203" s="13" customFormat="1">
      <c r="A203" s="13"/>
      <c r="B203" s="258"/>
      <c r="C203" s="259"/>
      <c r="D203" s="260" t="s">
        <v>170</v>
      </c>
      <c r="E203" s="261" t="s">
        <v>1</v>
      </c>
      <c r="F203" s="262" t="s">
        <v>397</v>
      </c>
      <c r="G203" s="259"/>
      <c r="H203" s="263">
        <v>22.817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170</v>
      </c>
      <c r="AU203" s="269" t="s">
        <v>82</v>
      </c>
      <c r="AV203" s="13" t="s">
        <v>84</v>
      </c>
      <c r="AW203" s="13" t="s">
        <v>31</v>
      </c>
      <c r="AX203" s="13" t="s">
        <v>75</v>
      </c>
      <c r="AY203" s="269" t="s">
        <v>161</v>
      </c>
    </row>
    <row r="204" s="13" customFormat="1">
      <c r="A204" s="13"/>
      <c r="B204" s="258"/>
      <c r="C204" s="259"/>
      <c r="D204" s="260" t="s">
        <v>170</v>
      </c>
      <c r="E204" s="261" t="s">
        <v>1</v>
      </c>
      <c r="F204" s="262" t="s">
        <v>398</v>
      </c>
      <c r="G204" s="259"/>
      <c r="H204" s="263">
        <v>0.183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170</v>
      </c>
      <c r="AU204" s="269" t="s">
        <v>82</v>
      </c>
      <c r="AV204" s="13" t="s">
        <v>84</v>
      </c>
      <c r="AW204" s="13" t="s">
        <v>31</v>
      </c>
      <c r="AX204" s="13" t="s">
        <v>75</v>
      </c>
      <c r="AY204" s="269" t="s">
        <v>161</v>
      </c>
    </row>
    <row r="205" s="15" customFormat="1">
      <c r="A205" s="15"/>
      <c r="B205" s="294"/>
      <c r="C205" s="295"/>
      <c r="D205" s="260" t="s">
        <v>170</v>
      </c>
      <c r="E205" s="296" t="s">
        <v>1</v>
      </c>
      <c r="F205" s="297" t="s">
        <v>203</v>
      </c>
      <c r="G205" s="295"/>
      <c r="H205" s="298">
        <v>23</v>
      </c>
      <c r="I205" s="299"/>
      <c r="J205" s="295"/>
      <c r="K205" s="295"/>
      <c r="L205" s="300"/>
      <c r="M205" s="301"/>
      <c r="N205" s="302"/>
      <c r="O205" s="302"/>
      <c r="P205" s="302"/>
      <c r="Q205" s="302"/>
      <c r="R205" s="302"/>
      <c r="S205" s="302"/>
      <c r="T205" s="30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304" t="s">
        <v>170</v>
      </c>
      <c r="AU205" s="304" t="s">
        <v>82</v>
      </c>
      <c r="AV205" s="15" t="s">
        <v>168</v>
      </c>
      <c r="AW205" s="15" t="s">
        <v>31</v>
      </c>
      <c r="AX205" s="15" t="s">
        <v>82</v>
      </c>
      <c r="AY205" s="304" t="s">
        <v>161</v>
      </c>
    </row>
    <row r="206" s="2" customFormat="1" ht="44.25" customHeight="1">
      <c r="A206" s="38"/>
      <c r="B206" s="39"/>
      <c r="C206" s="244" t="s">
        <v>238</v>
      </c>
      <c r="D206" s="244" t="s">
        <v>164</v>
      </c>
      <c r="E206" s="245" t="s">
        <v>242</v>
      </c>
      <c r="F206" s="246" t="s">
        <v>243</v>
      </c>
      <c r="G206" s="247" t="s">
        <v>198</v>
      </c>
      <c r="H206" s="248">
        <v>5</v>
      </c>
      <c r="I206" s="249"/>
      <c r="J206" s="250">
        <f>ROUND(I206*H206,2)</f>
        <v>0</v>
      </c>
      <c r="K206" s="251"/>
      <c r="L206" s="44"/>
      <c r="M206" s="252" t="s">
        <v>1</v>
      </c>
      <c r="N206" s="253" t="s">
        <v>40</v>
      </c>
      <c r="O206" s="91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6" t="s">
        <v>234</v>
      </c>
      <c r="AT206" s="256" t="s">
        <v>164</v>
      </c>
      <c r="AU206" s="256" t="s">
        <v>82</v>
      </c>
      <c r="AY206" s="17" t="s">
        <v>161</v>
      </c>
      <c r="BE206" s="257">
        <f>IF(N206="základní",J206,0)</f>
        <v>0</v>
      </c>
      <c r="BF206" s="257">
        <f>IF(N206="snížená",J206,0)</f>
        <v>0</v>
      </c>
      <c r="BG206" s="257">
        <f>IF(N206="zákl. přenesená",J206,0)</f>
        <v>0</v>
      </c>
      <c r="BH206" s="257">
        <f>IF(N206="sníž. přenesená",J206,0)</f>
        <v>0</v>
      </c>
      <c r="BI206" s="257">
        <f>IF(N206="nulová",J206,0)</f>
        <v>0</v>
      </c>
      <c r="BJ206" s="17" t="s">
        <v>82</v>
      </c>
      <c r="BK206" s="257">
        <f>ROUND(I206*H206,2)</f>
        <v>0</v>
      </c>
      <c r="BL206" s="17" t="s">
        <v>234</v>
      </c>
      <c r="BM206" s="256" t="s">
        <v>432</v>
      </c>
    </row>
    <row r="207" s="13" customFormat="1">
      <c r="A207" s="13"/>
      <c r="B207" s="258"/>
      <c r="C207" s="259"/>
      <c r="D207" s="260" t="s">
        <v>170</v>
      </c>
      <c r="E207" s="261" t="s">
        <v>1</v>
      </c>
      <c r="F207" s="262" t="s">
        <v>162</v>
      </c>
      <c r="G207" s="259"/>
      <c r="H207" s="263">
        <v>5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170</v>
      </c>
      <c r="AU207" s="269" t="s">
        <v>82</v>
      </c>
      <c r="AV207" s="13" t="s">
        <v>84</v>
      </c>
      <c r="AW207" s="13" t="s">
        <v>31</v>
      </c>
      <c r="AX207" s="13" t="s">
        <v>75</v>
      </c>
      <c r="AY207" s="269" t="s">
        <v>161</v>
      </c>
    </row>
    <row r="208" s="15" customFormat="1">
      <c r="A208" s="15"/>
      <c r="B208" s="294"/>
      <c r="C208" s="295"/>
      <c r="D208" s="260" t="s">
        <v>170</v>
      </c>
      <c r="E208" s="296" t="s">
        <v>1</v>
      </c>
      <c r="F208" s="297" t="s">
        <v>203</v>
      </c>
      <c r="G208" s="295"/>
      <c r="H208" s="298">
        <v>5</v>
      </c>
      <c r="I208" s="299"/>
      <c r="J208" s="295"/>
      <c r="K208" s="295"/>
      <c r="L208" s="300"/>
      <c r="M208" s="301"/>
      <c r="N208" s="302"/>
      <c r="O208" s="302"/>
      <c r="P208" s="302"/>
      <c r="Q208" s="302"/>
      <c r="R208" s="302"/>
      <c r="S208" s="302"/>
      <c r="T208" s="30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304" t="s">
        <v>170</v>
      </c>
      <c r="AU208" s="304" t="s">
        <v>82</v>
      </c>
      <c r="AV208" s="15" t="s">
        <v>168</v>
      </c>
      <c r="AW208" s="15" t="s">
        <v>31</v>
      </c>
      <c r="AX208" s="15" t="s">
        <v>82</v>
      </c>
      <c r="AY208" s="304" t="s">
        <v>161</v>
      </c>
    </row>
    <row r="209" s="2" customFormat="1" ht="189.75" customHeight="1">
      <c r="A209" s="38"/>
      <c r="B209" s="39"/>
      <c r="C209" s="244" t="s">
        <v>231</v>
      </c>
      <c r="D209" s="244" t="s">
        <v>164</v>
      </c>
      <c r="E209" s="245" t="s">
        <v>246</v>
      </c>
      <c r="F209" s="246" t="s">
        <v>247</v>
      </c>
      <c r="G209" s="247" t="s">
        <v>187</v>
      </c>
      <c r="H209" s="248">
        <v>471.82999999999998</v>
      </c>
      <c r="I209" s="249"/>
      <c r="J209" s="250">
        <f>ROUND(I209*H209,2)</f>
        <v>0</v>
      </c>
      <c r="K209" s="251"/>
      <c r="L209" s="44"/>
      <c r="M209" s="252" t="s">
        <v>1</v>
      </c>
      <c r="N209" s="253" t="s">
        <v>40</v>
      </c>
      <c r="O209" s="91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6" t="s">
        <v>168</v>
      </c>
      <c r="AT209" s="256" t="s">
        <v>164</v>
      </c>
      <c r="AU209" s="256" t="s">
        <v>82</v>
      </c>
      <c r="AY209" s="17" t="s">
        <v>161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7" t="s">
        <v>82</v>
      </c>
      <c r="BK209" s="257">
        <f>ROUND(I209*H209,2)</f>
        <v>0</v>
      </c>
      <c r="BL209" s="17" t="s">
        <v>168</v>
      </c>
      <c r="BM209" s="256" t="s">
        <v>433</v>
      </c>
    </row>
    <row r="210" s="13" customFormat="1">
      <c r="A210" s="13"/>
      <c r="B210" s="258"/>
      <c r="C210" s="259"/>
      <c r="D210" s="260" t="s">
        <v>170</v>
      </c>
      <c r="E210" s="261" t="s">
        <v>1</v>
      </c>
      <c r="F210" s="262" t="s">
        <v>428</v>
      </c>
      <c r="G210" s="259"/>
      <c r="H210" s="263">
        <v>359.10000000000002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170</v>
      </c>
      <c r="AU210" s="269" t="s">
        <v>82</v>
      </c>
      <c r="AV210" s="13" t="s">
        <v>84</v>
      </c>
      <c r="AW210" s="13" t="s">
        <v>31</v>
      </c>
      <c r="AX210" s="13" t="s">
        <v>75</v>
      </c>
      <c r="AY210" s="269" t="s">
        <v>161</v>
      </c>
    </row>
    <row r="211" s="13" customFormat="1">
      <c r="A211" s="13"/>
      <c r="B211" s="258"/>
      <c r="C211" s="259"/>
      <c r="D211" s="260" t="s">
        <v>170</v>
      </c>
      <c r="E211" s="261" t="s">
        <v>1</v>
      </c>
      <c r="F211" s="262" t="s">
        <v>429</v>
      </c>
      <c r="G211" s="259"/>
      <c r="H211" s="263">
        <v>112.73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170</v>
      </c>
      <c r="AU211" s="269" t="s">
        <v>82</v>
      </c>
      <c r="AV211" s="13" t="s">
        <v>84</v>
      </c>
      <c r="AW211" s="13" t="s">
        <v>31</v>
      </c>
      <c r="AX211" s="13" t="s">
        <v>75</v>
      </c>
      <c r="AY211" s="269" t="s">
        <v>161</v>
      </c>
    </row>
    <row r="212" s="15" customFormat="1">
      <c r="A212" s="15"/>
      <c r="B212" s="294"/>
      <c r="C212" s="295"/>
      <c r="D212" s="260" t="s">
        <v>170</v>
      </c>
      <c r="E212" s="296" t="s">
        <v>1</v>
      </c>
      <c r="F212" s="297" t="s">
        <v>203</v>
      </c>
      <c r="G212" s="295"/>
      <c r="H212" s="298">
        <v>471.82999999999998</v>
      </c>
      <c r="I212" s="299"/>
      <c r="J212" s="295"/>
      <c r="K212" s="295"/>
      <c r="L212" s="300"/>
      <c r="M212" s="308"/>
      <c r="N212" s="309"/>
      <c r="O212" s="309"/>
      <c r="P212" s="309"/>
      <c r="Q212" s="309"/>
      <c r="R212" s="309"/>
      <c r="S212" s="309"/>
      <c r="T212" s="31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304" t="s">
        <v>170</v>
      </c>
      <c r="AU212" s="304" t="s">
        <v>82</v>
      </c>
      <c r="AV212" s="15" t="s">
        <v>168</v>
      </c>
      <c r="AW212" s="15" t="s">
        <v>31</v>
      </c>
      <c r="AX212" s="15" t="s">
        <v>82</v>
      </c>
      <c r="AY212" s="304" t="s">
        <v>161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192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KbvBY5BsszXcRw5G+OE7L67ms7+X2ZPRBzs6M34FFmH5G/RUyFqBB5dntaWDt8hTks2ntUC34EoMLBr0wILYXA==" hashValue="AWMY8yUFuKLcK6KnDEfKoQb6ua8YUM3bxVsG/JOOubzasHeYXM/M54VlTJYSyb6sKGZljXZXOYbUiN/rabrAxQ==" algorithmName="SHA-512" password="CC35"/>
  <autoFilter ref="C122:K2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2020-07-09T05:41:45Z</dcterms:created>
  <dcterms:modified xsi:type="dcterms:W3CDTF">2020-07-09T05:42:00Z</dcterms:modified>
</cp:coreProperties>
</file>