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01 - Komerční prostory" sheetId="2" r:id="rId2"/>
    <sheet name="SO-02 - Oprava eskalátorů" sheetId="3" r:id="rId3"/>
    <sheet name="SO-03-01 - ZRN - podchod" sheetId="4" r:id="rId4"/>
    <sheet name="SO-03-02 - ZRN - elektroi..." sheetId="5" r:id="rId5"/>
    <sheet name="SO-03-03 - VRN" sheetId="6" r:id="rId6"/>
    <sheet name="SO-04 - SO 04 Ochranné mř..." sheetId="7" r:id="rId7"/>
    <sheet name="SO-05 - SO 05 Ochranné mř..."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'SO-01 - Komerční prostory'!$C$90:$K$179</definedName>
    <definedName name="_xlnm.Print_Area" localSheetId="1">'SO-01 - Komerční prostory'!$C$4:$J$39,'SO-01 - Komerční prostory'!$C$45:$J$72,'SO-01 - Komerční prostory'!$C$78:$K$179</definedName>
    <definedName name="_xlnm.Print_Titles" localSheetId="1">'SO-01 - Komerční prostory'!$90:$90</definedName>
    <definedName name="_xlnm._FilterDatabase" localSheetId="2" hidden="1">'SO-02 - Oprava eskalátorů'!$C$101:$K$253</definedName>
    <definedName name="_xlnm.Print_Area" localSheetId="2">'SO-02 - Oprava eskalátorů'!$C$4:$J$39,'SO-02 - Oprava eskalátorů'!$C$45:$J$83,'SO-02 - Oprava eskalátorů'!$C$89:$K$253</definedName>
    <definedName name="_xlnm.Print_Titles" localSheetId="2">'SO-02 - Oprava eskalátorů'!$101:$101</definedName>
    <definedName name="_xlnm._FilterDatabase" localSheetId="3" hidden="1">'SO-03-01 - ZRN - podchod'!$C$86:$K$216</definedName>
    <definedName name="_xlnm.Print_Area" localSheetId="3">'SO-03-01 - ZRN - podchod'!$C$4:$J$39,'SO-03-01 - ZRN - podchod'!$C$45:$J$68,'SO-03-01 - ZRN - podchod'!$C$74:$K$216</definedName>
    <definedName name="_xlnm.Print_Titles" localSheetId="3">'SO-03-01 - ZRN - podchod'!$86:$86</definedName>
    <definedName name="_xlnm._FilterDatabase" localSheetId="4" hidden="1">'SO-03-02 - ZRN - elektroi...'!$C$80:$K$88</definedName>
    <definedName name="_xlnm.Print_Area" localSheetId="4">'SO-03-02 - ZRN - elektroi...'!$C$4:$J$39,'SO-03-02 - ZRN - elektroi...'!$C$45:$J$62,'SO-03-02 - ZRN - elektroi...'!$C$68:$K$88</definedName>
    <definedName name="_xlnm.Print_Titles" localSheetId="4">'SO-03-02 - ZRN - elektroi...'!$80:$80</definedName>
    <definedName name="_xlnm._FilterDatabase" localSheetId="5" hidden="1">'SO-03-03 - VRN'!$C$81:$K$91</definedName>
    <definedName name="_xlnm.Print_Area" localSheetId="5">'SO-03-03 - VRN'!$C$4:$J$39,'SO-03-03 - VRN'!$C$45:$J$63,'SO-03-03 - VRN'!$C$69:$K$91</definedName>
    <definedName name="_xlnm.Print_Titles" localSheetId="5">'SO-03-03 - VRN'!$81:$81</definedName>
    <definedName name="_xlnm._FilterDatabase" localSheetId="6" hidden="1">'SO-04 - SO 04 Ochranné mř...'!$C$90:$K$172</definedName>
    <definedName name="_xlnm.Print_Area" localSheetId="6">'SO-04 - SO 04 Ochranné mř...'!$C$4:$J$39,'SO-04 - SO 04 Ochranné mř...'!$C$45:$J$72,'SO-04 - SO 04 Ochranné mř...'!$C$78:$K$172</definedName>
    <definedName name="_xlnm.Print_Titles" localSheetId="6">'SO-04 - SO 04 Ochranné mř...'!$90:$90</definedName>
    <definedName name="_xlnm._FilterDatabase" localSheetId="7" hidden="1">'SO-05 - SO 05 Ochranné mř...'!$C$88:$K$177</definedName>
    <definedName name="_xlnm.Print_Area" localSheetId="7">'SO-05 - SO 05 Ochranné mř...'!$C$4:$J$39,'SO-05 - SO 05 Ochranné mř...'!$C$45:$J$70,'SO-05 - SO 05 Ochranné mř...'!$C$76:$K$177</definedName>
    <definedName name="_xlnm.Print_Titles" localSheetId="7">'SO-05 - SO 05 Ochranné mř...'!$88:$88</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l="1" r="J37"/>
  <c r="J36"/>
  <c i="1" r="AY61"/>
  <c i="8" r="J35"/>
  <c i="1" r="AX61"/>
  <c i="8" r="BI176"/>
  <c r="BH176"/>
  <c r="BG176"/>
  <c r="BF176"/>
  <c r="T176"/>
  <c r="T175"/>
  <c r="T174"/>
  <c r="R176"/>
  <c r="R175"/>
  <c r="R174"/>
  <c r="P176"/>
  <c r="P175"/>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4"/>
  <c r="BH134"/>
  <c r="BG134"/>
  <c r="BF134"/>
  <c r="T134"/>
  <c r="R134"/>
  <c r="P134"/>
  <c r="BI132"/>
  <c r="BH132"/>
  <c r="BG132"/>
  <c r="BF132"/>
  <c r="T132"/>
  <c r="R132"/>
  <c r="P132"/>
  <c r="BI129"/>
  <c r="BH129"/>
  <c r="BG129"/>
  <c r="BF129"/>
  <c r="T129"/>
  <c r="R129"/>
  <c r="P129"/>
  <c r="BI126"/>
  <c r="BH126"/>
  <c r="BG126"/>
  <c r="BF126"/>
  <c r="T126"/>
  <c r="R126"/>
  <c r="P126"/>
  <c r="BI122"/>
  <c r="BH122"/>
  <c r="BG122"/>
  <c r="BF122"/>
  <c r="T122"/>
  <c r="R122"/>
  <c r="P122"/>
  <c r="BI118"/>
  <c r="BH118"/>
  <c r="BG118"/>
  <c r="BF118"/>
  <c r="T118"/>
  <c r="T117"/>
  <c r="R118"/>
  <c r="R117"/>
  <c r="P118"/>
  <c r="P117"/>
  <c r="BI114"/>
  <c r="BH114"/>
  <c r="BG114"/>
  <c r="BF114"/>
  <c r="T114"/>
  <c r="R114"/>
  <c r="P114"/>
  <c r="BI111"/>
  <c r="BH111"/>
  <c r="BG111"/>
  <c r="BF111"/>
  <c r="T111"/>
  <c r="R111"/>
  <c r="P111"/>
  <c r="BI109"/>
  <c r="BH109"/>
  <c r="BG109"/>
  <c r="BF109"/>
  <c r="T109"/>
  <c r="R109"/>
  <c r="P109"/>
  <c r="BI105"/>
  <c r="BH105"/>
  <c r="BG105"/>
  <c r="BF105"/>
  <c r="T105"/>
  <c r="T104"/>
  <c r="R105"/>
  <c r="R104"/>
  <c r="P105"/>
  <c r="P104"/>
  <c r="BI100"/>
  <c r="BH100"/>
  <c r="BG100"/>
  <c r="BF100"/>
  <c r="T100"/>
  <c r="R100"/>
  <c r="P100"/>
  <c r="BI98"/>
  <c r="BH98"/>
  <c r="BG98"/>
  <c r="BF98"/>
  <c r="T98"/>
  <c r="R98"/>
  <c r="P98"/>
  <c r="BI96"/>
  <c r="BH96"/>
  <c r="BG96"/>
  <c r="BF96"/>
  <c r="T96"/>
  <c r="R96"/>
  <c r="P96"/>
  <c r="BI94"/>
  <c r="BH94"/>
  <c r="BG94"/>
  <c r="BF94"/>
  <c r="T94"/>
  <c r="R94"/>
  <c r="P94"/>
  <c r="BI91"/>
  <c r="BH91"/>
  <c r="BG91"/>
  <c r="BF91"/>
  <c r="T91"/>
  <c r="R91"/>
  <c r="P91"/>
  <c r="F83"/>
  <c r="E81"/>
  <c r="F52"/>
  <c r="E50"/>
  <c r="J24"/>
  <c r="E24"/>
  <c r="J55"/>
  <c r="J23"/>
  <c r="J21"/>
  <c r="E21"/>
  <c r="J85"/>
  <c r="J20"/>
  <c r="J18"/>
  <c r="E18"/>
  <c r="F55"/>
  <c r="J17"/>
  <c r="J15"/>
  <c r="E15"/>
  <c r="F54"/>
  <c r="J14"/>
  <c r="J12"/>
  <c r="J83"/>
  <c r="E7"/>
  <c r="E48"/>
  <c i="7" r="J37"/>
  <c r="J36"/>
  <c i="1" r="AY60"/>
  <c i="7" r="J35"/>
  <c i="1" r="AX60"/>
  <c i="7" r="BI171"/>
  <c r="BH171"/>
  <c r="BG171"/>
  <c r="BF171"/>
  <c r="T171"/>
  <c r="R171"/>
  <c r="P171"/>
  <c r="BI169"/>
  <c r="BH169"/>
  <c r="BG169"/>
  <c r="BF169"/>
  <c r="T169"/>
  <c r="R169"/>
  <c r="P169"/>
  <c r="BI166"/>
  <c r="BH166"/>
  <c r="BG166"/>
  <c r="BF166"/>
  <c r="T166"/>
  <c r="T165"/>
  <c r="R166"/>
  <c r="R165"/>
  <c r="P166"/>
  <c r="P165"/>
  <c r="BI163"/>
  <c r="BH163"/>
  <c r="BG163"/>
  <c r="BF163"/>
  <c r="T163"/>
  <c r="T162"/>
  <c r="R163"/>
  <c r="R162"/>
  <c r="P163"/>
  <c r="P162"/>
  <c r="BI159"/>
  <c r="BH159"/>
  <c r="BG159"/>
  <c r="BF159"/>
  <c r="T159"/>
  <c r="T158"/>
  <c r="R159"/>
  <c r="R158"/>
  <c r="P159"/>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3"/>
  <c r="BH103"/>
  <c r="BG103"/>
  <c r="BF103"/>
  <c r="T103"/>
  <c r="R103"/>
  <c r="P103"/>
  <c r="BI101"/>
  <c r="BH101"/>
  <c r="BG101"/>
  <c r="BF101"/>
  <c r="T101"/>
  <c r="R101"/>
  <c r="P101"/>
  <c r="BI98"/>
  <c r="BH98"/>
  <c r="BG98"/>
  <c r="BF98"/>
  <c r="T98"/>
  <c r="R98"/>
  <c r="P98"/>
  <c r="BI96"/>
  <c r="BH96"/>
  <c r="BG96"/>
  <c r="BF96"/>
  <c r="T96"/>
  <c r="R96"/>
  <c r="P96"/>
  <c r="BI94"/>
  <c r="BH94"/>
  <c r="BG94"/>
  <c r="BF94"/>
  <c r="T94"/>
  <c r="R94"/>
  <c r="P94"/>
  <c r="F85"/>
  <c r="E83"/>
  <c r="F52"/>
  <c r="E50"/>
  <c r="J24"/>
  <c r="E24"/>
  <c r="J55"/>
  <c r="J23"/>
  <c r="J21"/>
  <c r="E21"/>
  <c r="J54"/>
  <c r="J20"/>
  <c r="J18"/>
  <c r="E18"/>
  <c r="F88"/>
  <c r="J17"/>
  <c r="J15"/>
  <c r="E15"/>
  <c r="F54"/>
  <c r="J14"/>
  <c r="J12"/>
  <c r="J85"/>
  <c r="E7"/>
  <c r="E81"/>
  <c i="6" r="J37"/>
  <c r="J36"/>
  <c i="1" r="AY59"/>
  <c i="6" r="J35"/>
  <c i="1" r="AX59"/>
  <c i="6" r="BI89"/>
  <c r="BH89"/>
  <c r="BG89"/>
  <c r="BF89"/>
  <c r="T89"/>
  <c r="T88"/>
  <c r="R89"/>
  <c r="R88"/>
  <c r="P89"/>
  <c r="P88"/>
  <c r="BI85"/>
  <c r="BH85"/>
  <c r="BG85"/>
  <c r="BF85"/>
  <c r="T85"/>
  <c r="T84"/>
  <c r="T83"/>
  <c r="T82"/>
  <c r="R85"/>
  <c r="R84"/>
  <c r="R83"/>
  <c r="R82"/>
  <c r="P85"/>
  <c r="P84"/>
  <c r="P83"/>
  <c r="P82"/>
  <c i="1" r="AU59"/>
  <c i="6" r="F76"/>
  <c r="E74"/>
  <c r="F52"/>
  <c r="E50"/>
  <c r="J24"/>
  <c r="E24"/>
  <c r="J79"/>
  <c r="J23"/>
  <c r="J21"/>
  <c r="E21"/>
  <c r="J54"/>
  <c r="J20"/>
  <c r="J18"/>
  <c r="E18"/>
  <c r="F79"/>
  <c r="J17"/>
  <c r="J15"/>
  <c r="E15"/>
  <c r="F78"/>
  <c r="J14"/>
  <c r="J12"/>
  <c r="J76"/>
  <c r="E7"/>
  <c r="E72"/>
  <c i="5" r="J37"/>
  <c r="J36"/>
  <c i="1" r="AY58"/>
  <c i="5" r="J35"/>
  <c i="1" r="AX58"/>
  <c i="5" r="BI84"/>
  <c r="BH84"/>
  <c r="BG84"/>
  <c r="BF84"/>
  <c r="T84"/>
  <c r="T83"/>
  <c r="T82"/>
  <c r="T81"/>
  <c r="R84"/>
  <c r="R83"/>
  <c r="R82"/>
  <c r="R81"/>
  <c r="P84"/>
  <c r="P83"/>
  <c r="P82"/>
  <c r="P81"/>
  <c i="1" r="AU58"/>
  <c i="5" r="F75"/>
  <c r="E73"/>
  <c r="F52"/>
  <c r="E50"/>
  <c r="J24"/>
  <c r="E24"/>
  <c r="J55"/>
  <c r="J23"/>
  <c r="J21"/>
  <c r="E21"/>
  <c r="J77"/>
  <c r="J20"/>
  <c r="J18"/>
  <c r="E18"/>
  <c r="F78"/>
  <c r="J17"/>
  <c r="J15"/>
  <c r="E15"/>
  <c r="F77"/>
  <c r="J14"/>
  <c r="J12"/>
  <c r="J75"/>
  <c r="E7"/>
  <c r="E71"/>
  <c i="4" r="J37"/>
  <c r="J36"/>
  <c i="1" r="AY57"/>
  <c i="4" r="J35"/>
  <c i="1" r="AX57"/>
  <c i="4" r="BI212"/>
  <c r="BH212"/>
  <c r="BG212"/>
  <c r="BF212"/>
  <c r="T212"/>
  <c r="R212"/>
  <c r="P212"/>
  <c r="BI202"/>
  <c r="BH202"/>
  <c r="BG202"/>
  <c r="BF202"/>
  <c r="T202"/>
  <c r="R202"/>
  <c r="P202"/>
  <c r="BI194"/>
  <c r="BH194"/>
  <c r="BG194"/>
  <c r="BF194"/>
  <c r="T194"/>
  <c r="R194"/>
  <c r="P194"/>
  <c r="BI187"/>
  <c r="BH187"/>
  <c r="BG187"/>
  <c r="BF187"/>
  <c r="T187"/>
  <c r="R187"/>
  <c r="P187"/>
  <c r="BI180"/>
  <c r="BH180"/>
  <c r="BG180"/>
  <c r="BF180"/>
  <c r="T180"/>
  <c r="R180"/>
  <c r="P180"/>
  <c r="BI163"/>
  <c r="BH163"/>
  <c r="BG163"/>
  <c r="BF163"/>
  <c r="T163"/>
  <c r="T146"/>
  <c r="R163"/>
  <c r="R146"/>
  <c r="P163"/>
  <c r="P146"/>
  <c r="BI147"/>
  <c r="BH147"/>
  <c r="BG147"/>
  <c r="BF147"/>
  <c r="T147"/>
  <c r="R147"/>
  <c r="P147"/>
  <c r="BI130"/>
  <c r="BH130"/>
  <c r="BG130"/>
  <c r="BF130"/>
  <c r="T130"/>
  <c r="T129"/>
  <c r="R130"/>
  <c r="R129"/>
  <c r="P130"/>
  <c r="P129"/>
  <c r="BI125"/>
  <c r="BH125"/>
  <c r="BG125"/>
  <c r="BF125"/>
  <c r="T125"/>
  <c r="T124"/>
  <c r="R125"/>
  <c r="R124"/>
  <c r="P125"/>
  <c r="P124"/>
  <c r="BI119"/>
  <c r="BH119"/>
  <c r="BG119"/>
  <c r="BF119"/>
  <c r="T119"/>
  <c r="R119"/>
  <c r="P119"/>
  <c r="BI114"/>
  <c r="BH114"/>
  <c r="BG114"/>
  <c r="BF114"/>
  <c r="T114"/>
  <c r="R114"/>
  <c r="P114"/>
  <c r="BI112"/>
  <c r="BH112"/>
  <c r="BG112"/>
  <c r="BF112"/>
  <c r="T112"/>
  <c r="R112"/>
  <c r="P112"/>
  <c r="BI110"/>
  <c r="BH110"/>
  <c r="BG110"/>
  <c r="BF110"/>
  <c r="T110"/>
  <c r="R110"/>
  <c r="P110"/>
  <c r="BI106"/>
  <c r="BH106"/>
  <c r="BG106"/>
  <c r="BF106"/>
  <c r="T106"/>
  <c r="R106"/>
  <c r="P106"/>
  <c r="BI101"/>
  <c r="BH101"/>
  <c r="BG101"/>
  <c r="BF101"/>
  <c r="T101"/>
  <c r="R101"/>
  <c r="P101"/>
  <c r="BI96"/>
  <c r="BH96"/>
  <c r="BG96"/>
  <c r="BF96"/>
  <c r="T96"/>
  <c r="R96"/>
  <c r="P96"/>
  <c r="BI90"/>
  <c r="BH90"/>
  <c r="BG90"/>
  <c r="BF90"/>
  <c r="T90"/>
  <c r="T89"/>
  <c r="R90"/>
  <c r="R89"/>
  <c r="P90"/>
  <c r="P89"/>
  <c r="F81"/>
  <c r="E79"/>
  <c r="F52"/>
  <c r="E50"/>
  <c r="J24"/>
  <c r="E24"/>
  <c r="J55"/>
  <c r="J23"/>
  <c r="J21"/>
  <c r="E21"/>
  <c r="J83"/>
  <c r="J20"/>
  <c r="J18"/>
  <c r="E18"/>
  <c r="F84"/>
  <c r="J17"/>
  <c r="J15"/>
  <c r="E15"/>
  <c r="F83"/>
  <c r="J14"/>
  <c r="J12"/>
  <c r="J52"/>
  <c r="E7"/>
  <c r="E77"/>
  <c i="3" r="J37"/>
  <c r="J36"/>
  <c i="1" r="AY56"/>
  <c i="3" r="J35"/>
  <c i="1" r="AX56"/>
  <c i="3" r="BI252"/>
  <c r="BH252"/>
  <c r="BG252"/>
  <c r="BF252"/>
  <c r="T252"/>
  <c r="R252"/>
  <c r="P252"/>
  <c r="BI250"/>
  <c r="BH250"/>
  <c r="BG250"/>
  <c r="BF250"/>
  <c r="T250"/>
  <c r="R250"/>
  <c r="P250"/>
  <c r="BI248"/>
  <c r="BH248"/>
  <c r="BG248"/>
  <c r="BF248"/>
  <c r="T248"/>
  <c r="R248"/>
  <c r="P248"/>
  <c r="BI245"/>
  <c r="BH245"/>
  <c r="BG245"/>
  <c r="BF245"/>
  <c r="T245"/>
  <c r="T244"/>
  <c r="R245"/>
  <c r="R244"/>
  <c r="P245"/>
  <c r="P244"/>
  <c r="BI242"/>
  <c r="BH242"/>
  <c r="BG242"/>
  <c r="BF242"/>
  <c r="T242"/>
  <c r="R242"/>
  <c r="P242"/>
  <c r="BI240"/>
  <c r="BH240"/>
  <c r="BG240"/>
  <c r="BF240"/>
  <c r="T240"/>
  <c r="R240"/>
  <c r="P240"/>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R220"/>
  <c r="P220"/>
  <c r="BI218"/>
  <c r="BH218"/>
  <c r="BG218"/>
  <c r="BF218"/>
  <c r="T218"/>
  <c r="R218"/>
  <c r="P218"/>
  <c r="BI215"/>
  <c r="BH215"/>
  <c r="BG215"/>
  <c r="BF215"/>
  <c r="T215"/>
  <c r="R215"/>
  <c r="P215"/>
  <c r="BI213"/>
  <c r="BH213"/>
  <c r="BG213"/>
  <c r="BF213"/>
  <c r="T213"/>
  <c r="R213"/>
  <c r="P213"/>
  <c r="BI209"/>
  <c r="BH209"/>
  <c r="BG209"/>
  <c r="BF209"/>
  <c r="T209"/>
  <c r="R209"/>
  <c r="P209"/>
  <c r="BI207"/>
  <c r="BH207"/>
  <c r="BG207"/>
  <c r="BF207"/>
  <c r="T207"/>
  <c r="R207"/>
  <c r="P207"/>
  <c r="BI205"/>
  <c r="BH205"/>
  <c r="BG205"/>
  <c r="BF205"/>
  <c r="T205"/>
  <c r="R205"/>
  <c r="P205"/>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6"/>
  <c r="BH176"/>
  <c r="BG176"/>
  <c r="BF176"/>
  <c r="T176"/>
  <c r="R176"/>
  <c r="P176"/>
  <c r="BI174"/>
  <c r="BH174"/>
  <c r="BG174"/>
  <c r="BF174"/>
  <c r="T174"/>
  <c r="R174"/>
  <c r="P174"/>
  <c r="BI171"/>
  <c r="BH171"/>
  <c r="BG171"/>
  <c r="BF171"/>
  <c r="T171"/>
  <c r="R171"/>
  <c r="P171"/>
  <c r="BI169"/>
  <c r="BH169"/>
  <c r="BG169"/>
  <c r="BF169"/>
  <c r="T169"/>
  <c r="R169"/>
  <c r="P169"/>
  <c r="BI167"/>
  <c r="BH167"/>
  <c r="BG167"/>
  <c r="BF167"/>
  <c r="T167"/>
  <c r="R167"/>
  <c r="P167"/>
  <c r="BI165"/>
  <c r="BH165"/>
  <c r="BG165"/>
  <c r="BF165"/>
  <c r="T165"/>
  <c r="R165"/>
  <c r="P165"/>
  <c r="BI162"/>
  <c r="BH162"/>
  <c r="BG162"/>
  <c r="BF162"/>
  <c r="T162"/>
  <c r="R162"/>
  <c r="P162"/>
  <c r="BI160"/>
  <c r="BH160"/>
  <c r="BG160"/>
  <c r="BF160"/>
  <c r="T160"/>
  <c r="R160"/>
  <c r="P160"/>
  <c r="BI157"/>
  <c r="BH157"/>
  <c r="BG157"/>
  <c r="BF157"/>
  <c r="T157"/>
  <c r="T156"/>
  <c r="R157"/>
  <c r="R156"/>
  <c r="P157"/>
  <c r="P156"/>
  <c r="BI153"/>
  <c r="BH153"/>
  <c r="BG153"/>
  <c r="BF153"/>
  <c r="T153"/>
  <c r="T152"/>
  <c r="R153"/>
  <c r="R152"/>
  <c r="P153"/>
  <c r="P152"/>
  <c r="BI150"/>
  <c r="BH150"/>
  <c r="BG150"/>
  <c r="BF150"/>
  <c r="T150"/>
  <c r="R150"/>
  <c r="P150"/>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4"/>
  <c r="BH124"/>
  <c r="BG124"/>
  <c r="BF124"/>
  <c r="T124"/>
  <c r="R124"/>
  <c r="P124"/>
  <c r="BI122"/>
  <c r="BH122"/>
  <c r="BG122"/>
  <c r="BF122"/>
  <c r="T122"/>
  <c r="R122"/>
  <c r="P122"/>
  <c r="BI120"/>
  <c r="BH120"/>
  <c r="BG120"/>
  <c r="BF120"/>
  <c r="T120"/>
  <c r="R120"/>
  <c r="P120"/>
  <c r="BI117"/>
  <c r="BH117"/>
  <c r="BG117"/>
  <c r="BF117"/>
  <c r="T117"/>
  <c r="R117"/>
  <c r="P117"/>
  <c r="BI115"/>
  <c r="BH115"/>
  <c r="BG115"/>
  <c r="BF115"/>
  <c r="T115"/>
  <c r="R115"/>
  <c r="P115"/>
  <c r="BI113"/>
  <c r="BH113"/>
  <c r="BG113"/>
  <c r="BF113"/>
  <c r="T113"/>
  <c r="R113"/>
  <c r="P113"/>
  <c r="BI110"/>
  <c r="BH110"/>
  <c r="BG110"/>
  <c r="BF110"/>
  <c r="T110"/>
  <c r="T109"/>
  <c r="R110"/>
  <c r="R109"/>
  <c r="P110"/>
  <c r="P109"/>
  <c r="BI107"/>
  <c r="BH107"/>
  <c r="BG107"/>
  <c r="BF107"/>
  <c r="T107"/>
  <c r="R107"/>
  <c r="P107"/>
  <c r="BI105"/>
  <c r="BH105"/>
  <c r="BG105"/>
  <c r="BF105"/>
  <c r="T105"/>
  <c r="R105"/>
  <c r="P105"/>
  <c r="F96"/>
  <c r="E94"/>
  <c r="F52"/>
  <c r="E50"/>
  <c r="J24"/>
  <c r="E24"/>
  <c r="J99"/>
  <c r="J23"/>
  <c r="J21"/>
  <c r="E21"/>
  <c r="J98"/>
  <c r="J20"/>
  <c r="J18"/>
  <c r="E18"/>
  <c r="F55"/>
  <c r="J17"/>
  <c r="J15"/>
  <c r="E15"/>
  <c r="F98"/>
  <c r="J14"/>
  <c r="J12"/>
  <c r="J52"/>
  <c r="E7"/>
  <c r="E92"/>
  <c i="2" r="J37"/>
  <c r="J36"/>
  <c i="1" r="AY55"/>
  <c i="2" r="J35"/>
  <c i="1" r="AX55"/>
  <c i="2" r="BI178"/>
  <c r="BH178"/>
  <c r="BG178"/>
  <c r="BF178"/>
  <c r="T178"/>
  <c r="R178"/>
  <c r="P178"/>
  <c r="BI176"/>
  <c r="BH176"/>
  <c r="BG176"/>
  <c r="BF176"/>
  <c r="T176"/>
  <c r="R176"/>
  <c r="P176"/>
  <c r="BI172"/>
  <c r="BH172"/>
  <c r="BG172"/>
  <c r="BF172"/>
  <c r="T172"/>
  <c r="R172"/>
  <c r="P172"/>
  <c r="BI170"/>
  <c r="BH170"/>
  <c r="BG170"/>
  <c r="BF170"/>
  <c r="T170"/>
  <c r="R170"/>
  <c r="P170"/>
  <c r="BI168"/>
  <c r="BH168"/>
  <c r="BG168"/>
  <c r="BF168"/>
  <c r="T168"/>
  <c r="R168"/>
  <c r="P168"/>
  <c r="BI166"/>
  <c r="BH166"/>
  <c r="BG166"/>
  <c r="BF166"/>
  <c r="T166"/>
  <c r="R166"/>
  <c r="P166"/>
  <c r="BI163"/>
  <c r="BH163"/>
  <c r="BG163"/>
  <c r="BF163"/>
  <c r="T163"/>
  <c r="R163"/>
  <c r="P163"/>
  <c r="BI161"/>
  <c r="BH161"/>
  <c r="BG161"/>
  <c r="BF161"/>
  <c r="T161"/>
  <c r="R161"/>
  <c r="P161"/>
  <c r="BI159"/>
  <c r="BH159"/>
  <c r="BG159"/>
  <c r="BF159"/>
  <c r="T159"/>
  <c r="R159"/>
  <c r="P159"/>
  <c r="BI157"/>
  <c r="BH157"/>
  <c r="BG157"/>
  <c r="BF157"/>
  <c r="T157"/>
  <c r="R157"/>
  <c r="P157"/>
  <c r="BI154"/>
  <c r="BH154"/>
  <c r="BG154"/>
  <c r="BF154"/>
  <c r="T154"/>
  <c r="R154"/>
  <c r="P154"/>
  <c r="BI152"/>
  <c r="BH152"/>
  <c r="BG152"/>
  <c r="BF152"/>
  <c r="T152"/>
  <c r="R152"/>
  <c r="P152"/>
  <c r="BI150"/>
  <c r="BH150"/>
  <c r="BG150"/>
  <c r="BF150"/>
  <c r="T150"/>
  <c r="R150"/>
  <c r="P150"/>
  <c r="BI146"/>
  <c r="BH146"/>
  <c r="BG146"/>
  <c r="BF146"/>
  <c r="T146"/>
  <c r="T145"/>
  <c r="R146"/>
  <c r="R145"/>
  <c r="P146"/>
  <c r="P145"/>
  <c r="BI143"/>
  <c r="BH143"/>
  <c r="BG143"/>
  <c r="BF143"/>
  <c r="T143"/>
  <c r="R143"/>
  <c r="P143"/>
  <c r="BI139"/>
  <c r="BH139"/>
  <c r="BG139"/>
  <c r="BF139"/>
  <c r="T139"/>
  <c r="R139"/>
  <c r="P139"/>
  <c r="BI137"/>
  <c r="BH137"/>
  <c r="BG137"/>
  <c r="BF137"/>
  <c r="T137"/>
  <c r="R137"/>
  <c r="P137"/>
  <c r="BI135"/>
  <c r="BH135"/>
  <c r="BG135"/>
  <c r="BF135"/>
  <c r="T135"/>
  <c r="R135"/>
  <c r="P135"/>
  <c r="BI132"/>
  <c r="BH132"/>
  <c r="BG132"/>
  <c r="BF132"/>
  <c r="T132"/>
  <c r="R132"/>
  <c r="P132"/>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BI115"/>
  <c r="BH115"/>
  <c r="BG115"/>
  <c r="BF115"/>
  <c r="T115"/>
  <c r="R115"/>
  <c r="P115"/>
  <c r="BI111"/>
  <c r="BH111"/>
  <c r="BG111"/>
  <c r="BF111"/>
  <c r="T111"/>
  <c r="R111"/>
  <c r="P111"/>
  <c r="BI109"/>
  <c r="BH109"/>
  <c r="BG109"/>
  <c r="BF109"/>
  <c r="T109"/>
  <c r="R109"/>
  <c r="P109"/>
  <c r="BI107"/>
  <c r="BH107"/>
  <c r="BG107"/>
  <c r="BF107"/>
  <c r="T107"/>
  <c r="R107"/>
  <c r="P107"/>
  <c r="BI102"/>
  <c r="BH102"/>
  <c r="BG102"/>
  <c r="BF102"/>
  <c r="T102"/>
  <c r="R102"/>
  <c r="P102"/>
  <c r="BI96"/>
  <c r="BH96"/>
  <c r="BG96"/>
  <c r="BF96"/>
  <c r="T96"/>
  <c r="R96"/>
  <c r="P96"/>
  <c r="BI94"/>
  <c r="BH94"/>
  <c r="BG94"/>
  <c r="BF94"/>
  <c r="T94"/>
  <c r="R94"/>
  <c r="P94"/>
  <c r="F85"/>
  <c r="E83"/>
  <c r="F52"/>
  <c r="E50"/>
  <c r="J24"/>
  <c r="E24"/>
  <c r="J88"/>
  <c r="J23"/>
  <c r="J21"/>
  <c r="E21"/>
  <c r="J87"/>
  <c r="J20"/>
  <c r="J18"/>
  <c r="E18"/>
  <c r="F88"/>
  <c r="J17"/>
  <c r="J15"/>
  <c r="E15"/>
  <c r="F54"/>
  <c r="J14"/>
  <c r="J12"/>
  <c r="J85"/>
  <c r="E7"/>
  <c r="E81"/>
  <c i="1" r="L50"/>
  <c r="AM50"/>
  <c r="AM49"/>
  <c r="L49"/>
  <c r="AM47"/>
  <c r="L47"/>
  <c r="L45"/>
  <c r="L44"/>
  <c i="8" r="J166"/>
  <c r="J156"/>
  <c r="BK145"/>
  <c r="BK139"/>
  <c r="BK122"/>
  <c r="BK109"/>
  <c r="J98"/>
  <c i="7" r="J163"/>
  <c r="BK152"/>
  <c r="J144"/>
  <c r="J118"/>
  <c r="BK110"/>
  <c r="J101"/>
  <c i="4" r="J212"/>
  <c r="J110"/>
  <c i="3" r="BK252"/>
  <c r="BK233"/>
  <c r="J229"/>
  <c r="J213"/>
  <c r="J187"/>
  <c r="BK167"/>
  <c r="BK141"/>
  <c r="BK131"/>
  <c r="BK105"/>
  <c i="2" r="J157"/>
  <c r="BK111"/>
  <c i="8" r="BK170"/>
  <c r="J160"/>
  <c r="BK151"/>
  <c r="J143"/>
  <c r="J132"/>
  <c i="7" r="BK166"/>
  <c r="J152"/>
  <c r="J137"/>
  <c r="BK125"/>
  <c r="J114"/>
  <c i="6" r="BK89"/>
  <c i="4" r="J180"/>
  <c r="BK96"/>
  <c i="3" r="BK242"/>
  <c r="J227"/>
  <c r="J200"/>
  <c r="BK176"/>
  <c r="BK160"/>
  <c r="J124"/>
  <c i="2" r="BK178"/>
  <c r="BK154"/>
  <c r="J137"/>
  <c r="J109"/>
  <c i="8" r="J109"/>
  <c r="J96"/>
  <c i="7" r="BK159"/>
  <c r="BK139"/>
  <c r="J103"/>
  <c i="4" r="BK180"/>
  <c r="BK112"/>
  <c i="3" r="J237"/>
  <c r="J218"/>
  <c r="BK198"/>
  <c r="BK191"/>
  <c r="BK174"/>
  <c r="J162"/>
  <c r="J153"/>
  <c r="BK135"/>
  <c r="BK127"/>
  <c r="J117"/>
  <c i="2" r="BK168"/>
  <c r="BK157"/>
  <c r="J143"/>
  <c r="J128"/>
  <c r="J115"/>
  <c r="BK102"/>
  <c i="8" r="J122"/>
  <c i="7" r="J169"/>
  <c r="J135"/>
  <c r="BK114"/>
  <c r="J98"/>
  <c i="4" r="BK202"/>
  <c r="BK130"/>
  <c r="J96"/>
  <c i="3" r="J233"/>
  <c r="J223"/>
  <c r="BK200"/>
  <c r="BK169"/>
  <c r="BK144"/>
  <c r="BK122"/>
  <c r="J110"/>
  <c i="2" r="J168"/>
  <c r="J154"/>
  <c r="J124"/>
  <c r="J102"/>
  <c i="5" r="F37"/>
  <c i="1" r="BD58"/>
  <c i="8" r="BK172"/>
  <c r="BK168"/>
  <c r="BK160"/>
  <c r="BK149"/>
  <c r="BK141"/>
  <c r="J129"/>
  <c r="BK111"/>
  <c r="BK96"/>
  <c r="J91"/>
  <c i="7" r="J154"/>
  <c r="BK148"/>
  <c r="J123"/>
  <c r="BK108"/>
  <c i="6" r="J89"/>
  <c i="4" r="J119"/>
  <c r="BK90"/>
  <c i="3" r="BK248"/>
  <c r="BK231"/>
  <c r="BK215"/>
  <c r="J194"/>
  <c r="J181"/>
  <c r="BK148"/>
  <c r="J135"/>
  <c r="BK113"/>
  <c i="2" r="BK139"/>
  <c r="BK124"/>
  <c r="BK94"/>
  <c i="8" r="J168"/>
  <c r="BK162"/>
  <c r="J149"/>
  <c r="J141"/>
  <c r="BK129"/>
  <c i="7" r="BK163"/>
  <c r="BK150"/>
  <c r="J129"/>
  <c r="BK123"/>
  <c r="J110"/>
  <c i="5" r="J84"/>
  <c i="4" r="BK119"/>
  <c i="3" r="BK245"/>
  <c r="BK237"/>
  <c r="J203"/>
  <c r="BK179"/>
  <c r="BK165"/>
  <c r="J150"/>
  <c r="BK120"/>
  <c i="2" r="J166"/>
  <c r="BK150"/>
  <c r="J122"/>
  <c i="8" r="BK126"/>
  <c r="BK100"/>
  <c i="7" r="BK169"/>
  <c r="BK142"/>
  <c r="J131"/>
  <c i="4" r="BK212"/>
  <c r="J130"/>
  <c r="BK106"/>
  <c i="3" r="BK223"/>
  <c r="BK209"/>
  <c r="J196"/>
  <c r="BK185"/>
  <c r="BK171"/>
  <c r="J141"/>
  <c r="J131"/>
  <c r="BK124"/>
  <c i="2" r="J178"/>
  <c r="J163"/>
  <c r="BK152"/>
  <c r="BK135"/>
  <c r="J120"/>
  <c r="BK109"/>
  <c i="8" r="J134"/>
  <c r="BK91"/>
  <c i="7" r="BK137"/>
  <c r="J127"/>
  <c r="BK101"/>
  <c i="5" r="BK84"/>
  <c i="4" r="BK163"/>
  <c r="J112"/>
  <c i="3" r="J242"/>
  <c r="BK225"/>
  <c r="J205"/>
  <c r="BK183"/>
  <c r="J165"/>
  <c r="BK150"/>
  <c r="J115"/>
  <c r="J107"/>
  <c i="2" r="BK166"/>
  <c r="J150"/>
  <c r="BK128"/>
  <c i="1" r="AS54"/>
  <c i="5" r="F34"/>
  <c i="1" r="BA58"/>
  <c i="8" r="J176"/>
  <c r="BK164"/>
  <c r="J158"/>
  <c r="J147"/>
  <c r="BK137"/>
  <c r="J118"/>
  <c r="J100"/>
  <c r="J94"/>
  <c i="7" r="BK156"/>
  <c r="J150"/>
  <c r="BK135"/>
  <c r="J116"/>
  <c r="BK103"/>
  <c r="J94"/>
  <c i="4" r="J147"/>
  <c r="J101"/>
  <c i="3" r="J252"/>
  <c r="BK240"/>
  <c r="BK218"/>
  <c r="BK205"/>
  <c r="BK189"/>
  <c r="J179"/>
  <c r="J146"/>
  <c r="J133"/>
  <c r="BK107"/>
  <c i="2" r="J170"/>
  <c r="J126"/>
  <c r="BK107"/>
  <c i="8" r="J172"/>
  <c r="J164"/>
  <c r="BK156"/>
  <c r="BK147"/>
  <c r="J139"/>
  <c r="BK94"/>
  <c i="7" r="J156"/>
  <c r="J148"/>
  <c r="BK127"/>
  <c r="BK116"/>
  <c r="BK94"/>
  <c i="4" r="BK187"/>
  <c r="BK110"/>
  <c i="3" r="J250"/>
  <c r="J240"/>
  <c r="BK213"/>
  <c r="J191"/>
  <c r="BK162"/>
  <c r="J148"/>
  <c r="BK115"/>
  <c i="2" r="BK176"/>
  <c r="J152"/>
  <c r="J135"/>
  <c i="8" r="BK134"/>
  <c r="J105"/>
  <c i="7" r="BK171"/>
  <c r="BK144"/>
  <c r="J125"/>
  <c i="4" r="BK194"/>
  <c r="J125"/>
  <c i="3" r="J225"/>
  <c r="J215"/>
  <c r="BK203"/>
  <c r="J189"/>
  <c r="J174"/>
  <c r="J160"/>
  <c r="BK146"/>
  <c r="BK137"/>
  <c r="J129"/>
  <c r="J120"/>
  <c i="2" r="BK170"/>
  <c r="BK161"/>
  <c r="BK146"/>
  <c r="BK132"/>
  <c r="BK117"/>
  <c r="J107"/>
  <c i="8" r="J126"/>
  <c r="J114"/>
  <c i="7" r="J142"/>
  <c r="BK129"/>
  <c r="BK112"/>
  <c i="6" r="BK85"/>
  <c i="4" r="J187"/>
  <c r="BK114"/>
  <c i="3" r="J245"/>
  <c r="BK229"/>
  <c r="J220"/>
  <c r="J198"/>
  <c r="BK181"/>
  <c r="J157"/>
  <c r="J137"/>
  <c r="BK117"/>
  <c r="J105"/>
  <c i="2" r="BK163"/>
  <c r="J139"/>
  <c r="BK122"/>
  <c r="J96"/>
  <c i="5" r="F36"/>
  <c i="1" r="BC58"/>
  <c i="8" r="J170"/>
  <c r="J162"/>
  <c r="J151"/>
  <c r="BK143"/>
  <c r="BK132"/>
  <c r="BK114"/>
  <c r="BK105"/>
  <c i="7" r="J159"/>
  <c r="J146"/>
  <c r="BK133"/>
  <c r="J112"/>
  <c r="BK98"/>
  <c i="4" r="J163"/>
  <c r="J106"/>
  <c i="3" r="BK250"/>
  <c r="BK235"/>
  <c r="BK227"/>
  <c r="BK196"/>
  <c r="J185"/>
  <c r="BK157"/>
  <c r="BK139"/>
  <c r="BK129"/>
  <c i="2" r="J172"/>
  <c r="BK143"/>
  <c r="J117"/>
  <c i="8" r="BK176"/>
  <c r="BK166"/>
  <c r="BK158"/>
  <c r="J145"/>
  <c r="J137"/>
  <c i="7" r="J171"/>
  <c r="BK154"/>
  <c r="J139"/>
  <c r="BK118"/>
  <c r="BK96"/>
  <c i="4" r="J202"/>
  <c r="BK147"/>
  <c r="BK101"/>
  <c i="3" r="J235"/>
  <c r="J207"/>
  <c r="J183"/>
  <c r="J169"/>
  <c r="J139"/>
  <c r="BK110"/>
  <c i="2" r="J161"/>
  <c r="J146"/>
  <c r="BK115"/>
  <c i="8" r="J111"/>
  <c r="BK98"/>
  <c i="7" r="J166"/>
  <c r="J133"/>
  <c i="6" r="J85"/>
  <c i="4" r="J114"/>
  <c r="J90"/>
  <c i="3" r="BK220"/>
  <c r="BK207"/>
  <c r="BK194"/>
  <c r="J176"/>
  <c r="J171"/>
  <c r="J144"/>
  <c r="BK133"/>
  <c r="J122"/>
  <c i="2" r="J176"/>
  <c r="J159"/>
  <c r="BK137"/>
  <c r="BK126"/>
  <c r="J111"/>
  <c r="BK96"/>
  <c i="8" r="BK118"/>
  <c i="7" r="BK146"/>
  <c r="BK131"/>
  <c r="J108"/>
  <c r="J96"/>
  <c i="4" r="J194"/>
  <c r="BK125"/>
  <c i="3" r="J248"/>
  <c r="J231"/>
  <c r="J209"/>
  <c r="BK187"/>
  <c r="J167"/>
  <c r="BK153"/>
  <c r="J127"/>
  <c r="J113"/>
  <c i="2" r="BK172"/>
  <c r="BK159"/>
  <c r="J132"/>
  <c r="BK120"/>
  <c r="J94"/>
  <c i="5" r="F35"/>
  <c i="1" r="BB58"/>
  <c i="2" l="1" r="P93"/>
  <c r="P101"/>
  <c r="P119"/>
  <c r="BK134"/>
  <c r="J134"/>
  <c r="J64"/>
  <c r="T149"/>
  <c r="T156"/>
  <c r="T165"/>
  <c r="T175"/>
  <c r="T174"/>
  <c i="3" r="P104"/>
  <c r="R112"/>
  <c r="T119"/>
  <c r="T126"/>
  <c r="T143"/>
  <c r="BK164"/>
  <c r="J164"/>
  <c r="J71"/>
  <c r="T164"/>
  <c r="T173"/>
  <c r="P178"/>
  <c r="P193"/>
  <c r="P202"/>
  <c r="T212"/>
  <c r="R217"/>
  <c r="R222"/>
  <c r="R239"/>
  <c r="T247"/>
  <c i="4" r="BK95"/>
  <c r="J95"/>
  <c r="J62"/>
  <c r="T179"/>
  <c r="T128"/>
  <c i="7" r="BK100"/>
  <c r="J100"/>
  <c r="J62"/>
  <c r="P100"/>
  <c r="R107"/>
  <c r="P122"/>
  <c r="R141"/>
  <c r="R168"/>
  <c r="R161"/>
  <c i="2" r="BK101"/>
  <c r="J101"/>
  <c r="J62"/>
  <c r="BK119"/>
  <c r="J119"/>
  <c r="J63"/>
  <c r="P134"/>
  <c r="BK149"/>
  <c r="BK156"/>
  <c r="J156"/>
  <c r="J68"/>
  <c r="BK165"/>
  <c r="J165"/>
  <c r="J69"/>
  <c r="P175"/>
  <c r="P174"/>
  <c i="3" r="T104"/>
  <c r="P112"/>
  <c r="BK126"/>
  <c r="J126"/>
  <c r="J65"/>
  <c r="BK143"/>
  <c r="J143"/>
  <c r="J66"/>
  <c r="BK159"/>
  <c r="J159"/>
  <c r="J70"/>
  <c r="T159"/>
  <c r="P164"/>
  <c r="BK173"/>
  <c r="J173"/>
  <c r="J72"/>
  <c r="R173"/>
  <c r="R178"/>
  <c r="T193"/>
  <c r="R202"/>
  <c r="P212"/>
  <c r="P217"/>
  <c r="P222"/>
  <c r="P239"/>
  <c r="P247"/>
  <c i="4" r="T95"/>
  <c r="T88"/>
  <c r="T87"/>
  <c r="P179"/>
  <c r="P128"/>
  <c i="7" r="BK93"/>
  <c r="BK92"/>
  <c r="J92"/>
  <c r="J60"/>
  <c r="T93"/>
  <c r="R100"/>
  <c r="P107"/>
  <c r="R122"/>
  <c r="P141"/>
  <c r="BK168"/>
  <c r="J168"/>
  <c r="J71"/>
  <c i="2" r="BK93"/>
  <c r="J93"/>
  <c r="J61"/>
  <c r="T93"/>
  <c r="T101"/>
  <c r="R119"/>
  <c r="R134"/>
  <c r="P149"/>
  <c r="R156"/>
  <c r="R165"/>
  <c r="BK175"/>
  <c r="J175"/>
  <c r="J71"/>
  <c i="3" r="BK104"/>
  <c r="J104"/>
  <c r="J61"/>
  <c r="R104"/>
  <c r="BK112"/>
  <c r="J112"/>
  <c r="J63"/>
  <c r="T112"/>
  <c r="P119"/>
  <c r="P126"/>
  <c r="P143"/>
  <c r="R159"/>
  <c r="R164"/>
  <c r="P173"/>
  <c r="BK193"/>
  <c r="J193"/>
  <c r="J74"/>
  <c r="R193"/>
  <c r="T202"/>
  <c r="BK217"/>
  <c r="J217"/>
  <c r="J78"/>
  <c r="T217"/>
  <c r="T222"/>
  <c r="BK247"/>
  <c r="J247"/>
  <c r="J82"/>
  <c i="4" r="R95"/>
  <c r="R88"/>
  <c r="BK179"/>
  <c r="J179"/>
  <c r="J67"/>
  <c i="7" r="P93"/>
  <c r="P92"/>
  <c r="BK107"/>
  <c r="J107"/>
  <c r="J64"/>
  <c r="BK122"/>
  <c r="J122"/>
  <c r="J65"/>
  <c r="BK141"/>
  <c r="J141"/>
  <c r="J66"/>
  <c r="T168"/>
  <c r="T161"/>
  <c i="8" r="P90"/>
  <c r="T90"/>
  <c r="BK108"/>
  <c r="J108"/>
  <c r="J63"/>
  <c r="R108"/>
  <c r="R103"/>
  <c r="P121"/>
  <c r="R121"/>
  <c r="BK155"/>
  <c r="BK154"/>
  <c r="J154"/>
  <c r="J66"/>
  <c r="R155"/>
  <c r="R154"/>
  <c i="2" r="R93"/>
  <c r="R101"/>
  <c r="T119"/>
  <c r="T134"/>
  <c r="R149"/>
  <c r="R148"/>
  <c r="P156"/>
  <c r="P165"/>
  <c r="R175"/>
  <c r="R174"/>
  <c i="3" r="BK119"/>
  <c r="J119"/>
  <c r="J64"/>
  <c r="R119"/>
  <c r="R126"/>
  <c r="R143"/>
  <c r="P159"/>
  <c r="P155"/>
  <c r="BK178"/>
  <c r="J178"/>
  <c r="J73"/>
  <c r="T178"/>
  <c r="BK202"/>
  <c r="J202"/>
  <c r="J75"/>
  <c r="BK212"/>
  <c r="J212"/>
  <c r="J77"/>
  <c r="R212"/>
  <c r="BK222"/>
  <c r="J222"/>
  <c r="J79"/>
  <c r="BK239"/>
  <c r="J239"/>
  <c r="J80"/>
  <c r="T239"/>
  <c r="R247"/>
  <c i="4" r="P95"/>
  <c r="P88"/>
  <c r="P87"/>
  <c i="1" r="AU57"/>
  <c i="4" r="R179"/>
  <c r="R128"/>
  <c i="7" r="R93"/>
  <c r="R92"/>
  <c r="T100"/>
  <c r="T107"/>
  <c r="T122"/>
  <c r="T141"/>
  <c r="P168"/>
  <c r="P161"/>
  <c i="8" r="BK90"/>
  <c r="J90"/>
  <c r="J60"/>
  <c r="R90"/>
  <c r="P108"/>
  <c r="P103"/>
  <c r="T108"/>
  <c r="T103"/>
  <c r="BK121"/>
  <c r="J121"/>
  <c r="J65"/>
  <c r="T121"/>
  <c r="P155"/>
  <c r="P154"/>
  <c r="T155"/>
  <c r="T154"/>
  <c i="2" r="J54"/>
  <c r="BE115"/>
  <c r="BE117"/>
  <c r="BE139"/>
  <c r="BE143"/>
  <c r="BE146"/>
  <c r="BE168"/>
  <c r="BE176"/>
  <c r="BK145"/>
  <c r="J145"/>
  <c r="J65"/>
  <c i="3" r="J55"/>
  <c r="J96"/>
  <c r="BE110"/>
  <c r="BE127"/>
  <c r="BE131"/>
  <c r="BE137"/>
  <c r="BE141"/>
  <c r="BE146"/>
  <c r="BE162"/>
  <c r="BE176"/>
  <c r="BE189"/>
  <c r="BE191"/>
  <c r="BE213"/>
  <c r="BE225"/>
  <c r="BE227"/>
  <c r="BE233"/>
  <c r="BE235"/>
  <c r="BE240"/>
  <c i="4" r="J54"/>
  <c r="BE101"/>
  <c r="BE110"/>
  <c r="BE114"/>
  <c r="BE119"/>
  <c r="BE194"/>
  <c r="BK89"/>
  <c i="5" r="E48"/>
  <c r="F54"/>
  <c i="6" r="F55"/>
  <c r="J78"/>
  <c i="7" r="E48"/>
  <c r="J52"/>
  <c r="F87"/>
  <c r="J88"/>
  <c r="BE116"/>
  <c r="BE118"/>
  <c r="BE123"/>
  <c r="BE148"/>
  <c r="BE150"/>
  <c r="BE152"/>
  <c r="BE154"/>
  <c i="8" r="J52"/>
  <c r="E79"/>
  <c r="F86"/>
  <c r="BE129"/>
  <c r="BE132"/>
  <c i="2" r="E48"/>
  <c r="J55"/>
  <c i="3" r="J54"/>
  <c r="BE105"/>
  <c r="BE148"/>
  <c r="BE157"/>
  <c r="BE165"/>
  <c r="BE167"/>
  <c r="BE169"/>
  <c r="BE171"/>
  <c r="BE179"/>
  <c r="BE181"/>
  <c r="BE185"/>
  <c r="BE248"/>
  <c r="BE250"/>
  <c r="BK152"/>
  <c r="J152"/>
  <c r="J67"/>
  <c r="BK156"/>
  <c r="J156"/>
  <c r="J69"/>
  <c i="4" r="E48"/>
  <c r="F54"/>
  <c r="J84"/>
  <c r="BE112"/>
  <c r="BE125"/>
  <c r="BE130"/>
  <c r="BE163"/>
  <c r="BE187"/>
  <c r="BE212"/>
  <c i="5" r="J52"/>
  <c r="J78"/>
  <c r="BK83"/>
  <c r="J83"/>
  <c r="J61"/>
  <c i="6" r="E48"/>
  <c r="J52"/>
  <c r="J55"/>
  <c r="BK84"/>
  <c r="J84"/>
  <c r="J61"/>
  <c i="7" r="J87"/>
  <c r="BE94"/>
  <c r="BE98"/>
  <c r="BE103"/>
  <c r="BE108"/>
  <c r="BE110"/>
  <c r="BE112"/>
  <c r="BE114"/>
  <c r="BE133"/>
  <c r="BE146"/>
  <c r="BE163"/>
  <c r="BE171"/>
  <c r="BK165"/>
  <c r="J165"/>
  <c r="J70"/>
  <c i="8" r="J54"/>
  <c r="BE91"/>
  <c r="BE94"/>
  <c r="BE114"/>
  <c r="BE122"/>
  <c i="2" r="J52"/>
  <c r="F55"/>
  <c r="F87"/>
  <c r="BE96"/>
  <c r="BE102"/>
  <c r="BE107"/>
  <c r="BE109"/>
  <c r="BE111"/>
  <c r="BE122"/>
  <c r="BE124"/>
  <c r="BE132"/>
  <c r="BE137"/>
  <c r="BE157"/>
  <c r="BE172"/>
  <c r="BE178"/>
  <c i="3" r="E48"/>
  <c r="F99"/>
  <c r="BE122"/>
  <c r="BE124"/>
  <c r="BE129"/>
  <c r="BE133"/>
  <c r="BE139"/>
  <c r="BE144"/>
  <c r="BE150"/>
  <c r="BE183"/>
  <c r="BE187"/>
  <c r="BE194"/>
  <c r="BE196"/>
  <c r="BE203"/>
  <c r="BE205"/>
  <c r="BE215"/>
  <c r="BE218"/>
  <c r="BE220"/>
  <c r="BK244"/>
  <c r="J244"/>
  <c r="J81"/>
  <c i="4" r="F55"/>
  <c r="J81"/>
  <c r="BE106"/>
  <c r="BE147"/>
  <c r="BE202"/>
  <c r="BK129"/>
  <c r="J129"/>
  <c r="J65"/>
  <c r="BK146"/>
  <c r="J146"/>
  <c r="J66"/>
  <c i="5" r="F55"/>
  <c i="6" r="F54"/>
  <c r="BE85"/>
  <c i="7" r="BE129"/>
  <c r="BE131"/>
  <c r="BE135"/>
  <c r="BE137"/>
  <c r="BE156"/>
  <c r="BE159"/>
  <c r="BK158"/>
  <c r="J158"/>
  <c r="J67"/>
  <c r="BK162"/>
  <c r="J162"/>
  <c r="J69"/>
  <c i="8" r="F85"/>
  <c r="J86"/>
  <c r="BE96"/>
  <c r="BE98"/>
  <c r="BE100"/>
  <c r="BE105"/>
  <c r="BE111"/>
  <c r="BE118"/>
  <c r="BE126"/>
  <c r="BE134"/>
  <c r="BE137"/>
  <c r="BE145"/>
  <c r="BE147"/>
  <c r="BE151"/>
  <c r="BE156"/>
  <c r="BE158"/>
  <c r="BE164"/>
  <c r="BE176"/>
  <c r="BK104"/>
  <c r="J104"/>
  <c r="J62"/>
  <c r="BK117"/>
  <c r="J117"/>
  <c r="J64"/>
  <c i="2" r="BE94"/>
  <c r="BE120"/>
  <c r="BE126"/>
  <c r="BE128"/>
  <c r="BE135"/>
  <c r="BE150"/>
  <c r="BE152"/>
  <c r="BE154"/>
  <c r="BE159"/>
  <c r="BE161"/>
  <c r="BE163"/>
  <c r="BE166"/>
  <c r="BE170"/>
  <c i="3" r="F54"/>
  <c r="BE107"/>
  <c r="BE113"/>
  <c r="BE115"/>
  <c r="BE117"/>
  <c r="BE120"/>
  <c r="BE135"/>
  <c r="BE153"/>
  <c r="BE160"/>
  <c r="BE174"/>
  <c r="BE198"/>
  <c r="BE200"/>
  <c r="BE207"/>
  <c r="BE209"/>
  <c r="BE223"/>
  <c r="BE229"/>
  <c r="BE231"/>
  <c r="BE237"/>
  <c r="BE242"/>
  <c r="BE245"/>
  <c r="BE252"/>
  <c r="BK109"/>
  <c r="J109"/>
  <c r="J62"/>
  <c i="4" r="BE90"/>
  <c r="BE96"/>
  <c r="BE180"/>
  <c r="BK124"/>
  <c r="J124"/>
  <c r="J63"/>
  <c i="5" r="J54"/>
  <c r="BE84"/>
  <c i="6" r="BE89"/>
  <c r="BK88"/>
  <c r="J88"/>
  <c r="J62"/>
  <c i="7" r="F55"/>
  <c r="BE96"/>
  <c r="BE101"/>
  <c r="BE125"/>
  <c r="BE127"/>
  <c r="BE139"/>
  <c r="BE142"/>
  <c r="BE144"/>
  <c r="BE166"/>
  <c r="BE169"/>
  <c i="8" r="BE109"/>
  <c r="BE139"/>
  <c r="BE141"/>
  <c r="BE143"/>
  <c r="BE149"/>
  <c r="BE160"/>
  <c r="BE162"/>
  <c r="BE166"/>
  <c r="BE168"/>
  <c r="BE170"/>
  <c r="BE172"/>
  <c r="BK175"/>
  <c r="J175"/>
  <c r="J69"/>
  <c i="2" r="F37"/>
  <c i="1" r="BD55"/>
  <c i="4" r="F36"/>
  <c i="1" r="BC57"/>
  <c i="4" r="J34"/>
  <c i="1" r="AW57"/>
  <c i="6" r="F37"/>
  <c i="1" r="BD59"/>
  <c i="2" r="F34"/>
  <c i="1" r="BA55"/>
  <c i="8" r="F36"/>
  <c i="1" r="BC61"/>
  <c i="6" r="F35"/>
  <c i="1" r="BB59"/>
  <c i="8" r="J34"/>
  <c i="1" r="AW61"/>
  <c i="6" r="J34"/>
  <c i="1" r="AW59"/>
  <c i="7" r="F36"/>
  <c i="1" r="BC60"/>
  <c i="7" r="F35"/>
  <c i="1" r="BB60"/>
  <c i="7" r="J34"/>
  <c i="1" r="AW60"/>
  <c i="7" r="F37"/>
  <c i="1" r="BD60"/>
  <c i="6" r="F36"/>
  <c i="1" r="BC59"/>
  <c i="2" r="J34"/>
  <c i="1" r="AW55"/>
  <c i="4" r="F35"/>
  <c i="1" r="BB57"/>
  <c i="2" r="F36"/>
  <c i="1" r="BC55"/>
  <c i="3" r="F35"/>
  <c i="1" r="BB56"/>
  <c i="8" r="F35"/>
  <c i="1" r="BB61"/>
  <c i="6" r="F34"/>
  <c i="1" r="BA59"/>
  <c i="3" r="F36"/>
  <c i="1" r="BC56"/>
  <c i="2" r="F35"/>
  <c i="1" r="BB55"/>
  <c i="7" r="F34"/>
  <c i="1" r="BA60"/>
  <c i="8" r="F37"/>
  <c i="1" r="BD61"/>
  <c i="3" r="F37"/>
  <c i="1" r="BD56"/>
  <c i="3" r="F34"/>
  <c i="1" r="BA56"/>
  <c i="5" r="J34"/>
  <c i="1" r="AW58"/>
  <c i="4" r="F37"/>
  <c i="1" r="BD57"/>
  <c i="3" r="J34"/>
  <c i="1" r="AW56"/>
  <c i="4" r="F34"/>
  <c i="1" r="BA57"/>
  <c i="8" r="F34"/>
  <c i="1" r="BA61"/>
  <c i="5" r="J33"/>
  <c i="1" r="AV58"/>
  <c i="3" l="1" r="R155"/>
  <c r="T155"/>
  <c i="4" r="R87"/>
  <c r="BK88"/>
  <c r="J88"/>
  <c r="J60"/>
  <c i="3" r="R103"/>
  <c i="7" r="R106"/>
  <c r="R91"/>
  <c i="3" r="T211"/>
  <c i="2" r="T148"/>
  <c r="P148"/>
  <c i="7" r="P106"/>
  <c r="P91"/>
  <c i="1" r="AU60"/>
  <c i="3" r="P211"/>
  <c i="2" r="BK148"/>
  <c r="J148"/>
  <c r="J66"/>
  <c i="3" r="P103"/>
  <c r="P102"/>
  <c i="1" r="AU56"/>
  <c i="8" r="R89"/>
  <c i="7" r="T106"/>
  <c i="2" r="R92"/>
  <c r="R91"/>
  <c i="8" r="T89"/>
  <c i="7" r="T92"/>
  <c r="T91"/>
  <c i="3" r="T103"/>
  <c r="T102"/>
  <c i="2" r="P92"/>
  <c r="P91"/>
  <c i="1" r="AU55"/>
  <c i="3" r="R211"/>
  <c i="8" r="P89"/>
  <c i="1" r="AU61"/>
  <c i="2" r="T92"/>
  <c r="T91"/>
  <c r="BK92"/>
  <c r="J92"/>
  <c r="J60"/>
  <c i="3" r="BK211"/>
  <c r="J211"/>
  <c r="J76"/>
  <c i="4" r="J89"/>
  <c r="J61"/>
  <c r="BK128"/>
  <c r="J128"/>
  <c r="J64"/>
  <c i="5" r="BK82"/>
  <c r="BK81"/>
  <c r="J81"/>
  <c i="6" r="BK83"/>
  <c r="J83"/>
  <c r="J60"/>
  <c i="7" r="J93"/>
  <c r="J61"/>
  <c r="BK106"/>
  <c r="J106"/>
  <c r="J63"/>
  <c r="BK161"/>
  <c r="J161"/>
  <c r="J68"/>
  <c i="2" r="J149"/>
  <c r="J67"/>
  <c i="3" r="BK103"/>
  <c r="J103"/>
  <c r="J60"/>
  <c i="2" r="BK174"/>
  <c r="J174"/>
  <c r="J70"/>
  <c i="8" r="J155"/>
  <c r="J67"/>
  <c i="3" r="BK155"/>
  <c r="J155"/>
  <c r="J68"/>
  <c i="7" r="BK91"/>
  <c r="J91"/>
  <c r="J59"/>
  <c i="8" r="BK103"/>
  <c r="J103"/>
  <c r="J61"/>
  <c r="BK174"/>
  <c r="J174"/>
  <c r="J68"/>
  <c i="1" r="BA54"/>
  <c r="W30"/>
  <c i="7" r="F33"/>
  <c i="1" r="AZ60"/>
  <c i="3" r="F33"/>
  <c i="1" r="AZ56"/>
  <c i="7" r="J33"/>
  <c i="1" r="AV60"/>
  <c r="AT60"/>
  <c r="BB54"/>
  <c r="W31"/>
  <c i="3" r="J33"/>
  <c i="1" r="AV56"/>
  <c r="AT56"/>
  <c i="4" r="F33"/>
  <c i="1" r="AZ57"/>
  <c r="BD54"/>
  <c r="W33"/>
  <c i="2" r="J33"/>
  <c i="1" r="AV55"/>
  <c r="AT55"/>
  <c i="4" r="J33"/>
  <c i="1" r="AV57"/>
  <c r="AT57"/>
  <c i="6" r="F33"/>
  <c i="1" r="AZ59"/>
  <c i="5" r="J30"/>
  <c i="1" r="AG58"/>
  <c i="6" r="J33"/>
  <c i="1" r="AV59"/>
  <c r="AT59"/>
  <c i="5" r="F33"/>
  <c i="1" r="AZ58"/>
  <c r="AT58"/>
  <c i="8" r="J33"/>
  <c i="1" r="AV61"/>
  <c r="AT61"/>
  <c r="BC54"/>
  <c r="AY54"/>
  <c i="2" r="F33"/>
  <c i="1" r="AZ55"/>
  <c i="8" r="F33"/>
  <c i="1" r="AZ61"/>
  <c i="3" l="1" r="R102"/>
  <c i="8" r="BK89"/>
  <c r="J89"/>
  <c i="4" r="BK87"/>
  <c r="J87"/>
  <c i="3" r="BK102"/>
  <c r="J102"/>
  <c r="J59"/>
  <c i="5" r="J39"/>
  <c r="J82"/>
  <c r="J60"/>
  <c i="2" r="BK91"/>
  <c r="J91"/>
  <c i="5" r="J59"/>
  <c i="6" r="BK82"/>
  <c r="J82"/>
  <c r="J59"/>
  <c i="1" r="AN58"/>
  <c r="AU54"/>
  <c i="4" r="J30"/>
  <c i="1" r="AG57"/>
  <c r="AN57"/>
  <c i="8" r="J30"/>
  <c i="1" r="AG61"/>
  <c r="AN61"/>
  <c r="AW54"/>
  <c r="AK30"/>
  <c r="AX54"/>
  <c r="W32"/>
  <c r="AZ54"/>
  <c r="W29"/>
  <c i="2" r="J30"/>
  <c i="1" r="AG55"/>
  <c r="AN55"/>
  <c i="7" r="J30"/>
  <c i="1" r="AG60"/>
  <c r="AN60"/>
  <c i="2" l="1" r="J59"/>
  <c i="4" r="J59"/>
  <c i="8" r="J39"/>
  <c i="7" r="J39"/>
  <c i="8" r="J59"/>
  <c i="2" r="J39"/>
  <c i="4" r="J39"/>
  <c i="3" r="J30"/>
  <c i="1" r="AG56"/>
  <c r="AN56"/>
  <c i="6" r="J30"/>
  <c i="1" r="AG59"/>
  <c r="AN59"/>
  <c r="AV54"/>
  <c r="AK29"/>
  <c i="3" l="1" r="J39"/>
  <c i="6" r="J39"/>
  <c i="1" r="AT54"/>
  <c r="AG54"/>
  <c r="AK26"/>
  <c r="AK35"/>
  <c l="1" r="AN54"/>
</calcChain>
</file>

<file path=xl/sharedStrings.xml><?xml version="1.0" encoding="utf-8"?>
<sst xmlns="http://schemas.openxmlformats.org/spreadsheetml/2006/main">
  <si>
    <t>Export Komplet</t>
  </si>
  <si>
    <t>VZ</t>
  </si>
  <si>
    <t>2.0</t>
  </si>
  <si>
    <t>ZAMOK</t>
  </si>
  <si>
    <t>False</t>
  </si>
  <si>
    <t>{a0fe3faa-c081-44ee-9789-ca92d32f934a}</t>
  </si>
  <si>
    <t>0,01</t>
  </si>
  <si>
    <t>21</t>
  </si>
  <si>
    <t>15</t>
  </si>
  <si>
    <t>REKAPITULACE STAVBY</t>
  </si>
  <si>
    <t xml:space="preserve">v ---  níže se nacházejí doplnkové a pomocné údaje k sestavám  --- v</t>
  </si>
  <si>
    <t>Návod na vyplnění</t>
  </si>
  <si>
    <t>0,001</t>
  </si>
  <si>
    <t>Kód:</t>
  </si>
  <si>
    <t>2020017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</si>
  <si>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</si>
  <si>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</si>
  <si>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podchodu ŽST. Ústí n.L. hl.n.</t>
  </si>
  <si>
    <t>KSO:</t>
  </si>
  <si>
    <t/>
  </si>
  <si>
    <t>CC-CZ:</t>
  </si>
  <si>
    <t>Místo:</t>
  </si>
  <si>
    <t xml:space="preserve"> </t>
  </si>
  <si>
    <t>Datum:</t>
  </si>
  <si>
    <t>1. 7. 2020</t>
  </si>
  <si>
    <t>Zadavatel:</t>
  </si>
  <si>
    <t>IČ:</t>
  </si>
  <si>
    <t>70994234</t>
  </si>
  <si>
    <t>Správa železnic, státní organizace</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</si>
  <si>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</si>
  <si>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</si>
  <si>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</si>
  <si>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</si>
  <si>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</si>
  <si>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</si>
  <si>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</si>
  <si>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</si>
  <si>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</si>
  <si>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</si>
  <si>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</si>
  <si>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</si>
  <si>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</si>
  <si>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</si>
  <si>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</si>
  <si>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</si>
  <si>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</si>
  <si>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</si>
  <si>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</si>
  <si>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</si>
  <si>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</si>
  <si>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</si>
  <si>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</si>
  <si>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</si>
  <si>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</si>
  <si>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</si>
  <si>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</si>
  <si>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</si>
  <si>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</si>
  <si>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</si>
  <si>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</si>
  <si>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</si>
  <si>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</si>
  <si>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</si>
  <si>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</si>
  <si>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</si>
  <si>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</si>
  <si>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</si>
  <si>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</si>
  <si>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</si>
  <si>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</si>
  <si>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</si>
  <si>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</si>
  <si>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</si>
  <si>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</si>
  <si>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</si>
  <si>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</si>
  <si>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</si>
  <si>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Komerční prostory</t>
  </si>
  <si>
    <t>STA</t>
  </si>
  <si>
    <t>1</t>
  </si>
  <si>
    <t>{6539081c-de3a-4c72-b20b-672ab073c290}</t>
  </si>
  <si>
    <t>2</t>
  </si>
  <si>
    <t>SO-02</t>
  </si>
  <si>
    <t>Oprava eskalátorů</t>
  </si>
  <si>
    <t>{d86499a6-7350-448f-ab33-41ae25c25c3b}</t>
  </si>
  <si>
    <t>SO-03-01</t>
  </si>
  <si>
    <t>ZRN - podchod</t>
  </si>
  <si>
    <t>{649a5acd-5c32-432a-ab19-87c1b694d590}</t>
  </si>
  <si>
    <t>SO-03-02</t>
  </si>
  <si>
    <t>ZRN - elektroinstalace</t>
  </si>
  <si>
    <t>{aa8c3c4c-3d29-47e4-b4a1-05f37aa1ba64}</t>
  </si>
  <si>
    <t>SO-03-03</t>
  </si>
  <si>
    <t>VRN</t>
  </si>
  <si>
    <t>{aa559978-49cf-49ec-a1bd-405397cc2aaf}</t>
  </si>
  <si>
    <t>SO-04</t>
  </si>
  <si>
    <t>SO 04 Ochranné mříže podchodu pro pěší v km 517,065 žst. Ústí n. L. hl. n.</t>
  </si>
  <si>
    <t>{0e59fd22-be5e-4a20-b81c-9450d732d9c3}</t>
  </si>
  <si>
    <t>SO-05</t>
  </si>
  <si>
    <t>SO 05 Ochranné mříže podchodu pro pěší v km 516,876 žst. Ústí n. L. hl. n.</t>
  </si>
  <si>
    <t>{d69a4a44-ed5a-4a1e-b5e7-850085e83241}</t>
  </si>
  <si>
    <t>KRYCÍ LIST SOUPISU PRACÍ</t>
  </si>
  <si>
    <t>Objekt:</t>
  </si>
  <si>
    <t>SO-01 - Komerční prostory</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</si>
  <si>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</si>
  <si>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</si>
  <si>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</si>
  <si>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</si>
  <si>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</si>
  <si>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</si>
  <si>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</si>
  <si>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</si>
  <si>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</si>
  <si>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</si>
  <si>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</si>
  <si>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784 - Dokončovací práce - malby a tapety</t>
  </si>
  <si>
    <t xml:space="preserve">    787 - Dokončovací práce - zasklívání</t>
  </si>
  <si>
    <t xml:space="preserve">    R01 - Zdvojená podlaha</t>
  </si>
  <si>
    <t>VRN - Vedlejší rozpočtové náklady</t>
  </si>
  <si>
    <t xml:space="preserve">    VRN3 - Zařízení staveniště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</si>
  <si>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</si>
  <si>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</si>
  <si>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</si>
  <si>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</si>
  <si>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</si>
  <si>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</si>
  <si>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</si>
  <si>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</si>
  <si>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</si>
  <si>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</si>
  <si>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</si>
  <si>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</si>
  <si>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</si>
  <si>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</si>
  <si>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</si>
  <si>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</si>
  <si>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</si>
  <si>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</si>
  <si>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</si>
  <si>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342291121</t>
  </si>
  <si>
    <t>Ukotvení příček plochými kotvami, do konstrukce cihelné</t>
  </si>
  <si>
    <t>m</t>
  </si>
  <si>
    <t>CS ÚRS 2020 01</t>
  </si>
  <si>
    <t>4</t>
  </si>
  <si>
    <t>PP</t>
  </si>
  <si>
    <t>349231811</t>
  </si>
  <si>
    <t>Přizdívka z cihel ostění s ozubem ve vybouraných otvorech, s vysekáním kapes pro zavázaní přes 80 do 150 mm</t>
  </si>
  <si>
    <t>m2</t>
  </si>
  <si>
    <t>VV</t>
  </si>
  <si>
    <t>Přizdívka ytong 0,2 m</t>
  </si>
  <si>
    <t>3,6</t>
  </si>
  <si>
    <t>Součet</t>
  </si>
  <si>
    <t>6</t>
  </si>
  <si>
    <t>Úpravy povrchů, podlahy a osazování výplní</t>
  </si>
  <si>
    <t>612325301</t>
  </si>
  <si>
    <t>Vápenocementová omítka ostění nebo nadpraží hladká</t>
  </si>
  <si>
    <t>přední+čelo+ zadní</t>
  </si>
  <si>
    <t>0,4*18+0,15*18+0,2*18</t>
  </si>
  <si>
    <t>619995001</t>
  </si>
  <si>
    <t>Začištění omítek (s dodáním hmot) kolem oken, dveří, podlah, obkladů apod.</t>
  </si>
  <si>
    <t>8</t>
  </si>
  <si>
    <t>5</t>
  </si>
  <si>
    <t>622142001</t>
  </si>
  <si>
    <t>Potažení vnějších ploch pletivem v ploše nebo pruzích, na plném podkladu sklovláknitým vtlačením do tmelu stěn</t>
  </si>
  <si>
    <t>10</t>
  </si>
  <si>
    <t>622143003</t>
  </si>
  <si>
    <t>Montáž omítkových profilů plastových, pozinkovaných nebo dřevěných upevněných vtlačením do podkladní vrstvy nebo přibitím rohových s tkaninou</t>
  </si>
  <si>
    <t>12</t>
  </si>
  <si>
    <t>2*3*6</t>
  </si>
  <si>
    <t>7</t>
  </si>
  <si>
    <t>M</t>
  </si>
  <si>
    <t>59051480</t>
  </si>
  <si>
    <t>profil rohový Al 15x15mm s výztužnou tkaninou š 100mm pro ETICS</t>
  </si>
  <si>
    <t>14</t>
  </si>
  <si>
    <t>612311131</t>
  </si>
  <si>
    <t>Potažení vnitřních ploch štukem tloušťky do 3 mm svislých konstrukcí stěn</t>
  </si>
  <si>
    <t>16</t>
  </si>
  <si>
    <t>9</t>
  </si>
  <si>
    <t>Ostatní konstrukce a práce-bourání</t>
  </si>
  <si>
    <t>949111112</t>
  </si>
  <si>
    <t>Montáž lešení lehkého kozového trubkového o výšce lešeňové podlahy přes 1,2 do 1,9 m</t>
  </si>
  <si>
    <t>sada</t>
  </si>
  <si>
    <t>18</t>
  </si>
  <si>
    <t>949111212</t>
  </si>
  <si>
    <t>Montáž lešení lehkého kozového trubkového Příplatek za první a každý další den použití lešení k ceně -1112</t>
  </si>
  <si>
    <t>20</t>
  </si>
  <si>
    <t>11</t>
  </si>
  <si>
    <t>949111812</t>
  </si>
  <si>
    <t>Demontáž lešení lehkého kozového trubkového o výšce lešeňové podlahy přes 1,2 do 1,9 m</t>
  </si>
  <si>
    <t>22</t>
  </si>
  <si>
    <t>952901111</t>
  </si>
  <si>
    <t>Vyčištění budov nebo objektů před předáním do užívání budov bytové nebo občanské výstavby, světlé výšky podlaží do 4 m</t>
  </si>
  <si>
    <t>24</t>
  </si>
  <si>
    <t>13</t>
  </si>
  <si>
    <t>962032432</t>
  </si>
  <si>
    <t>Bourání zdiva nadzákladového z cihel nebo tvárnic z dutých cihel nebo tvárnic pálených nebo nepálených, na maltu vápennou nebo vápenocementovou, objemu přes 1 m3</t>
  </si>
  <si>
    <t>m3</t>
  </si>
  <si>
    <t>26</t>
  </si>
  <si>
    <t>97,5*0,15</t>
  </si>
  <si>
    <t>967031132</t>
  </si>
  <si>
    <t>Přisekání (špicování) plošné nebo rovných ostění zdiva z cihel pálených rovných ostění, bez odstupu, po hrubém vybourání otvorů, na maltu vápennou nebo vápenocementovou</t>
  </si>
  <si>
    <t>28</t>
  </si>
  <si>
    <t>997</t>
  </si>
  <si>
    <t>Přesun sutě</t>
  </si>
  <si>
    <t>997013211</t>
  </si>
  <si>
    <t>Vnitrostaveništní doprava suti a vybouraných hmot vodorovně do 50 m svisle ručně pro budovy a haly výšky do 6 m</t>
  </si>
  <si>
    <t>t</t>
  </si>
  <si>
    <t>30</t>
  </si>
  <si>
    <t>997013501</t>
  </si>
  <si>
    <t>Odvoz suti a vybouraných hmot na skládku nebo meziskládku se složením, na vzdálenost do 1 km</t>
  </si>
  <si>
    <t>32</t>
  </si>
  <si>
    <t>17</t>
  </si>
  <si>
    <t>997013509</t>
  </si>
  <si>
    <t>Odvoz suti a vybouraných hmot na skládku nebo meziskládku se složením, na vzdálenost Příplatek k ceně za každý další i započatý 1 km přes 1 km</t>
  </si>
  <si>
    <t>34</t>
  </si>
  <si>
    <t>17,184*15</t>
  </si>
  <si>
    <t>997013603</t>
  </si>
  <si>
    <t>Poplatek za uložení stavebního odpadu na skládce (skládkovné) cihelného zatříděného do Katalogu odpadů pod kódem 17 01 02</t>
  </si>
  <si>
    <t>36</t>
  </si>
  <si>
    <t>998</t>
  </si>
  <si>
    <t>Přesun hmot</t>
  </si>
  <si>
    <t>19</t>
  </si>
  <si>
    <t>998018001</t>
  </si>
  <si>
    <t>Přesun hmot pro budovy občanské výstavby, bydlení, výrobu a služby ruční - bez užití mechanizace vodorovná dopravní vzdálenost do 100 m pro budovy s jakoukoliv nosnou konstrukcí výšky do 6 m</t>
  </si>
  <si>
    <t>38</t>
  </si>
  <si>
    <t>PSV</t>
  </si>
  <si>
    <t>Práce a dodávky PSV</t>
  </si>
  <si>
    <t>784</t>
  </si>
  <si>
    <t>Dokončovací práce - malby a tapety</t>
  </si>
  <si>
    <t>784111001</t>
  </si>
  <si>
    <t>Oprášení (ometení) podkladu v místnostech výšky do 3,80 m</t>
  </si>
  <si>
    <t>40</t>
  </si>
  <si>
    <t>784181121</t>
  </si>
  <si>
    <t>Penetrace podkladu jednonásobná hloubková v místnostech výšky do 3,80 m</t>
  </si>
  <si>
    <t>42</t>
  </si>
  <si>
    <t>784211101</t>
  </si>
  <si>
    <t>Malby z malířských směsí otěruvzdorných za mokra dvojnásobné, bílé za mokra otěruvzdorné výborně v místnostech výšky do 3,80 m</t>
  </si>
  <si>
    <t>44</t>
  </si>
  <si>
    <t>787</t>
  </si>
  <si>
    <t>Dokončovací práce - zasklívání</t>
  </si>
  <si>
    <t>23</t>
  </si>
  <si>
    <t>787792523R1</t>
  </si>
  <si>
    <t>Dveřní prvek 8900 mm x 3000 mm VD EI45 DP1 - C, sestávající z 19 pevných polí a 2kř. dveří automatických - posuvných</t>
  </si>
  <si>
    <t>kpl</t>
  </si>
  <si>
    <t>46</t>
  </si>
  <si>
    <t>787792523R2</t>
  </si>
  <si>
    <t>Dveřní prvek 9900 mm x 3000 mm VD EI45 DP1 - C, sestávající z 22 pevných polí a 2kř. dveří automatických - posuvných</t>
  </si>
  <si>
    <t>48</t>
  </si>
  <si>
    <t>25</t>
  </si>
  <si>
    <t>787792523R3</t>
  </si>
  <si>
    <t>Dveřní prvek 12300 mm x 3000 mm VD EI45 DP1 - C, sestávající z 31 pevných polí a 2kř. dveří automatických - posuvných</t>
  </si>
  <si>
    <t>50</t>
  </si>
  <si>
    <t>998787201</t>
  </si>
  <si>
    <t>Přesun hmot pro zasklívání stanovený procentní sazbou (%) z ceny vodorovná dopravní vzdálenost do 50 m v objektech výšky do 6 m</t>
  </si>
  <si>
    <t>%</t>
  </si>
  <si>
    <t>52</t>
  </si>
  <si>
    <t>R01</t>
  </si>
  <si>
    <t>Zdvojená podlaha</t>
  </si>
  <si>
    <t>29</t>
  </si>
  <si>
    <t>Dodání + montáž zdvojená podlaha , specifikace viz TZ - prostor ozn 1</t>
  </si>
  <si>
    <t>54</t>
  </si>
  <si>
    <t>R02</t>
  </si>
  <si>
    <t>Dodání + montáž zdvojená podlaha , specifikace viz TZ - prostor ozn 2</t>
  </si>
  <si>
    <t>56</t>
  </si>
  <si>
    <t>31</t>
  </si>
  <si>
    <t>R03</t>
  </si>
  <si>
    <t>Dodání + montáž zdvojená podlaha , specifikace viz TZ - prostor ozn 3</t>
  </si>
  <si>
    <t>58</t>
  </si>
  <si>
    <t>R04</t>
  </si>
  <si>
    <t>Přesun hmot pro zdvojené podlahy vodorovná dopravní vzdálenost do 50 m v objektech výšky do 6 m</t>
  </si>
  <si>
    <t>soubor</t>
  </si>
  <si>
    <t>60</t>
  </si>
  <si>
    <t>Vedlejší rozpočtové náklady</t>
  </si>
  <si>
    <t>VRN3</t>
  </si>
  <si>
    <t>Zařízení staveniště</t>
  </si>
  <si>
    <t>27</t>
  </si>
  <si>
    <t>030001000</t>
  </si>
  <si>
    <t>CS ÚRS 2019 02</t>
  </si>
  <si>
    <t>62</t>
  </si>
  <si>
    <t>034103000</t>
  </si>
  <si>
    <t>Oplocení staveniště</t>
  </si>
  <si>
    <t>64</t>
  </si>
  <si>
    <t>SO-02 - Oprava eskalátorů</t>
  </si>
  <si>
    <t xml:space="preserve">    1 - Zemní práce</t>
  </si>
  <si>
    <t xml:space="preserve">    5 - Komunikace pozemní</t>
  </si>
  <si>
    <t xml:space="preserve">    9 - Ostatní konstrukce a práce, bourání</t>
  </si>
  <si>
    <t xml:space="preserve">    727 - Zdravotechnika - požární ochrana</t>
  </si>
  <si>
    <t xml:space="preserve">    741 - Elektroinstalace - silnoproud</t>
  </si>
  <si>
    <t xml:space="preserve">    762 - Konstrukce tesařské</t>
  </si>
  <si>
    <t xml:space="preserve">    764 - Konstrukce klempířské</t>
  </si>
  <si>
    <t xml:space="preserve">    767 - Konstrukce zámečnické</t>
  </si>
  <si>
    <t xml:space="preserve">    771 - Podlahy z dlaždic</t>
  </si>
  <si>
    <t xml:space="preserve">    783 - Dokončovací práce - nátěry</t>
  </si>
  <si>
    <t xml:space="preserve">    VRN1 - Průzkumné, geodetické a projektové práce</t>
  </si>
  <si>
    <t xml:space="preserve">    VRN2 - Příprava staveniště</t>
  </si>
  <si>
    <t xml:space="preserve">    VRN4 - Inženýrská činnost</t>
  </si>
  <si>
    <t xml:space="preserve">    VRN6 - Územní vlivy</t>
  </si>
  <si>
    <t xml:space="preserve">    VRN7 - Provozní vlivy</t>
  </si>
  <si>
    <t>Zemní práce</t>
  </si>
  <si>
    <t>113106123</t>
  </si>
  <si>
    <t>Rozebrání dlažeb komunikací pro pěší s přemístěním hmot na skládku na vzdálenost do 3 m nebo s naložením na dopravní prostředek s ložem z kameniva nebo živice a s jakoukoliv výplní spár ručně ze zámkové dlažby</t>
  </si>
  <si>
    <t>113107121</t>
  </si>
  <si>
    <t>Odstranění podkladů nebo krytů ručně s přemístěním hmot na skládku na vzdálenost do 3 m nebo s naložením na dopravní prostředek z kameniva hrubého drceného, o tl. vrstvy do 100 mm</t>
  </si>
  <si>
    <t>310321111</t>
  </si>
  <si>
    <t>Zabetonování otvorů ve zdivu nadzákladovém včetně bednění, odbednění a výztuže (materiál v ceně) plochy do 1 m2</t>
  </si>
  <si>
    <t>Komunikace pozemní</t>
  </si>
  <si>
    <t>566501111</t>
  </si>
  <si>
    <t>Úprava dosavadního krytu z kameniva drceného jako podklad pro nový kryt s vyrovnáním profilu v příčném i podélném směru, s vlhčením a zhutněním, s doplněním kamenivem drceným, jeho rozprostřením a zhutněním, v množství přes 0,08 do 0,10 m3/m2</t>
  </si>
  <si>
    <t>596211210</t>
  </si>
  <si>
    <t xml:space="preserve">Kladení dlažby z betonových zámkových dlaždic komunikací pro pěší s ložem z kameniva těženého nebo drceného tl. do 40 mm, s vyplněním spár s dvojitým hutněním, vibrováním a se smetením přebytečného materiálu na krajnici tl. 80 mm skupiny A, pro plochy do </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</si>
  <si>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</si>
  <si>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59245013</t>
  </si>
  <si>
    <t>dlažba zámková tvaru I 200x165x80mm přírodní</t>
  </si>
  <si>
    <t>61233515</t>
  </si>
  <si>
    <t>Stavební úpravy montážních jam – oprava, doplnění, konstrukcí, případné úpravy nutné pro osazení eskalátorů na základě zjištění po jejich demontáž</t>
  </si>
  <si>
    <t>vlastní</t>
  </si>
  <si>
    <t>631312131</t>
  </si>
  <si>
    <t>Doplnění dosavadních mazanin prostým betonem s dodáním hmot, bez potěru, plochy jednotlivě přes 1 m2 do 4 m2 a tl. přes 80 mm</t>
  </si>
  <si>
    <t>633992111</t>
  </si>
  <si>
    <t>Odmaštění betonových podlah od olejových nánosů</t>
  </si>
  <si>
    <t>Ostatní konstrukce a práce, bourání</t>
  </si>
  <si>
    <t>931994142</t>
  </si>
  <si>
    <t>Těsnění spáry betonové konstrukce pásy, profily, tmely tmelem polyuretanovým spáry dilatační do 4,0 cm2</t>
  </si>
  <si>
    <t>952905211</t>
  </si>
  <si>
    <t>Čištění objektů po zatopení nebo záplavách očištění od nánosu bahna mechanické stěn</t>
  </si>
  <si>
    <t>952905212</t>
  </si>
  <si>
    <t>Čištění objektů po zatopení nebo záplavách očištění od nánosu bahna mechanické podlah</t>
  </si>
  <si>
    <t>9539439</t>
  </si>
  <si>
    <t>Demontáž, uskladnění a zpětná montáž stávajícíc informačních cedulí a ostatních prvků zasahujících do prostoru stavby</t>
  </si>
  <si>
    <t>9539440</t>
  </si>
  <si>
    <t>Dodávka a montáž chráničky přívodního kabelu do rozvaděče</t>
  </si>
  <si>
    <t>977151114R</t>
  </si>
  <si>
    <t>Jádrové vrty diamantovými korunkami do stavebních materiálů (železobetonu, betonu, cihel, obkladů, dlažeb, kamene) průměru přes 50 do 60 mm</t>
  </si>
  <si>
    <t>985111232</t>
  </si>
  <si>
    <t>Odsekání vrstev betonu rubu kleneb a podlah, tloušťka odsekané vrstvy přes 80 do 100 mm</t>
  </si>
  <si>
    <t>985131111</t>
  </si>
  <si>
    <t>Očištění ploch stěn, rubu kleneb a podlah tlakovou vodou</t>
  </si>
  <si>
    <t>997013111</t>
  </si>
  <si>
    <t>Vnitrostaveništní doprava suti a vybouraných hmot vodorovně do 50 m svisle s použitím mechanizace pro budovy a haly výšky do 6 m</t>
  </si>
  <si>
    <t>997013631</t>
  </si>
  <si>
    <t>Poplatek za uložení stavebního odpadu na skládce (skládkovné) směsného stavebního a demoličního zatříděného do Katalogu odpadů pod kódem 17 09 04</t>
  </si>
  <si>
    <t>998021021</t>
  </si>
  <si>
    <t>Přesun hmot pro haly občanské výstavby, výrobu a služby s nosnou svislou konstrukcí zděnou nebo betonovou monolitickou vodorovná dopravní vzdálenost do 100 m, pro haly výšky do 20 m</t>
  </si>
  <si>
    <t>727</t>
  </si>
  <si>
    <t>Zdravotechnika - požární ochrana</t>
  </si>
  <si>
    <t>727111116R</t>
  </si>
  <si>
    <t>Protipožární trubní ucpávky předizolované kovové potrubí prostup stěnou tloušťky 100 mm požární odolnost EI 60-120 D 54</t>
  </si>
  <si>
    <t>kus</t>
  </si>
  <si>
    <t>741</t>
  </si>
  <si>
    <t>Elektroinstalace - silnoproud</t>
  </si>
  <si>
    <t>741991</t>
  </si>
  <si>
    <t>Systémy pro vzdálené sledování eskalátorů vč. jejich propojení s výtahy</t>
  </si>
  <si>
    <t>741992</t>
  </si>
  <si>
    <t>Rozvaděč eskalátoru vč. napojení z prodlouženého vedení</t>
  </si>
  <si>
    <t>762</t>
  </si>
  <si>
    <t>Konstrukce tesařské</t>
  </si>
  <si>
    <t>76259116</t>
  </si>
  <si>
    <t>Montáž a demontáž dočasného zakrytí obkladů stěn při eskalátorech (desky OSB 22mm)</t>
  </si>
  <si>
    <t>65</t>
  </si>
  <si>
    <t>60726248</t>
  </si>
  <si>
    <t>deska dřevoštěpková OSB 3 ostrá hrana nebroušená tl 22mm</t>
  </si>
  <si>
    <t>66</t>
  </si>
  <si>
    <t>998762103</t>
  </si>
  <si>
    <t xml:space="preserve">Přesun hmot pro konstrukce tesařské  stanovený z hmotnosti přesunovaného materiálu vodorovná dopravní vzdálenost do 50 m v objektech výšky přes 12 do 24 m</t>
  </si>
  <si>
    <t>Přesun hmot pro konstrukce tesařské stanovený z hmotnosti přesunovaného materiálu vodorovná dopravní vzdálenost do 50 m v objektech výšky přes 12 do 24 m</t>
  </si>
  <si>
    <t>67</t>
  </si>
  <si>
    <t>998762181</t>
  </si>
  <si>
    <t xml:space="preserve">Přesun hmot pro konstrukce tesařské  stanovený z hmotnosti přesunovaného materiálu Příplatek k cenám za přesun prováděný bez použití mechanizace pro jakoukoliv výšku objektu</t>
  </si>
  <si>
    <t>Přesun hmot pro konstrukce tesařské stanovený z hmotnosti přesunovaného materiálu Příplatek k cenám za přesun prováděný bez použití mechanizace pro jakoukoliv výšku objektu</t>
  </si>
  <si>
    <t>764</t>
  </si>
  <si>
    <t>Konstrukce klempířské</t>
  </si>
  <si>
    <t>76435642</t>
  </si>
  <si>
    <t>Dodávka a montáž oplechování připojovací spáry eskalátorů a stávajících stěn nerezovým plechem</t>
  </si>
  <si>
    <t>ks</t>
  </si>
  <si>
    <t>998764101</t>
  </si>
  <si>
    <t>Přesun hmot pro konstrukce klempířské stanovený z hmotnosti přesunovaného materiálu vodorovná dopravní vzdálenost do 50 m v objektech výšky do 6 m</t>
  </si>
  <si>
    <t>767</t>
  </si>
  <si>
    <t>Konstrukce zámečnické</t>
  </si>
  <si>
    <t>33</t>
  </si>
  <si>
    <t>7671000</t>
  </si>
  <si>
    <t>Demontáž stávajících eskalátorů včetně technologie a rozvodů nepotřebných pro nové eskalátory. Montáž nových eskalátorů včetně konstrukcí a opatření potřebných k naložení starých, vyskladnění nových a přesunu na stavbě</t>
  </si>
  <si>
    <t>5534223</t>
  </si>
  <si>
    <t>eskalátor včetně všech potřebných součástí ke kompletaci i provozu, ochranných prvků, zábradlí, balustrád</t>
  </si>
  <si>
    <t>35</t>
  </si>
  <si>
    <t>767103</t>
  </si>
  <si>
    <t>Doprava eskalátorů vnitrostátní + mezinárodní</t>
  </si>
  <si>
    <t>68</t>
  </si>
  <si>
    <t>767161832</t>
  </si>
  <si>
    <t>Demontáž zábradlí k dalšímu použití rovného rozebíratelný spoj hmotnosti 1 m zábradlí přes 20 kg</t>
  </si>
  <si>
    <t>70</t>
  </si>
  <si>
    <t>37</t>
  </si>
  <si>
    <t>767161870</t>
  </si>
  <si>
    <t>Demontáž zábradlí k dalšímu použití madel rovných</t>
  </si>
  <si>
    <t>72</t>
  </si>
  <si>
    <t>767163121</t>
  </si>
  <si>
    <t>Montáž kompletního kovového zábradlí přímého z dílců v rovině (na rovné ploše) kotveného do betonu</t>
  </si>
  <si>
    <t>74</t>
  </si>
  <si>
    <t>39</t>
  </si>
  <si>
    <t>998767101</t>
  </si>
  <si>
    <t>Přesun hmot pro zámečnické konstrukce stanovený z hmotnosti přesunovaného materiálu vodorovná dopravní vzdálenost do 50 m v objektech výšky do 6 m</t>
  </si>
  <si>
    <t>76</t>
  </si>
  <si>
    <t>771</t>
  </si>
  <si>
    <t>Podlahy z dlaždic</t>
  </si>
  <si>
    <t>771571810</t>
  </si>
  <si>
    <t>Demontáž podlah z dlaždic keramických kladených do malty</t>
  </si>
  <si>
    <t>78</t>
  </si>
  <si>
    <t>41</t>
  </si>
  <si>
    <t>771573913</t>
  </si>
  <si>
    <t>Opravy podlah z dlaždic keramických lepených při velikosti dlaždic přes 9 do 12 ks/m2</t>
  </si>
  <si>
    <t>80</t>
  </si>
  <si>
    <t>59761409</t>
  </si>
  <si>
    <t>dlažba keramická slinutá protiskluzná do interiéru i exteriéru pro vysoké mechanické namáhání přes 9 do 12ks/m2</t>
  </si>
  <si>
    <t>82</t>
  </si>
  <si>
    <t>43</t>
  </si>
  <si>
    <t>998771101</t>
  </si>
  <si>
    <t>Přesun hmot pro podlahy z dlaždic stanovený z hmotnosti přesunovaného materiálu vodorovná dopravní vzdálenost do 50 m v objektech výšky do 6 m</t>
  </si>
  <si>
    <t>84</t>
  </si>
  <si>
    <t>783</t>
  </si>
  <si>
    <t>Dokončovací práce - nátěry</t>
  </si>
  <si>
    <t>783813101</t>
  </si>
  <si>
    <t>Penetrační nátěr omítek hladkých betonových povrchů syntetický</t>
  </si>
  <si>
    <t>86</t>
  </si>
  <si>
    <t>45</t>
  </si>
  <si>
    <t>783817101</t>
  </si>
  <si>
    <t>Krycí (ochranný ) nátěr omítek jednonásobný hladkých betonových povrchů nebo povrchů z desek na bázi dřeva (dřevovláknitých apod.) syntetický</t>
  </si>
  <si>
    <t>88</t>
  </si>
  <si>
    <t>783913151</t>
  </si>
  <si>
    <t>Penetrační nátěr betonových podlah hladkých (z pohledového nebo gletovaného betonu, stěrky apod.) syntetický</t>
  </si>
  <si>
    <t>90</t>
  </si>
  <si>
    <t>47</t>
  </si>
  <si>
    <t>783917151</t>
  </si>
  <si>
    <t>Krycí (uzavírací) nátěr betonových podlah jednonásobný syntetický</t>
  </si>
  <si>
    <t>92</t>
  </si>
  <si>
    <t>VRN1</t>
  </si>
  <si>
    <t>Průzkumné, geodetické a projektové práce</t>
  </si>
  <si>
    <t>013254000</t>
  </si>
  <si>
    <t>Dokumentace skutečného provedení stavby</t>
  </si>
  <si>
    <t>94</t>
  </si>
  <si>
    <t>013354000</t>
  </si>
  <si>
    <t>Rozpočet skutečného provedení stavby</t>
  </si>
  <si>
    <t>…</t>
  </si>
  <si>
    <t>96</t>
  </si>
  <si>
    <t>VRN2</t>
  </si>
  <si>
    <t>Příprava staveniště</t>
  </si>
  <si>
    <t>63</t>
  </si>
  <si>
    <t>022002000</t>
  </si>
  <si>
    <t>Přeložení konstrukcí</t>
  </si>
  <si>
    <t>98</t>
  </si>
  <si>
    <t>023002000</t>
  </si>
  <si>
    <t>Odstranění materiálů a konstrukcí</t>
  </si>
  <si>
    <t>100</t>
  </si>
  <si>
    <t>031103000</t>
  </si>
  <si>
    <t>Projektové práce pro zařízení staveniště</t>
  </si>
  <si>
    <t>102</t>
  </si>
  <si>
    <t>49</t>
  </si>
  <si>
    <t>032503000</t>
  </si>
  <si>
    <t>Skládky na staveništi</t>
  </si>
  <si>
    <t>104</t>
  </si>
  <si>
    <t>032903000</t>
  </si>
  <si>
    <t>Náklady na provoz a údržbu vybavení staveniště</t>
  </si>
  <si>
    <t>106</t>
  </si>
  <si>
    <t>51</t>
  </si>
  <si>
    <t>033103000</t>
  </si>
  <si>
    <t>Připojení energií</t>
  </si>
  <si>
    <t>108</t>
  </si>
  <si>
    <t>033203000</t>
  </si>
  <si>
    <t>Energie pro zařízení staveniště</t>
  </si>
  <si>
    <t>110</t>
  </si>
  <si>
    <t>53</t>
  </si>
  <si>
    <t>112</t>
  </si>
  <si>
    <t>61</t>
  </si>
  <si>
    <t>034503000</t>
  </si>
  <si>
    <t>Informační tabule na staveništi</t>
  </si>
  <si>
    <t>114</t>
  </si>
  <si>
    <t>039103000</t>
  </si>
  <si>
    <t>Rozebrání, bourání a odvoz zařízení staveniště</t>
  </si>
  <si>
    <t>116</t>
  </si>
  <si>
    <t>VRN4</t>
  </si>
  <si>
    <t>Inženýrská činnost</t>
  </si>
  <si>
    <t>55</t>
  </si>
  <si>
    <t>042503000</t>
  </si>
  <si>
    <t>Plán BOZP na staveništi</t>
  </si>
  <si>
    <t>118</t>
  </si>
  <si>
    <t>043194000</t>
  </si>
  <si>
    <t>Ostatní zkoušky</t>
  </si>
  <si>
    <t>120</t>
  </si>
  <si>
    <t>VRN6</t>
  </si>
  <si>
    <t>Územní vlivy</t>
  </si>
  <si>
    <t>062103000</t>
  </si>
  <si>
    <t>Překládání nákladu</t>
  </si>
  <si>
    <t>122</t>
  </si>
  <si>
    <t>VRN7</t>
  </si>
  <si>
    <t>Provozní vlivy</t>
  </si>
  <si>
    <t>57</t>
  </si>
  <si>
    <t>071203000</t>
  </si>
  <si>
    <t>Provoz dalšího subjektu</t>
  </si>
  <si>
    <t>124</t>
  </si>
  <si>
    <t>074103001</t>
  </si>
  <si>
    <t>Křížení el. vedení u železnice - snížení rychlosti</t>
  </si>
  <si>
    <t>126</t>
  </si>
  <si>
    <t>59</t>
  </si>
  <si>
    <t>074103011</t>
  </si>
  <si>
    <t>Křížení el. vedení u železnice - výluka</t>
  </si>
  <si>
    <t>128</t>
  </si>
  <si>
    <t>SO-03-01 - ZRN - podchod</t>
  </si>
  <si>
    <t xml:space="preserve">    766 - Konstrukce truhlářské</t>
  </si>
  <si>
    <t>628613111</t>
  </si>
  <si>
    <t>Oprava nátěru částí ocelových mostních konstrukcí nebo jednotlivých prvků syntetického 2x základní a 2x vrchní nátěr včetně ručního odstranění starých nátěrů, rzi, prach a nečistot plochy jednotlivě do 50 m2</t>
  </si>
  <si>
    <t>oprava PKO mříží, kabelových tras a pod. - použít vhodné odstíny i příp. zinkový sprej:</t>
  </si>
  <si>
    <t>997013607</t>
  </si>
  <si>
    <t>Poplatek za uložení stavebního odpadu na skládce (skládkovné) z tašek a keramických výrobků zatříděného do Katalogu odpadů pod kódem 17 01 03</t>
  </si>
  <si>
    <t>Z opravy keramické dlažby, soklu a obladu:</t>
  </si>
  <si>
    <t>0,719</t>
  </si>
  <si>
    <t>997013811</t>
  </si>
  <si>
    <t>Poplatek za uložení stavebního odpadu na skládce (skládkovné) dřevěného zatříděného do Katalogu odpadů pod kódem 17 02 01</t>
  </si>
  <si>
    <t>z odsraněných dřevěných madel na nástupištích u schodišťových ramen:</t>
  </si>
  <si>
    <t>160/1000</t>
  </si>
  <si>
    <t>997211111</t>
  </si>
  <si>
    <t xml:space="preserve">Svislá doprava suti nebo vybouraných hmot  s naložením do dopravního zařízení a s vyprázdněním dopravního zařízení na hromadu nebo do dopravního prostředku suti na výšku do 3,5 m</t>
  </si>
  <si>
    <t>Svislá doprava suti nebo vybouraných hmot s naložením do dopravního zařízení a s vyprázdněním dopravního zařízení na hromadu nebo do dopravního prostředku suti na výšku do 3,5 m</t>
  </si>
  <si>
    <t>0,719+0,160</t>
  </si>
  <si>
    <t>997211119</t>
  </si>
  <si>
    <t xml:space="preserve">Svislá doprava suti nebo vybouraných hmot  s naložením do dopravního zařízení a s vyprázdněním dopravního zařízení na hromadu nebo do dopravního prostředku suti na výšku Příplatek k ceně za každých dalších i započatých 3,5 m výšky přes 3,5 m</t>
  </si>
  <si>
    <t>Svislá doprava suti nebo vybouraných hmot s naložením do dopravního zařízení a s vyprázdněním dopravního zařízení na hromadu nebo do dopravního prostředku suti na výšku Příplatek k ceně za každých dalších i započatých 3,5 m výšky přes 3,5 m</t>
  </si>
  <si>
    <t>997211511</t>
  </si>
  <si>
    <t xml:space="preserve">Vodorovná doprava suti nebo vybouraných hmot  suti se složením a hrubým urovnáním, na vzdálenost do 1 km</t>
  </si>
  <si>
    <t>Vodorovná doprava suti nebo vybouraných hmot suti se složením a hrubým urovnáním, na vzdálenost do 1 km</t>
  </si>
  <si>
    <t>997211519</t>
  </si>
  <si>
    <t xml:space="preserve">Vodorovná doprava suti nebo vybouraných hmot  suti se složením a hrubým urovnáním, na vzdálenost Příplatek k ceně za každý další i započatý 1 km přes 1 km</t>
  </si>
  <si>
    <t>Vodorovná doprava suti nebo vybouraných hmot suti se složením a hrubým urovnáním, na vzdálenost Příplatek k ceně za každý další i započatý 1 km přes 1 km</t>
  </si>
  <si>
    <t>P</t>
  </si>
  <si>
    <t>Poznámka k položce:_x000d_
Poznámka k položce: Poznámka k položce: Celkem 8 km (např. Všebořice, UL)</t>
  </si>
  <si>
    <t>0,879*7</t>
  </si>
  <si>
    <t>28611722</t>
  </si>
  <si>
    <t>víčko kanalizace plastové KG DN 160</t>
  </si>
  <si>
    <t>Dodat a osadit u schodiště na 1. nástupiště:</t>
  </si>
  <si>
    <t>998212111</t>
  </si>
  <si>
    <t xml:space="preserve">Přesun hmot pro mosty zděné, betonové monolitické, spřažené ocelobetonové nebo kovové  vodorovná dopravní vzdálenost do 100 m výška mostu do 20 m</t>
  </si>
  <si>
    <t>Přesun hmot pro mosty zděné, betonové monolitické, spřažené ocelobetonové nebo kovové vodorovná dopravní vzdálenost do 100 m výška mostu do 20 m</t>
  </si>
  <si>
    <t>Poznámka k položce:_x000d_
Poznámka k položce: Poznámka k položce: Dobrý přístup.</t>
  </si>
  <si>
    <t>766</t>
  </si>
  <si>
    <t>Konstrukce truhlářské</t>
  </si>
  <si>
    <t>766211811</t>
  </si>
  <si>
    <t xml:space="preserve">Demontáž madel  schodišťových</t>
  </si>
  <si>
    <t>Demontáž madel schodišťových</t>
  </si>
  <si>
    <t xml:space="preserve">Poznámka k položce:_x000d_
Poznámka k položce: Poznámka k položce: madlo tvořeno dřevěnou 3/4  kulatinou přišroubovanou ke stávajícím úhelníkům zábradlí, cca160 kg</t>
  </si>
  <si>
    <t>Demontáž dřevěného madla na nástupištích u schodišťových ramen:</t>
  </si>
  <si>
    <t>1. nástupiště:</t>
  </si>
  <si>
    <t>(2*8)+2</t>
  </si>
  <si>
    <t>2*(0,2+0,1+0,1)</t>
  </si>
  <si>
    <t>2. nástupiště:</t>
  </si>
  <si>
    <t>(2*9)+3</t>
  </si>
  <si>
    <t>(2*(9-0,65))+3</t>
  </si>
  <si>
    <t>(0,25+0,1+0,1)*2</t>
  </si>
  <si>
    <t>3. nástupiště:</t>
  </si>
  <si>
    <t>767165111</t>
  </si>
  <si>
    <t xml:space="preserve">Montáž zábradlí rovného  madel z trubek nebo tenkostěnných profilů šroubováním</t>
  </si>
  <si>
    <t>Montáž zábradlí rovného madel z trubek nebo tenkostěnných profilů šroubováním</t>
  </si>
  <si>
    <t xml:space="preserve">Poznámka k položce:_x000d_
Poznámka k položce: Poznámka k položce: 3/4  kulatina včetně vhodného ukončení (dle stávajícího demontovaného) - přišroubované ke stávajícím úhelníkům zábradlí</t>
  </si>
  <si>
    <t>Montáž nového dřevěného madla zábradlí (na nástupištích u schodišťových ramen):</t>
  </si>
  <si>
    <t>2*(0,2+0,1+0,1)*2</t>
  </si>
  <si>
    <t>(0,25+0,1+0,1)*4</t>
  </si>
  <si>
    <t>05213R01</t>
  </si>
  <si>
    <t>Dřevěné madlo zábradlí včetně vhodné povrchové úpravy</t>
  </si>
  <si>
    <t xml:space="preserve">Poznámka k položce:_x000d_
Poznámka k položce: Poznámka k položce: 3/4  kulatina včetně vhodného ukončení včetně dodání spojovacího materiálu (vše dle stávajícího demontovaného madla)</t>
  </si>
  <si>
    <t>Dodání dřevěného madla zábradlí včetně vhodné povrchové úpravy (na nástupištích u schodišťových ramen):</t>
  </si>
  <si>
    <t>771121011</t>
  </si>
  <si>
    <t>Příprava podkladu před provedením dlažby nátěr penetrační na podlahu</t>
  </si>
  <si>
    <t>při opravě poškozených dlaždic dlažby, popř. obkladu a soklu:</t>
  </si>
  <si>
    <t>(15+6+8+44+14)*0,09</t>
  </si>
  <si>
    <t>rezerva 10%:</t>
  </si>
  <si>
    <t>9*0,09</t>
  </si>
  <si>
    <t>Odbourání poškozených dlaždic dlažby, popř. obkladu a soklu:</t>
  </si>
  <si>
    <t>771574357</t>
  </si>
  <si>
    <t>Montáž podlah z dlaždic keramických lepených flexibilním rychletuhnoucím lepidlem maloformátových pro vysoké mechanické zatížení hladkých přes 9 do 12 ks/m2</t>
  </si>
  <si>
    <t>Poznámka k položce:_x000d_
Poznámka k položce: Poznámka k položce: oprava keramické dlažby a obkladu (očištění, přilepení včetně spárování), dlaždice 300*300 mm</t>
  </si>
  <si>
    <t>Oprava poškozených dlaždic dlažby, popř. obkladu a soklu:</t>
  </si>
  <si>
    <t>59761434</t>
  </si>
  <si>
    <t>dlažba keramická slinutá hladká do interiéru i exteriéru pro vysoké mechanické namáhání přes 9 do 12ks/m2</t>
  </si>
  <si>
    <t>Poznámka k položce:_x000d_
Poznámka k položce: Poznámka k položce: Použít stejný typ a vzor dlaždic</t>
  </si>
  <si>
    <t>pro opravu poškozené dlažby, popř. obkladu a soklu:</t>
  </si>
  <si>
    <t>8,64*1,1 "Přepočtené koeficientem množství</t>
  </si>
  <si>
    <t>771577121</t>
  </si>
  <si>
    <t>Montáž podlah z dlaždic keramických lepených flexibilním rychletuhnoucím lepidlem Příplatek k cenám za plochu do 5 m2 jednotlivě</t>
  </si>
  <si>
    <t>oprava dlažby a bkladu vč. soklu není vcelku, ale lokálně:</t>
  </si>
  <si>
    <t>8,640</t>
  </si>
  <si>
    <t>SO-03-02 - ZRN - elektroinstalace</t>
  </si>
  <si>
    <t>741371R01</t>
  </si>
  <si>
    <t>Dodání a montáž osvětlovacích těles nástěnných</t>
  </si>
  <si>
    <t>U podchodu na stěnách schodišť na nástupiště (viz foto v příloze zadávací dokumentace):</t>
  </si>
  <si>
    <t>SO-03-03 - VRN</t>
  </si>
  <si>
    <t>Poznámka k položce:_x000d_
Poznámka k položce: Poznámka k položce: Dodávky vody a energie, příjezdové komunikace včetně příp. omezení provozu a dopravního značení, příp. pronájmy pozemků, střežení pracoviště, uvedení pozemků do původního stavu, včetně přípravy a likvidace staveniště.</t>
  </si>
  <si>
    <t>060001000</t>
  </si>
  <si>
    <t>Poznámka k položce:_x000d_
Poznámka k položce: Poznámka k položce: podchod pro cestující, zabezpečení proti úrazu cestujících</t>
  </si>
  <si>
    <t>SO-04 - SO 04 Ochranné mříže podchodu pro pěší v km 517,065 žst. Ústí n. L. hl. n.</t>
  </si>
  <si>
    <t>M - Práce a dodávky M</t>
  </si>
  <si>
    <t xml:space="preserve">    21-M - Elektromontáže</t>
  </si>
  <si>
    <t xml:space="preserve">    46-M - Zemní práce při extr.mont.pracích</t>
  </si>
  <si>
    <t xml:space="preserve">    58-M - Revize vyhrazených technických zařízení</t>
  </si>
  <si>
    <t>HZS - Hodinové zúčtovací sazby</t>
  </si>
  <si>
    <t>741110511</t>
  </si>
  <si>
    <t>Montáž lišt a kanálků elektroinstalačních se spojkami, ohyby a rohy a s nasunutím do krabic vkládacích s víčkem, šířky do 60 mm</t>
  </si>
  <si>
    <t>34571009</t>
  </si>
  <si>
    <t>lišta elektroinstalační vkládací 11x10</t>
  </si>
  <si>
    <t>741112021</t>
  </si>
  <si>
    <t>Montáž krabic elektroinstalačních bez napojení na trubky a lišty, demontáže a montáže víčka a přístroje protahovacích nebo odbočných nástěnných plastových čtyřhranných, vel. do 100x100 mm</t>
  </si>
  <si>
    <t>767662210</t>
  </si>
  <si>
    <t>Montáž mříží otvíravých</t>
  </si>
  <si>
    <t>000-120G</t>
  </si>
  <si>
    <t>Rolovací mříž s elektropohonem</t>
  </si>
  <si>
    <t>Poznámka k položce:_x000d_
Poznámka k položce: Ocelová rolovací mříž vyrobená z ocelových trubek o průměru 18/1 mm s povrchovou úpravou – pozink. Plocha mříže se nelakuje = zůstává v zinku. Lakuje se jen vodící lišta s nosným jeklem. Rozdíl mezi mřížemi je v rozteči vodorovných trubek 120 mm. Velikost ok mříže je pro: 114 x 280-380mm Vodící lišty mají šířku 30 mm a hloubku 60 mm dle šířky mříže. Hmotnost mříže je vyvažována středovými pružinami. Mříž bude pohaněna středovým motorem s ručním nouzovým ovládáním pro případ výpadku proudu nebo ručně. Ovládání mříže je tlačítkovým, klíčovým spínačem, na dálkové ovládání a ručně. Krycí kastlík je součástí dodávky. Rozteč 120 mm. Pro rozteč 120 mm jsou použity vodorovné trubky průměru 18 mm. Vodorovné trubky jsou vzájemně propojeny svislými spojkami v rozmezí 280 až 380 mm v závislosti na šířce rolety. V horní a spodní části pancíře je ukončení z plných lamel. Spodní dosedací lamela s možností namontování uzamykacího systému.</t>
  </si>
  <si>
    <t>Práce a dodávky M</t>
  </si>
  <si>
    <t>21-M</t>
  </si>
  <si>
    <t>Elektromontáže</t>
  </si>
  <si>
    <t>210100001</t>
  </si>
  <si>
    <t xml:space="preserve">Ukončení vodičů izolovaných s označením a zapojením  v rozváděči nebo na přístroji průřezu žíly do 2,5 mm2</t>
  </si>
  <si>
    <t>Ukončení vodičů izolovaných s označením a zapojením v rozváděči nebo na přístroji průřezu žíly do 2,5 mm2</t>
  </si>
  <si>
    <t>35822109</t>
  </si>
  <si>
    <t>jistič 1pólový-charakteristika B 10A</t>
  </si>
  <si>
    <t>256</t>
  </si>
  <si>
    <t>210100096</t>
  </si>
  <si>
    <t xml:space="preserve">Ukončení vodičů izolovaných s označením a zapojením  na svorkovnici s otevřením a uzavřením krytu průřezu žíly do 2,5 mm2</t>
  </si>
  <si>
    <t>Ukončení vodičů izolovaných s označením a zapojením na svorkovnici s otevřením a uzavřením krytu průřezu žíly do 2,5 mm2</t>
  </si>
  <si>
    <t>34571524</t>
  </si>
  <si>
    <t>krabice přístrojová odbočná s víčkem z PH, 132x132mm, hloubka 72mm</t>
  </si>
  <si>
    <t>210813011</t>
  </si>
  <si>
    <t>Montáž izolovaných kabelů měděných do 1 kV bez ukončení plných a kulatých (CYKY, CHKE-R,...) uložených pevně počtu a průřezu žil 3x1,5 až 6 mm2</t>
  </si>
  <si>
    <t>34111036</t>
  </si>
  <si>
    <t>kabel silový s Cu jádrem 1kV 3x2,5mm2</t>
  </si>
  <si>
    <t>95*1,15 "Přepočtené koeficientem množství</t>
  </si>
  <si>
    <t>46-M</t>
  </si>
  <si>
    <t>Zemní práce při extr.mont.pracích</t>
  </si>
  <si>
    <t>460030092</t>
  </si>
  <si>
    <t xml:space="preserve">Přípravné terénní práce  vytrhání obrub s odkopáním horniny a lože, s odhozením nebo naložením na dopravní prostředek ležatých chodníkových</t>
  </si>
  <si>
    <t>Přípravné terénní práce vytrhání obrub s odkopáním horniny a lože, s odhozením nebo naložením na dopravní prostředek ležatých chodníkových</t>
  </si>
  <si>
    <t>460650192</t>
  </si>
  <si>
    <t xml:space="preserve">Vozovky a chodníky  očištění vybouraných obrubníků od spojovacího materiálu z jakéhokoliv lože s odklizením a uložením očištěného materiálu na vzdálenost 10 m chodníkových</t>
  </si>
  <si>
    <t>Vozovky a chodníky očištění vybouraných obrubníků od spojovacího materiálu z jakéhokoliv lože s odklizením a uložením očištěného materiálu na vzdálenost 10 m chodníkových</t>
  </si>
  <si>
    <t>460030192</t>
  </si>
  <si>
    <t xml:space="preserve">Přípravné terénní práce  řezání spár v podkladu nebo krytu živičném, tloušťky přes 5 do 10 cm</t>
  </si>
  <si>
    <t>Přípravné terénní práce řezání spár v podkladu nebo krytu živičném, tloušťky přes 5 do 10 cm</t>
  </si>
  <si>
    <t>460150002</t>
  </si>
  <si>
    <t>Hloubení zapažených i nezapažených kabelových rýh ručně včetně urovnání dna s přemístěním výkopku do vzdálenosti 3 m od okraje jámy nebo naložením na dopravní prostředek šířky 20 cm, hloubky 50 cm, v hornině třídy 1 a 2</t>
  </si>
  <si>
    <t>460520171</t>
  </si>
  <si>
    <t>Montáž trubek ochranných uložených volně do rýhy plastových ohebných, vnitřního průměru do 32 mm</t>
  </si>
  <si>
    <t>34571350</t>
  </si>
  <si>
    <t>trubka elektroinstalační ohebná dvouplášťová korugovaná (chránička) D 32/40mm, HDPE+LDPE</t>
  </si>
  <si>
    <t>460560001</t>
  </si>
  <si>
    <t>Zásyp kabelových rýh ručně s uložením výkopku ve vrstvách včetně zhutnění a urovnání povrchu šířky 20 cm hloubky 50 cm, v hornině třídy 1</t>
  </si>
  <si>
    <t>460650182</t>
  </si>
  <si>
    <t xml:space="preserve">Vozovky a chodníky  osazení obrubníku betonového do lože z betonu se zatřením spár cementovou maltou ležatého chodníkového</t>
  </si>
  <si>
    <t>Vozovky a chodníky osazení obrubníku betonového do lože z betonu se zatřením spár cementovou maltou ležatého chodníkového</t>
  </si>
  <si>
    <t>460650912</t>
  </si>
  <si>
    <t xml:space="preserve">Vozovky a chodníky  vyspravení krytu komunikací bezesparých po překopech pro pokládání kabelů, včetně rozprostření, urovnání a zhutnění podkladu kamenivem obalovaným asfaltem tloušťky 6 cm</t>
  </si>
  <si>
    <t>Vozovky a chodníky vyspravení krytu komunikací bezesparých po překopech pro pokládání kabelů, včetně rozprostření, urovnání a zhutnění podkladu kamenivem obalovaným asfaltem tloušťky 6 cm</t>
  </si>
  <si>
    <t>58-M</t>
  </si>
  <si>
    <t>Revize vyhrazených technických zařízení</t>
  </si>
  <si>
    <t>580103001</t>
  </si>
  <si>
    <t xml:space="preserve">Elektrická instalace  kontrola stavu elektrického okruhu včetně instalačních, ovládacích a jistících prvků bez připojených spotřebičů v prostoru bezpečném do 5 vývodů</t>
  </si>
  <si>
    <t>okruh</t>
  </si>
  <si>
    <t>Elektrická instalace kontrola stavu elektrického okruhu včetně instalačních, ovládacích a jistících prvků bez připojených spotřebičů v prostoru bezpečném do 5 vývodů</t>
  </si>
  <si>
    <t>580106001</t>
  </si>
  <si>
    <t xml:space="preserve">Měření při revizích  izolačních odporů na přívodu do přípojkové skříně, rozvaděče nebo rozvodnice</t>
  </si>
  <si>
    <t>měření</t>
  </si>
  <si>
    <t>Měření při revizích izolačních odporů na přívodu do přípojkové skříně, rozvaděče nebo rozvodnice</t>
  </si>
  <si>
    <t>580106008</t>
  </si>
  <si>
    <t xml:space="preserve">Měření při revizích  spotřebičů samostatných</t>
  </si>
  <si>
    <t>Měření při revizích spotřebičů samostatných</t>
  </si>
  <si>
    <t>580106009</t>
  </si>
  <si>
    <t xml:space="preserve">Měření při revizích  impedance ochranné smyčky na rozvodném zařízení, spotřebičích nebo přístrojích</t>
  </si>
  <si>
    <t>Měření při revizích impedance ochranné smyčky na rozvodném zařízení, spotřebičích nebo přístrojích</t>
  </si>
  <si>
    <t>580106016</t>
  </si>
  <si>
    <t xml:space="preserve">Měření při revizích  měření základních elektrických veličin (U, I, P, A, cos)</t>
  </si>
  <si>
    <t>Měření při revizích měření základních elektrických veličin (U, I, P, A, cos)</t>
  </si>
  <si>
    <t>580107001</t>
  </si>
  <si>
    <t xml:space="preserve">Pomocné práce při revizích  vypnutí vedení, přezkoušení vypnutého stavu, označení tabulkou a opětné zapnutí</t>
  </si>
  <si>
    <t>Pomocné práce při revizích vypnutí vedení, přezkoušení vypnutého stavu, označení tabulkou a opětné zapnutí</t>
  </si>
  <si>
    <t>580107004</t>
  </si>
  <si>
    <t xml:space="preserve">Pomocné práce při revizích  demontáž a opětná montáž krytu rozvaděče nebo rozvodnice</t>
  </si>
  <si>
    <t>Pomocné práce při revizích demontáž a opětná montáž krytu rozvaděče nebo rozvodnice</t>
  </si>
  <si>
    <t>580107008</t>
  </si>
  <si>
    <t xml:space="preserve">Pomocné práce při revizích  demontáž a opětná montáž krytu krytu elektrického přístroje, spotřebiče nebo instalační krabice</t>
  </si>
  <si>
    <t>Pomocné práce při revizích demontáž a opětná montáž krytu krytu elektrického přístroje, spotřebiče nebo instalační krabice</t>
  </si>
  <si>
    <t>HZS</t>
  </si>
  <si>
    <t>Hodinové zúčtovací sazby</t>
  </si>
  <si>
    <t>HZS4211</t>
  </si>
  <si>
    <t xml:space="preserve">Hodinové zúčtovací sazby ostatních profesí  revizní a kontrolní činnost revizní technik</t>
  </si>
  <si>
    <t>hod</t>
  </si>
  <si>
    <t>262144</t>
  </si>
  <si>
    <t>Hodinové zúčtovací sazby ostatních profesí revizní a kontrolní činnost revizní technik</t>
  </si>
  <si>
    <t>013294000</t>
  </si>
  <si>
    <t>Ostatní dokumentace - realizační dokumentace SO-04</t>
  </si>
  <si>
    <t>1024</t>
  </si>
  <si>
    <t>-1329821628</t>
  </si>
  <si>
    <t>044002000</t>
  </si>
  <si>
    <t>Revize</t>
  </si>
  <si>
    <t>075002000</t>
  </si>
  <si>
    <t>Ochranná pásma</t>
  </si>
  <si>
    <t>076103001</t>
  </si>
  <si>
    <t>Křížení el. vedení s vedením - projednání omezení</t>
  </si>
  <si>
    <t>SO-05 - SO 05 Ochranné mříže podchodu pro pěší v km 516,876 žst. Ústí n. L. hl. n.</t>
  </si>
  <si>
    <t>9 - Ostatní konstrukce a práce, bourání</t>
  </si>
  <si>
    <t>767 - Konstrukce zámečnické</t>
  </si>
  <si>
    <t>953941621</t>
  </si>
  <si>
    <t>Osazování konzol ve zdivu betonovém</t>
  </si>
  <si>
    <t>-444115848</t>
  </si>
  <si>
    <t>Osazení drobných kovových výrobků bez jejich dodání s vysekáním kapes pro upevňovací prvky se zazděním, zabetonováním nebo zalitím konzol, ve zdivu betonovém</t>
  </si>
  <si>
    <t>PSC</t>
  </si>
  <si>
    <t xml:space="preserve">Poznámka k souboru cen:_x000d_
1. V cenách nejsou započteny náklady na dodání poklopů, rohoží, ventilací a drobných kovových výrobků, tyto se oceňují ve specifikaci._x000d_
</t>
  </si>
  <si>
    <t>31197003</t>
  </si>
  <si>
    <t>tyč závitová Pz 4,6 M10</t>
  </si>
  <si>
    <t>1065015810</t>
  </si>
  <si>
    <t>54879091</t>
  </si>
  <si>
    <t>pouzdro síťové chemické kotvy D 12mm dl 1m</t>
  </si>
  <si>
    <t>577114751</t>
  </si>
  <si>
    <t>54879087</t>
  </si>
  <si>
    <t>tmel pro lepené kotvy do zdiva a betonu</t>
  </si>
  <si>
    <t>-778630346</t>
  </si>
  <si>
    <t>953941721</t>
  </si>
  <si>
    <t>Osazování objímek nebo držáků ve zdivu betonovém</t>
  </si>
  <si>
    <t>-933933922</t>
  </si>
  <si>
    <t>Osazení drobných kovových výrobků bez jejich dodání s vysekáním kapes pro upevňovací prvky se zazděním, zabetonováním nebo zalitím objímek nebo držáků, ve zdivu betonovém</t>
  </si>
  <si>
    <t>113106061</t>
  </si>
  <si>
    <t>Rozebrání dlažeb při překopech vozovek z drobných kostek s ložem z kameniva ručně</t>
  </si>
  <si>
    <t>846443105</t>
  </si>
  <si>
    <t>Rozebrání dlažeb a dílců při překopech inženýrských sítí s přemístěním hmot na skládku na vzdálenost do 3 m nebo s naložením na dopravní prostředek ručně vozovek a ploch, s jakoukoliv výplní spár z drobných kostek nebo odseků s ložem z kameniva těženého</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</si>
  <si>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</si>
  <si>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564710011</t>
  </si>
  <si>
    <t>Podklad z kameniva hrubého drceného vel. 8-16 mm tl 50 mm</t>
  </si>
  <si>
    <t>1348703483</t>
  </si>
  <si>
    <t>Podklad nebo kryt z kameniva hrubého drceného vel. 8-16 mm s rozprostřením a zhutněním, po zhutnění tl. 50 mm</t>
  </si>
  <si>
    <t>591211111</t>
  </si>
  <si>
    <t>Kladení dlažby z kostek drobných z kamene do lože z kameniva těženého tl 50 mm</t>
  </si>
  <si>
    <t>-749773493</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</si>
  <si>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</si>
  <si>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</si>
  <si>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58381007</t>
  </si>
  <si>
    <t>kostka dlažební žula drobná 8/10</t>
  </si>
  <si>
    <t>-1996817870</t>
  </si>
  <si>
    <t>4*1,02 'Přepočtené koeficientem množství</t>
  </si>
  <si>
    <t>998229112</t>
  </si>
  <si>
    <t>Přesun hmot ruční pro pozemní komunikace s krytem dlážděným na vzdálenost do 50 m</t>
  </si>
  <si>
    <t>678406568</t>
  </si>
  <si>
    <t>Přesun hmot ruční pro pozemní komunikace s naložením a složením na vzdálenost do 50 m, s krytem dlážděným</t>
  </si>
  <si>
    <t xml:space="preserve">Poznámka k souboru cen:_x000d_
1. Ceny jsou určeny pro přesun hmot pro nepřístupné plochy, kam není možný příjezd dopravních prostředků – především pro vnitřní plochy objektů např. atria, terasy._x000d_
</t>
  </si>
  <si>
    <t>767662210R</t>
  </si>
  <si>
    <t>Výroba mříží otvíravých - do ulice K Můstku</t>
  </si>
  <si>
    <t>-429621948</t>
  </si>
  <si>
    <t>Výroba mříží otvíravých - do ulice K Můstku
Mříž dle specifikace ve výkresu a technické zprávě.</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</si>
  <si>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</si>
  <si>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Poznámka k položce:_x000d_
Mříž dle specifikace ve výkresu a technické zprávě.</t>
  </si>
  <si>
    <t>767662211R</t>
  </si>
  <si>
    <t>Výroba mříží otvíravých - do ulice Malá Hradební</t>
  </si>
  <si>
    <t>1138339040</t>
  </si>
  <si>
    <t>Výroba mříží otvíravých - do ulice Malá Hradební
Mříž dle specifikace ve výkresu a technické zprávě.</t>
  </si>
  <si>
    <t>767620720R</t>
  </si>
  <si>
    <t>Montáž ložiskových pantů - závěsů v těžkém provedení</t>
  </si>
  <si>
    <t>923004902</t>
  </si>
  <si>
    <t xml:space="preserve">Poznámka k souboru cen:_x000d_
1. V cenách montáže oken jsou započteny i náklady na zaměření, vyklínování, horizontální i vertikální vyrovnání okenního rámu, ukotvení a vyplnění spáry mezi rámem a ostěním polyuretanovou pěnou._x000d_
2. Cenami montáže oken otevíravých lze ocenit i montáž oken kyvných, otočných, výklopných._x000d_
3. V cenách není započtena montáž dokončení okování oken zdvojených pákovým uzávěrem; tyto práce se oceňují cenou 767 62-0718 Montáž okování pákového uzávěru._x000d_
4. Cenami -71 . . lze oceňovat montáž:_x000d_
a) oboustranného spojení dvou prvků (oken,stěn, dveří, vrat, zárubní a jiných) krycími lištami ocelovými před osazením prvků nebo dodatečně po jejich osazení,_x000d_
b) jednostranného spojení dvou prvků; množství se určí polovinou výměry,_x000d_
c) krycích lišt, které se montují jen na jeden prvek; množství se určí čtvrtinou výměry._x000d_
</t>
  </si>
  <si>
    <t>738739R</t>
  </si>
  <si>
    <t>Pant - ložiskový závěs pro bránu</t>
  </si>
  <si>
    <t>-447641058</t>
  </si>
  <si>
    <t>767662110</t>
  </si>
  <si>
    <t>Montáž mříží pevných šroubovaných</t>
  </si>
  <si>
    <t>1630309869</t>
  </si>
  <si>
    <t>Montáž mříží pevných, připevněných šroubováním</t>
  </si>
  <si>
    <t>1733847141</t>
  </si>
  <si>
    <t>14550244</t>
  </si>
  <si>
    <t>profil ocelový čtvercový svařovaný 50x50x2mm</t>
  </si>
  <si>
    <t>-620934559</t>
  </si>
  <si>
    <t>14550128</t>
  </si>
  <si>
    <t>profil ocelový obdélníkový svařovaný 40x30x2mm</t>
  </si>
  <si>
    <t>1095554280</t>
  </si>
  <si>
    <t>14550152</t>
  </si>
  <si>
    <t>profil ocelový obdélníkový svařovaný 60x40x2mm</t>
  </si>
  <si>
    <t>241410002</t>
  </si>
  <si>
    <t>13010012</t>
  </si>
  <si>
    <t>tyč ocelová kruhová jakost 11 375 D 12mm</t>
  </si>
  <si>
    <t>1007018939</t>
  </si>
  <si>
    <t>767691832</t>
  </si>
  <si>
    <t>Vyvěšení nebo zavěšení kovových křídel vrat do 4 m2</t>
  </si>
  <si>
    <t>485906843</t>
  </si>
  <si>
    <t>Ostatní práce - vyvěšení nebo zavěšení kovových křídel s případným uložením a opětovným zavěšením po provedení stavebních změn vrat, plochy do 4 m2</t>
  </si>
  <si>
    <t>767691833</t>
  </si>
  <si>
    <t>Vyvěšení nebo zavěšení kovových křídel vrat přes 4 m2</t>
  </si>
  <si>
    <t>999660702</t>
  </si>
  <si>
    <t>Ostatní práce - vyvěšení nebo zavěšení kovových křídel s případným uložením a opětovným zavěšením po provedení stavebních změn vrat, plochy přes 4 m2</t>
  </si>
  <si>
    <t>998767102</t>
  </si>
  <si>
    <t>Přesun hmot tonážní pro zámečnické konstrukce v objektech v do 12 m</t>
  </si>
  <si>
    <t>-2070117894</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</si>
  <si>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</si>
  <si>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</si>
  <si>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766660733</t>
  </si>
  <si>
    <t>Montáž dveřního bezpečnostního kování - štítku s klikou</t>
  </si>
  <si>
    <t>-1504546312</t>
  </si>
  <si>
    <t>Montáž dveřních doplňků dveřního kování bezpečnostního štítku s klikou</t>
  </si>
  <si>
    <t>54913652</t>
  </si>
  <si>
    <t>kování dveřní vrchní knoflík se štíty pro vložku</t>
  </si>
  <si>
    <t>512519041</t>
  </si>
  <si>
    <t>766660731</t>
  </si>
  <si>
    <t>Montáž dveřního bezpečnostního kování - zámku</t>
  </si>
  <si>
    <t>1760155021</t>
  </si>
  <si>
    <t>Montáž dveřních doplňků dveřního kování bezpečnostního zámku</t>
  </si>
  <si>
    <t>54925800</t>
  </si>
  <si>
    <t>zámek vratový 12 1/1 levý se závorou</t>
  </si>
  <si>
    <t>868094602</t>
  </si>
  <si>
    <t>54925802</t>
  </si>
  <si>
    <t>zámek vratový 12 1/1 pravý se závorou</t>
  </si>
  <si>
    <t>1603945140</t>
  </si>
  <si>
    <t>54964110</t>
  </si>
  <si>
    <t>vložka zámková cylindrická oboustranná</t>
  </si>
  <si>
    <t>197306860</t>
  </si>
  <si>
    <t>766660737</t>
  </si>
  <si>
    <t>Montáž dveřního bezpečnostního kování - závory dvoubodové</t>
  </si>
  <si>
    <t>-1456845292</t>
  </si>
  <si>
    <t>Montáž dveřních doplňků dveřního kování bezpečnostního závory dvoubodové</t>
  </si>
  <si>
    <t>54916310R</t>
  </si>
  <si>
    <t>Petlice pro Kulatý visací zámek hokejový puk</t>
  </si>
  <si>
    <t>-334631323</t>
  </si>
  <si>
    <t>kování dveřní petlice dveřová lakovaná černá 280/100mm</t>
  </si>
  <si>
    <t>54924001R</t>
  </si>
  <si>
    <t>Kulatý visací zámek hokejový puk</t>
  </si>
  <si>
    <t>1727777785</t>
  </si>
  <si>
    <t>zámek zadlabací 5140/22N 1/2</t>
  </si>
  <si>
    <t>Ostatní dokumentace - realizační dokumentace SO-05</t>
  </si>
  <si>
    <t>1143175264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</si>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</sst>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pplyProtection="1">
      <alignment vertical="center" wrapText="1"/>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27</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50</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2020017</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podchodu ŽST. Ústí n.L. hl.n.</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1. 7. 2020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Správa železnic, státní organizace</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 xml:space="preserve"> </v>
      </c>
      <c r="AN49" s="65"/>
      <c r="AO49" s="65"/>
      <c r="AP49" s="65"/>
      <c r="AQ49" s="41"/>
      <c r="AR49" s="45"/>
      <c r="AS49" s="75" t="s">
        <v>51</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52</v>
      </c>
      <c r="D52" s="88"/>
      <c r="E52" s="88"/>
      <c r="F52" s="88"/>
      <c r="G52" s="88"/>
      <c r="H52" s="89"/>
      <c r="I52" s="90" t="s">
        <v>53</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54</v>
      </c>
      <c r="AH52" s="88"/>
      <c r="AI52" s="88"/>
      <c r="AJ52" s="88"/>
      <c r="AK52" s="88"/>
      <c r="AL52" s="88"/>
      <c r="AM52" s="88"/>
      <c r="AN52" s="90" t="s">
        <v>55</v>
      </c>
      <c r="AO52" s="88"/>
      <c r="AP52" s="88"/>
      <c r="AQ52" s="92" t="s">
        <v>56</v>
      </c>
      <c r="AR52" s="45"/>
      <c r="AS52" s="93" t="s">
        <v>57</v>
      </c>
      <c r="AT52" s="94" t="s">
        <v>58</v>
      </c>
      <c r="AU52" s="94" t="s">
        <v>59</v>
      </c>
      <c r="AV52" s="94" t="s">
        <v>60</v>
      </c>
      <c r="AW52" s="94" t="s">
        <v>61</v>
      </c>
      <c r="AX52" s="94" t="s">
        <v>62</v>
      </c>
      <c r="AY52" s="94" t="s">
        <v>63</v>
      </c>
      <c r="AZ52" s="94" t="s">
        <v>64</v>
      </c>
      <c r="BA52" s="94" t="s">
        <v>65</v>
      </c>
      <c r="BB52" s="94" t="s">
        <v>66</v>
      </c>
      <c r="BC52" s="94" t="s">
        <v>67</v>
      </c>
      <c r="BD52" s="95" t="s">
        <v>68</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69</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70</v>
      </c>
      <c r="BT54" s="110" t="s">
        <v>71</v>
      </c>
      <c r="BU54" s="111" t="s">
        <v>72</v>
      </c>
      <c r="BV54" s="110" t="s">
        <v>73</v>
      </c>
      <c r="BW54" s="110" t="s">
        <v>5</v>
      </c>
      <c r="BX54" s="110" t="s">
        <v>74</v>
      </c>
      <c r="CL54" s="110" t="s">
        <v>19</v>
      </c>
    </row>
    <row r="55" s="7" customFormat="1" ht="16.5" customHeight="1">
      <c r="A55" s="112" t="s">
        <v>75</v>
      </c>
      <c r="B55" s="113"/>
      <c r="C55" s="114"/>
      <c r="D55" s="115" t="s">
        <v>76</v>
      </c>
      <c r="E55" s="115"/>
      <c r="F55" s="115"/>
      <c r="G55" s="115"/>
      <c r="H55" s="115"/>
      <c r="I55" s="116"/>
      <c r="J55" s="115" t="s">
        <v>77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'SO-01 - Komerční prostory'!J30</f>
        <v>0</v>
      </c>
      <c r="AH55" s="116"/>
      <c r="AI55" s="116"/>
      <c r="AJ55" s="116"/>
      <c r="AK55" s="116"/>
      <c r="AL55" s="116"/>
      <c r="AM55" s="116"/>
      <c r="AN55" s="117">
        <f>SUM(AG55,AT55)</f>
        <v>0</v>
      </c>
      <c r="AO55" s="116"/>
      <c r="AP55" s="116"/>
      <c r="AQ55" s="118" t="s">
        <v>78</v>
      </c>
      <c r="AR55" s="119"/>
      <c r="AS55" s="120">
        <v>0</v>
      </c>
      <c r="AT55" s="121">
        <f>ROUND(SUM(AV55:AW55),2)</f>
        <v>0</v>
      </c>
      <c r="AU55" s="122">
        <f>'SO-01 - Komerční prostory'!P91</f>
        <v>0</v>
      </c>
      <c r="AV55" s="121">
        <f>'SO-01 - Komerční prostory'!J33</f>
        <v>0</v>
      </c>
      <c r="AW55" s="121">
        <f>'SO-01 - Komerční prostory'!J34</f>
        <v>0</v>
      </c>
      <c r="AX55" s="121">
        <f>'SO-01 - Komerční prostory'!J35</f>
        <v>0</v>
      </c>
      <c r="AY55" s="121">
        <f>'SO-01 - Komerční prostory'!J36</f>
        <v>0</v>
      </c>
      <c r="AZ55" s="121">
        <f>'SO-01 - Komerční prostory'!F33</f>
        <v>0</v>
      </c>
      <c r="BA55" s="121">
        <f>'SO-01 - Komerční prostory'!F34</f>
        <v>0</v>
      </c>
      <c r="BB55" s="121">
        <f>'SO-01 - Komerční prostory'!F35</f>
        <v>0</v>
      </c>
      <c r="BC55" s="121">
        <f>'SO-01 - Komerční prostory'!F36</f>
        <v>0</v>
      </c>
      <c r="BD55" s="123">
        <f>'SO-01 - Komerční prostory'!F37</f>
        <v>0</v>
      </c>
      <c r="BE55" s="7"/>
      <c r="BT55" s="124" t="s">
        <v>79</v>
      </c>
      <c r="BV55" s="124" t="s">
        <v>73</v>
      </c>
      <c r="BW55" s="124" t="s">
        <v>80</v>
      </c>
      <c r="BX55" s="124" t="s">
        <v>5</v>
      </c>
      <c r="CL55" s="124" t="s">
        <v>19</v>
      </c>
      <c r="CM55" s="124" t="s">
        <v>81</v>
      </c>
    </row>
    <row r="56" s="7" customFormat="1" ht="16.5" customHeight="1">
      <c r="A56" s="112" t="s">
        <v>75</v>
      </c>
      <c r="B56" s="113"/>
      <c r="C56" s="114"/>
      <c r="D56" s="115" t="s">
        <v>82</v>
      </c>
      <c r="E56" s="115"/>
      <c r="F56" s="115"/>
      <c r="G56" s="115"/>
      <c r="H56" s="115"/>
      <c r="I56" s="116"/>
      <c r="J56" s="115" t="s">
        <v>83</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'SO-02 - Oprava eskalátorů'!J30</f>
        <v>0</v>
      </c>
      <c r="AH56" s="116"/>
      <c r="AI56" s="116"/>
      <c r="AJ56" s="116"/>
      <c r="AK56" s="116"/>
      <c r="AL56" s="116"/>
      <c r="AM56" s="116"/>
      <c r="AN56" s="117">
        <f>SUM(AG56,AT56)</f>
        <v>0</v>
      </c>
      <c r="AO56" s="116"/>
      <c r="AP56" s="116"/>
      <c r="AQ56" s="118" t="s">
        <v>78</v>
      </c>
      <c r="AR56" s="119"/>
      <c r="AS56" s="120">
        <v>0</v>
      </c>
      <c r="AT56" s="121">
        <f>ROUND(SUM(AV56:AW56),2)</f>
        <v>0</v>
      </c>
      <c r="AU56" s="122">
        <f>'SO-02 - Oprava eskalátorů'!P102</f>
        <v>0</v>
      </c>
      <c r="AV56" s="121">
        <f>'SO-02 - Oprava eskalátorů'!J33</f>
        <v>0</v>
      </c>
      <c r="AW56" s="121">
        <f>'SO-02 - Oprava eskalátorů'!J34</f>
        <v>0</v>
      </c>
      <c r="AX56" s="121">
        <f>'SO-02 - Oprava eskalátorů'!J35</f>
        <v>0</v>
      </c>
      <c r="AY56" s="121">
        <f>'SO-02 - Oprava eskalátorů'!J36</f>
        <v>0</v>
      </c>
      <c r="AZ56" s="121">
        <f>'SO-02 - Oprava eskalátorů'!F33</f>
        <v>0</v>
      </c>
      <c r="BA56" s="121">
        <f>'SO-02 - Oprava eskalátorů'!F34</f>
        <v>0</v>
      </c>
      <c r="BB56" s="121">
        <f>'SO-02 - Oprava eskalátorů'!F35</f>
        <v>0</v>
      </c>
      <c r="BC56" s="121">
        <f>'SO-02 - Oprava eskalátorů'!F36</f>
        <v>0</v>
      </c>
      <c r="BD56" s="123">
        <f>'SO-02 - Oprava eskalátorů'!F37</f>
        <v>0</v>
      </c>
      <c r="BE56" s="7"/>
      <c r="BT56" s="124" t="s">
        <v>79</v>
      </c>
      <c r="BV56" s="124" t="s">
        <v>73</v>
      </c>
      <c r="BW56" s="124" t="s">
        <v>84</v>
      </c>
      <c r="BX56" s="124" t="s">
        <v>5</v>
      </c>
      <c r="CL56" s="124" t="s">
        <v>19</v>
      </c>
      <c r="CM56" s="124" t="s">
        <v>81</v>
      </c>
    </row>
    <row r="57" s="7" customFormat="1" ht="24.75" customHeight="1">
      <c r="A57" s="112" t="s">
        <v>75</v>
      </c>
      <c r="B57" s="113"/>
      <c r="C57" s="114"/>
      <c r="D57" s="115" t="s">
        <v>85</v>
      </c>
      <c r="E57" s="115"/>
      <c r="F57" s="115"/>
      <c r="G57" s="115"/>
      <c r="H57" s="115"/>
      <c r="I57" s="116"/>
      <c r="J57" s="115" t="s">
        <v>86</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'SO-03-01 - ZRN - podchod'!J30</f>
        <v>0</v>
      </c>
      <c r="AH57" s="116"/>
      <c r="AI57" s="116"/>
      <c r="AJ57" s="116"/>
      <c r="AK57" s="116"/>
      <c r="AL57" s="116"/>
      <c r="AM57" s="116"/>
      <c r="AN57" s="117">
        <f>SUM(AG57,AT57)</f>
        <v>0</v>
      </c>
      <c r="AO57" s="116"/>
      <c r="AP57" s="116"/>
      <c r="AQ57" s="118" t="s">
        <v>78</v>
      </c>
      <c r="AR57" s="119"/>
      <c r="AS57" s="120">
        <v>0</v>
      </c>
      <c r="AT57" s="121">
        <f>ROUND(SUM(AV57:AW57),2)</f>
        <v>0</v>
      </c>
      <c r="AU57" s="122">
        <f>'SO-03-01 - ZRN - podchod'!P87</f>
        <v>0</v>
      </c>
      <c r="AV57" s="121">
        <f>'SO-03-01 - ZRN - podchod'!J33</f>
        <v>0</v>
      </c>
      <c r="AW57" s="121">
        <f>'SO-03-01 - ZRN - podchod'!J34</f>
        <v>0</v>
      </c>
      <c r="AX57" s="121">
        <f>'SO-03-01 - ZRN - podchod'!J35</f>
        <v>0</v>
      </c>
      <c r="AY57" s="121">
        <f>'SO-03-01 - ZRN - podchod'!J36</f>
        <v>0</v>
      </c>
      <c r="AZ57" s="121">
        <f>'SO-03-01 - ZRN - podchod'!F33</f>
        <v>0</v>
      </c>
      <c r="BA57" s="121">
        <f>'SO-03-01 - ZRN - podchod'!F34</f>
        <v>0</v>
      </c>
      <c r="BB57" s="121">
        <f>'SO-03-01 - ZRN - podchod'!F35</f>
        <v>0</v>
      </c>
      <c r="BC57" s="121">
        <f>'SO-03-01 - ZRN - podchod'!F36</f>
        <v>0</v>
      </c>
      <c r="BD57" s="123">
        <f>'SO-03-01 - ZRN - podchod'!F37</f>
        <v>0</v>
      </c>
      <c r="BE57" s="7"/>
      <c r="BT57" s="124" t="s">
        <v>79</v>
      </c>
      <c r="BV57" s="124" t="s">
        <v>73</v>
      </c>
      <c r="BW57" s="124" t="s">
        <v>87</v>
      </c>
      <c r="BX57" s="124" t="s">
        <v>5</v>
      </c>
      <c r="CL57" s="124" t="s">
        <v>19</v>
      </c>
      <c r="CM57" s="124" t="s">
        <v>81</v>
      </c>
    </row>
    <row r="58" s="7" customFormat="1" ht="24.75" customHeight="1">
      <c r="A58" s="112" t="s">
        <v>75</v>
      </c>
      <c r="B58" s="113"/>
      <c r="C58" s="114"/>
      <c r="D58" s="115" t="s">
        <v>88</v>
      </c>
      <c r="E58" s="115"/>
      <c r="F58" s="115"/>
      <c r="G58" s="115"/>
      <c r="H58" s="115"/>
      <c r="I58" s="116"/>
      <c r="J58" s="115" t="s">
        <v>89</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'SO-03-02 - ZRN - elektroi...'!J30</f>
        <v>0</v>
      </c>
      <c r="AH58" s="116"/>
      <c r="AI58" s="116"/>
      <c r="AJ58" s="116"/>
      <c r="AK58" s="116"/>
      <c r="AL58" s="116"/>
      <c r="AM58" s="116"/>
      <c r="AN58" s="117">
        <f>SUM(AG58,AT58)</f>
        <v>0</v>
      </c>
      <c r="AO58" s="116"/>
      <c r="AP58" s="116"/>
      <c r="AQ58" s="118" t="s">
        <v>78</v>
      </c>
      <c r="AR58" s="119"/>
      <c r="AS58" s="120">
        <v>0</v>
      </c>
      <c r="AT58" s="121">
        <f>ROUND(SUM(AV58:AW58),2)</f>
        <v>0</v>
      </c>
      <c r="AU58" s="122">
        <f>'SO-03-02 - ZRN - elektroi...'!P81</f>
        <v>0</v>
      </c>
      <c r="AV58" s="121">
        <f>'SO-03-02 - ZRN - elektroi...'!J33</f>
        <v>0</v>
      </c>
      <c r="AW58" s="121">
        <f>'SO-03-02 - ZRN - elektroi...'!J34</f>
        <v>0</v>
      </c>
      <c r="AX58" s="121">
        <f>'SO-03-02 - ZRN - elektroi...'!J35</f>
        <v>0</v>
      </c>
      <c r="AY58" s="121">
        <f>'SO-03-02 - ZRN - elektroi...'!J36</f>
        <v>0</v>
      </c>
      <c r="AZ58" s="121">
        <f>'SO-03-02 - ZRN - elektroi...'!F33</f>
        <v>0</v>
      </c>
      <c r="BA58" s="121">
        <f>'SO-03-02 - ZRN - elektroi...'!F34</f>
        <v>0</v>
      </c>
      <c r="BB58" s="121">
        <f>'SO-03-02 - ZRN - elektroi...'!F35</f>
        <v>0</v>
      </c>
      <c r="BC58" s="121">
        <f>'SO-03-02 - ZRN - elektroi...'!F36</f>
        <v>0</v>
      </c>
      <c r="BD58" s="123">
        <f>'SO-03-02 - ZRN - elektroi...'!F37</f>
        <v>0</v>
      </c>
      <c r="BE58" s="7"/>
      <c r="BT58" s="124" t="s">
        <v>79</v>
      </c>
      <c r="BV58" s="124" t="s">
        <v>73</v>
      </c>
      <c r="BW58" s="124" t="s">
        <v>90</v>
      </c>
      <c r="BX58" s="124" t="s">
        <v>5</v>
      </c>
      <c r="CL58" s="124" t="s">
        <v>19</v>
      </c>
      <c r="CM58" s="124" t="s">
        <v>81</v>
      </c>
    </row>
    <row r="59" s="7" customFormat="1" ht="24.75" customHeight="1">
      <c r="A59" s="112" t="s">
        <v>75</v>
      </c>
      <c r="B59" s="113"/>
      <c r="C59" s="114"/>
      <c r="D59" s="115" t="s">
        <v>91</v>
      </c>
      <c r="E59" s="115"/>
      <c r="F59" s="115"/>
      <c r="G59" s="115"/>
      <c r="H59" s="115"/>
      <c r="I59" s="116"/>
      <c r="J59" s="115" t="s">
        <v>92</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'SO-03-03 - VRN'!J30</f>
        <v>0</v>
      </c>
      <c r="AH59" s="116"/>
      <c r="AI59" s="116"/>
      <c r="AJ59" s="116"/>
      <c r="AK59" s="116"/>
      <c r="AL59" s="116"/>
      <c r="AM59" s="116"/>
      <c r="AN59" s="117">
        <f>SUM(AG59,AT59)</f>
        <v>0</v>
      </c>
      <c r="AO59" s="116"/>
      <c r="AP59" s="116"/>
      <c r="AQ59" s="118" t="s">
        <v>78</v>
      </c>
      <c r="AR59" s="119"/>
      <c r="AS59" s="120">
        <v>0</v>
      </c>
      <c r="AT59" s="121">
        <f>ROUND(SUM(AV59:AW59),2)</f>
        <v>0</v>
      </c>
      <c r="AU59" s="122">
        <f>'SO-03-03 - VRN'!P82</f>
        <v>0</v>
      </c>
      <c r="AV59" s="121">
        <f>'SO-03-03 - VRN'!J33</f>
        <v>0</v>
      </c>
      <c r="AW59" s="121">
        <f>'SO-03-03 - VRN'!J34</f>
        <v>0</v>
      </c>
      <c r="AX59" s="121">
        <f>'SO-03-03 - VRN'!J35</f>
        <v>0</v>
      </c>
      <c r="AY59" s="121">
        <f>'SO-03-03 - VRN'!J36</f>
        <v>0</v>
      </c>
      <c r="AZ59" s="121">
        <f>'SO-03-03 - VRN'!F33</f>
        <v>0</v>
      </c>
      <c r="BA59" s="121">
        <f>'SO-03-03 - VRN'!F34</f>
        <v>0</v>
      </c>
      <c r="BB59" s="121">
        <f>'SO-03-03 - VRN'!F35</f>
        <v>0</v>
      </c>
      <c r="BC59" s="121">
        <f>'SO-03-03 - VRN'!F36</f>
        <v>0</v>
      </c>
      <c r="BD59" s="123">
        <f>'SO-03-03 - VRN'!F37</f>
        <v>0</v>
      </c>
      <c r="BE59" s="7"/>
      <c r="BT59" s="124" t="s">
        <v>79</v>
      </c>
      <c r="BV59" s="124" t="s">
        <v>73</v>
      </c>
      <c r="BW59" s="124" t="s">
        <v>93</v>
      </c>
      <c r="BX59" s="124" t="s">
        <v>5</v>
      </c>
      <c r="CL59" s="124" t="s">
        <v>19</v>
      </c>
      <c r="CM59" s="124" t="s">
        <v>81</v>
      </c>
    </row>
    <row r="60" s="7" customFormat="1" ht="37.5" customHeight="1">
      <c r="A60" s="112" t="s">
        <v>75</v>
      </c>
      <c r="B60" s="113"/>
      <c r="C60" s="114"/>
      <c r="D60" s="115" t="s">
        <v>94</v>
      </c>
      <c r="E60" s="115"/>
      <c r="F60" s="115"/>
      <c r="G60" s="115"/>
      <c r="H60" s="115"/>
      <c r="I60" s="116"/>
      <c r="J60" s="115" t="s">
        <v>95</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'SO-04 - SO 04 Ochranné mř...'!J30</f>
        <v>0</v>
      </c>
      <c r="AH60" s="116"/>
      <c r="AI60" s="116"/>
      <c r="AJ60" s="116"/>
      <c r="AK60" s="116"/>
      <c r="AL60" s="116"/>
      <c r="AM60" s="116"/>
      <c r="AN60" s="117">
        <f>SUM(AG60,AT60)</f>
        <v>0</v>
      </c>
      <c r="AO60" s="116"/>
      <c r="AP60" s="116"/>
      <c r="AQ60" s="118" t="s">
        <v>78</v>
      </c>
      <c r="AR60" s="119"/>
      <c r="AS60" s="120">
        <v>0</v>
      </c>
      <c r="AT60" s="121">
        <f>ROUND(SUM(AV60:AW60),2)</f>
        <v>0</v>
      </c>
      <c r="AU60" s="122">
        <f>'SO-04 - SO 04 Ochranné mř...'!P91</f>
        <v>0</v>
      </c>
      <c r="AV60" s="121">
        <f>'SO-04 - SO 04 Ochranné mř...'!J33</f>
        <v>0</v>
      </c>
      <c r="AW60" s="121">
        <f>'SO-04 - SO 04 Ochranné mř...'!J34</f>
        <v>0</v>
      </c>
      <c r="AX60" s="121">
        <f>'SO-04 - SO 04 Ochranné mř...'!J35</f>
        <v>0</v>
      </c>
      <c r="AY60" s="121">
        <f>'SO-04 - SO 04 Ochranné mř...'!J36</f>
        <v>0</v>
      </c>
      <c r="AZ60" s="121">
        <f>'SO-04 - SO 04 Ochranné mř...'!F33</f>
        <v>0</v>
      </c>
      <c r="BA60" s="121">
        <f>'SO-04 - SO 04 Ochranné mř...'!F34</f>
        <v>0</v>
      </c>
      <c r="BB60" s="121">
        <f>'SO-04 - SO 04 Ochranné mř...'!F35</f>
        <v>0</v>
      </c>
      <c r="BC60" s="121">
        <f>'SO-04 - SO 04 Ochranné mř...'!F36</f>
        <v>0</v>
      </c>
      <c r="BD60" s="123">
        <f>'SO-04 - SO 04 Ochranné mř...'!F37</f>
        <v>0</v>
      </c>
      <c r="BE60" s="7"/>
      <c r="BT60" s="124" t="s">
        <v>79</v>
      </c>
      <c r="BV60" s="124" t="s">
        <v>73</v>
      </c>
      <c r="BW60" s="124" t="s">
        <v>96</v>
      </c>
      <c r="BX60" s="124" t="s">
        <v>5</v>
      </c>
      <c r="CL60" s="124" t="s">
        <v>19</v>
      </c>
      <c r="CM60" s="124" t="s">
        <v>81</v>
      </c>
    </row>
    <row r="61" s="7" customFormat="1" ht="37.5" customHeight="1">
      <c r="A61" s="112" t="s">
        <v>75</v>
      </c>
      <c r="B61" s="113"/>
      <c r="C61" s="114"/>
      <c r="D61" s="115" t="s">
        <v>97</v>
      </c>
      <c r="E61" s="115"/>
      <c r="F61" s="115"/>
      <c r="G61" s="115"/>
      <c r="H61" s="115"/>
      <c r="I61" s="116"/>
      <c r="J61" s="115" t="s">
        <v>98</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'SO-05 - SO 05 Ochranné mř...'!J30</f>
        <v>0</v>
      </c>
      <c r="AH61" s="116"/>
      <c r="AI61" s="116"/>
      <c r="AJ61" s="116"/>
      <c r="AK61" s="116"/>
      <c r="AL61" s="116"/>
      <c r="AM61" s="116"/>
      <c r="AN61" s="117">
        <f>SUM(AG61,AT61)</f>
        <v>0</v>
      </c>
      <c r="AO61" s="116"/>
      <c r="AP61" s="116"/>
      <c r="AQ61" s="118" t="s">
        <v>78</v>
      </c>
      <c r="AR61" s="119"/>
      <c r="AS61" s="125">
        <v>0</v>
      </c>
      <c r="AT61" s="126">
        <f>ROUND(SUM(AV61:AW61),2)</f>
        <v>0</v>
      </c>
      <c r="AU61" s="127">
        <f>'SO-05 - SO 05 Ochranné mř...'!P89</f>
        <v>0</v>
      </c>
      <c r="AV61" s="126">
        <f>'SO-05 - SO 05 Ochranné mř...'!J33</f>
        <v>0</v>
      </c>
      <c r="AW61" s="126">
        <f>'SO-05 - SO 05 Ochranné mř...'!J34</f>
        <v>0</v>
      </c>
      <c r="AX61" s="126">
        <f>'SO-05 - SO 05 Ochranné mř...'!J35</f>
        <v>0</v>
      </c>
      <c r="AY61" s="126">
        <f>'SO-05 - SO 05 Ochranné mř...'!J36</f>
        <v>0</v>
      </c>
      <c r="AZ61" s="126">
        <f>'SO-05 - SO 05 Ochranné mř...'!F33</f>
        <v>0</v>
      </c>
      <c r="BA61" s="126">
        <f>'SO-05 - SO 05 Ochranné mř...'!F34</f>
        <v>0</v>
      </c>
      <c r="BB61" s="126">
        <f>'SO-05 - SO 05 Ochranné mř...'!F35</f>
        <v>0</v>
      </c>
      <c r="BC61" s="126">
        <f>'SO-05 - SO 05 Ochranné mř...'!F36</f>
        <v>0</v>
      </c>
      <c r="BD61" s="128">
        <f>'SO-05 - SO 05 Ochranné mř...'!F37</f>
        <v>0</v>
      </c>
      <c r="BE61" s="7"/>
      <c r="BT61" s="124" t="s">
        <v>79</v>
      </c>
      <c r="BV61" s="124" t="s">
        <v>73</v>
      </c>
      <c r="BW61" s="124" t="s">
        <v>99</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bfQkdDS1YNXjuxHTAn6CfR3/6EfxXGTH4au3+969MoQ+kfpHfPUEZpgeZLnB8szD90ADS5uXL/bp8K8ThY4pFw==" hashValue="gDXDUvJOwxNEYjKkOB8Rh8i+SoBrTElxF3swuA/G84l85WewRqPCG3EIEB+CAmkTlT1UpEANzaSKhtPu2EnJJw=="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01 - Komerční prostory'!C2" display="/"/>
    <hyperlink ref="A56" location="'SO-02 - Oprava eskalátorů'!C2" display="/"/>
    <hyperlink ref="A57" location="'SO-03-01 - ZRN - podchod'!C2" display="/"/>
    <hyperlink ref="A58" location="'SO-03-02 - ZRN - elektroi...'!C2" display="/"/>
    <hyperlink ref="A59" location="'SO-03-03 - VRN'!C2" display="/"/>
    <hyperlink ref="A60" location="'SO-04 - SO 04 Ochranné mř...'!C2" display="/"/>
    <hyperlink ref="A61" location="'SO-05 - SO 05 Ochranné mř...'!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80</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ROUND(J91,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ROUND((SUM(BE91:BE179)),  2)</f>
        <v>0</v>
      </c>
      <c r="G33" s="39"/>
      <c r="H33" s="39"/>
      <c r="I33" s="156">
        <v>0.20999999999999999</v>
      </c>
      <c r="J33" s="155">
        <f>ROUND(((SUM(BE91:BE179))*I33),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ROUND((SUM(BF91:BF179)),  2)</f>
        <v>0</v>
      </c>
      <c r="G34" s="39"/>
      <c r="H34" s="39"/>
      <c r="I34" s="156">
        <v>0.14999999999999999</v>
      </c>
      <c r="J34" s="155">
        <f>ROUND(((SUM(BF91:BF179))*I34),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ROUND((SUM(BG91:BG179)),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ROUND((SUM(BH91:BH179)),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ROUND((SUM(BI91:BI179)),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SO-01 - Komerční prostory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J91</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107</v>
      </c>
      <c r="E60" s="180"/>
      <c r="F60" s="180"/>
      <c r="G60" s="180"/>
      <c r="H60" s="180"/>
      <c r="I60" s="181"/>
      <c r="J60" s="182">
        <f>J92</f>
        <v>0</v>
      </c>
      <c r="K60" s="178"/>
      <c r="L60" s="183"/>
      <c r="S60" s="9"/>
      <c r="T60" s="9"/>
      <c r="U60" s="9"/>
      <c r="V60" s="9"/>
      <c r="W60" s="9"/>
      <c r="X60" s="9"/>
      <c r="Y60" s="9"/>
      <c r="Z60" s="9"/>
      <c r="AA60" s="9"/>
      <c r="AB60" s="9"/>
      <c r="AC60" s="9"/>
      <c r="AD60" s="9"/>
      <c r="AE60" s="9"/>
    </row>
    <row r="61" s="10" customFormat="1" ht="19.92" customHeight="1">
      <c r="A61" s="10"/>
      <c r="B61" s="184"/>
      <c r="C61" s="185"/>
      <c r="D61" s="186" t="s">
        <v>108</v>
      </c>
      <c r="E61" s="187"/>
      <c r="F61" s="187"/>
      <c r="G61" s="187"/>
      <c r="H61" s="187"/>
      <c r="I61" s="188"/>
      <c r="J61" s="189">
        <f>J93</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109</v>
      </c>
      <c r="E62" s="187"/>
      <c r="F62" s="187"/>
      <c r="G62" s="187"/>
      <c r="H62" s="187"/>
      <c r="I62" s="188"/>
      <c r="J62" s="189">
        <f>J101</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110</v>
      </c>
      <c r="E63" s="187"/>
      <c r="F63" s="187"/>
      <c r="G63" s="187"/>
      <c r="H63" s="187"/>
      <c r="I63" s="188"/>
      <c r="J63" s="189">
        <f>J119</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111</v>
      </c>
      <c r="E64" s="187"/>
      <c r="F64" s="187"/>
      <c r="G64" s="187"/>
      <c r="H64" s="187"/>
      <c r="I64" s="188"/>
      <c r="J64" s="189">
        <f>J134</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112</v>
      </c>
      <c r="E65" s="187"/>
      <c r="F65" s="187"/>
      <c r="G65" s="187"/>
      <c r="H65" s="187"/>
      <c r="I65" s="188"/>
      <c r="J65" s="189">
        <f>J145</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113</v>
      </c>
      <c r="E66" s="180"/>
      <c r="F66" s="180"/>
      <c r="G66" s="180"/>
      <c r="H66" s="180"/>
      <c r="I66" s="181"/>
      <c r="J66" s="182">
        <f>J148</f>
        <v>0</v>
      </c>
      <c r="K66" s="178"/>
      <c r="L66" s="183"/>
      <c r="S66" s="9"/>
      <c r="T66" s="9"/>
      <c r="U66" s="9"/>
      <c r="V66" s="9"/>
      <c r="W66" s="9"/>
      <c r="X66" s="9"/>
      <c r="Y66" s="9"/>
      <c r="Z66" s="9"/>
      <c r="AA66" s="9"/>
      <c r="AB66" s="9"/>
      <c r="AC66" s="9"/>
      <c r="AD66" s="9"/>
      <c r="AE66" s="9"/>
    </row>
    <row r="67" s="10" customFormat="1" ht="19.92" customHeight="1">
      <c r="A67" s="10"/>
      <c r="B67" s="184"/>
      <c r="C67" s="185"/>
      <c r="D67" s="186" t="s">
        <v>114</v>
      </c>
      <c r="E67" s="187"/>
      <c r="F67" s="187"/>
      <c r="G67" s="187"/>
      <c r="H67" s="187"/>
      <c r="I67" s="188"/>
      <c r="J67" s="189">
        <f>J149</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115</v>
      </c>
      <c r="E68" s="187"/>
      <c r="F68" s="187"/>
      <c r="G68" s="187"/>
      <c r="H68" s="187"/>
      <c r="I68" s="188"/>
      <c r="J68" s="189">
        <f>J156</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116</v>
      </c>
      <c r="E69" s="187"/>
      <c r="F69" s="187"/>
      <c r="G69" s="187"/>
      <c r="H69" s="187"/>
      <c r="I69" s="188"/>
      <c r="J69" s="189">
        <f>J165</f>
        <v>0</v>
      </c>
      <c r="K69" s="185"/>
      <c r="L69" s="190"/>
      <c r="S69" s="10"/>
      <c r="T69" s="10"/>
      <c r="U69" s="10"/>
      <c r="V69" s="10"/>
      <c r="W69" s="10"/>
      <c r="X69" s="10"/>
      <c r="Y69" s="10"/>
      <c r="Z69" s="10"/>
      <c r="AA69" s="10"/>
      <c r="AB69" s="10"/>
      <c r="AC69" s="10"/>
      <c r="AD69" s="10"/>
      <c r="AE69" s="10"/>
    </row>
    <row r="70" s="9" customFormat="1" ht="24.96" customHeight="1">
      <c r="A70" s="9"/>
      <c r="B70" s="177"/>
      <c r="C70" s="178"/>
      <c r="D70" s="179" t="s">
        <v>117</v>
      </c>
      <c r="E70" s="180"/>
      <c r="F70" s="180"/>
      <c r="G70" s="180"/>
      <c r="H70" s="180"/>
      <c r="I70" s="181"/>
      <c r="J70" s="182">
        <f>J174</f>
        <v>0</v>
      </c>
      <c r="K70" s="178"/>
      <c r="L70" s="183"/>
      <c r="S70" s="9"/>
      <c r="T70" s="9"/>
      <c r="U70" s="9"/>
      <c r="V70" s="9"/>
      <c r="W70" s="9"/>
      <c r="X70" s="9"/>
      <c r="Y70" s="9"/>
      <c r="Z70" s="9"/>
      <c r="AA70" s="9"/>
      <c r="AB70" s="9"/>
      <c r="AC70" s="9"/>
      <c r="AD70" s="9"/>
      <c r="AE70" s="9"/>
    </row>
    <row r="71" s="10" customFormat="1" ht="19.92" customHeight="1">
      <c r="A71" s="10"/>
      <c r="B71" s="184"/>
      <c r="C71" s="185"/>
      <c r="D71" s="186" t="s">
        <v>118</v>
      </c>
      <c r="E71" s="187"/>
      <c r="F71" s="187"/>
      <c r="G71" s="187"/>
      <c r="H71" s="187"/>
      <c r="I71" s="188"/>
      <c r="J71" s="189">
        <f>J175</f>
        <v>0</v>
      </c>
      <c r="K71" s="185"/>
      <c r="L71" s="190"/>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167"/>
      <c r="J73" s="61"/>
      <c r="K73" s="61"/>
      <c r="L73" s="138"/>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170"/>
      <c r="J77" s="63"/>
      <c r="K77" s="63"/>
      <c r="L77" s="138"/>
      <c r="S77" s="39"/>
      <c r="T77" s="39"/>
      <c r="U77" s="39"/>
      <c r="V77" s="39"/>
      <c r="W77" s="39"/>
      <c r="X77" s="39"/>
      <c r="Y77" s="39"/>
      <c r="Z77" s="39"/>
      <c r="AA77" s="39"/>
      <c r="AB77" s="39"/>
      <c r="AC77" s="39"/>
      <c r="AD77" s="39"/>
      <c r="AE77" s="39"/>
    </row>
    <row r="78" s="2" customFormat="1" ht="24.96" customHeight="1">
      <c r="A78" s="39"/>
      <c r="B78" s="40"/>
      <c r="C78" s="24" t="s">
        <v>119</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171" t="str">
        <f>E7</f>
        <v>Oprava podchodu ŽST. Ústí n.L. hl.n.</v>
      </c>
      <c r="F81" s="33"/>
      <c r="G81" s="33"/>
      <c r="H81" s="33"/>
      <c r="I81" s="137"/>
      <c r="J81" s="41"/>
      <c r="K81" s="41"/>
      <c r="L81" s="138"/>
      <c r="S81" s="39"/>
      <c r="T81" s="39"/>
      <c r="U81" s="39"/>
      <c r="V81" s="39"/>
      <c r="W81" s="39"/>
      <c r="X81" s="39"/>
      <c r="Y81" s="39"/>
      <c r="Z81" s="39"/>
      <c r="AA81" s="39"/>
      <c r="AB81" s="39"/>
      <c r="AC81" s="39"/>
      <c r="AD81" s="39"/>
      <c r="AE81" s="39"/>
    </row>
    <row r="82" s="2" customFormat="1" ht="12" customHeight="1">
      <c r="A82" s="39"/>
      <c r="B82" s="40"/>
      <c r="C82" s="33" t="s">
        <v>101</v>
      </c>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6.5" customHeight="1">
      <c r="A83" s="39"/>
      <c r="B83" s="40"/>
      <c r="C83" s="41"/>
      <c r="D83" s="41"/>
      <c r="E83" s="70" t="str">
        <f>E9</f>
        <v>SO-01 - Komerční prostory</v>
      </c>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 xml:space="preserve"> </v>
      </c>
      <c r="G85" s="41"/>
      <c r="H85" s="41"/>
      <c r="I85" s="141" t="s">
        <v>23</v>
      </c>
      <c r="J85" s="73" t="str">
        <f>IF(J12="","",J12)</f>
        <v>1. 7. 2020</v>
      </c>
      <c r="K85" s="41"/>
      <c r="L85" s="138"/>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Správa železnic, státní organizace</v>
      </c>
      <c r="G87" s="41"/>
      <c r="H87" s="41"/>
      <c r="I87" s="141" t="s">
        <v>32</v>
      </c>
      <c r="J87" s="37" t="str">
        <f>E21</f>
        <v xml:space="preserve"> </v>
      </c>
      <c r="K87" s="41"/>
      <c r="L87" s="138"/>
      <c r="S87" s="39"/>
      <c r="T87" s="39"/>
      <c r="U87" s="39"/>
      <c r="V87" s="39"/>
      <c r="W87" s="39"/>
      <c r="X87" s="39"/>
      <c r="Y87" s="39"/>
      <c r="Z87" s="39"/>
      <c r="AA87" s="39"/>
      <c r="AB87" s="39"/>
      <c r="AC87" s="39"/>
      <c r="AD87" s="39"/>
      <c r="AE87" s="39"/>
    </row>
    <row r="88" s="2" customFormat="1" ht="15.15" customHeight="1">
      <c r="A88" s="39"/>
      <c r="B88" s="40"/>
      <c r="C88" s="33" t="s">
        <v>30</v>
      </c>
      <c r="D88" s="41"/>
      <c r="E88" s="41"/>
      <c r="F88" s="28" t="str">
        <f>IF(E18="","",E18)</f>
        <v>Vyplň údaj</v>
      </c>
      <c r="G88" s="41"/>
      <c r="H88" s="41"/>
      <c r="I88" s="141" t="s">
        <v>34</v>
      </c>
      <c r="J88" s="37" t="str">
        <f>E24</f>
        <v xml:space="preserve"> </v>
      </c>
      <c r="K88" s="41"/>
      <c r="L88" s="138"/>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11" customFormat="1" ht="29.28" customHeight="1">
      <c r="A90" s="191"/>
      <c r="B90" s="192"/>
      <c r="C90" s="193" t="s">
        <v>120</v>
      </c>
      <c r="D90" s="194" t="s">
        <v>56</v>
      </c>
      <c r="E90" s="194" t="s">
        <v>52</v>
      </c>
      <c r="F90" s="194" t="s">
        <v>53</v>
      </c>
      <c r="G90" s="194" t="s">
        <v>121</v>
      </c>
      <c r="H90" s="194" t="s">
        <v>122</v>
      </c>
      <c r="I90" s="195" t="s">
        <v>123</v>
      </c>
      <c r="J90" s="194" t="s">
        <v>105</v>
      </c>
      <c r="K90" s="196" t="s">
        <v>124</v>
      </c>
      <c r="L90" s="197"/>
      <c r="M90" s="93" t="s">
        <v>19</v>
      </c>
      <c r="N90" s="94" t="s">
        <v>41</v>
      </c>
      <c r="O90" s="94" t="s">
        <v>125</v>
      </c>
      <c r="P90" s="94" t="s">
        <v>126</v>
      </c>
      <c r="Q90" s="94" t="s">
        <v>127</v>
      </c>
      <c r="R90" s="94" t="s">
        <v>128</v>
      </c>
      <c r="S90" s="94" t="s">
        <v>129</v>
      </c>
      <c r="T90" s="95" t="s">
        <v>130</v>
      </c>
      <c r="U90" s="191"/>
      <c r="V90" s="191"/>
      <c r="W90" s="191"/>
      <c r="X90" s="191"/>
      <c r="Y90" s="191"/>
      <c r="Z90" s="191"/>
      <c r="AA90" s="191"/>
      <c r="AB90" s="191"/>
      <c r="AC90" s="191"/>
      <c r="AD90" s="191"/>
      <c r="AE90" s="191"/>
    </row>
    <row r="91" s="2" customFormat="1" ht="22.8" customHeight="1">
      <c r="A91" s="39"/>
      <c r="B91" s="40"/>
      <c r="C91" s="100" t="s">
        <v>131</v>
      </c>
      <c r="D91" s="41"/>
      <c r="E91" s="41"/>
      <c r="F91" s="41"/>
      <c r="G91" s="41"/>
      <c r="H91" s="41"/>
      <c r="I91" s="137"/>
      <c r="J91" s="198">
        <f>BK91</f>
        <v>0</v>
      </c>
      <c r="K91" s="41"/>
      <c r="L91" s="45"/>
      <c r="M91" s="96"/>
      <c r="N91" s="199"/>
      <c r="O91" s="97"/>
      <c r="P91" s="200">
        <f>P92+P148+P174</f>
        <v>0</v>
      </c>
      <c r="Q91" s="97"/>
      <c r="R91" s="200">
        <f>R92+R148+R174</f>
        <v>0</v>
      </c>
      <c r="S91" s="97"/>
      <c r="T91" s="201">
        <f>T92+T148+T174</f>
        <v>0</v>
      </c>
      <c r="U91" s="39"/>
      <c r="V91" s="39"/>
      <c r="W91" s="39"/>
      <c r="X91" s="39"/>
      <c r="Y91" s="39"/>
      <c r="Z91" s="39"/>
      <c r="AA91" s="39"/>
      <c r="AB91" s="39"/>
      <c r="AC91" s="39"/>
      <c r="AD91" s="39"/>
      <c r="AE91" s="39"/>
      <c r="AT91" s="18" t="s">
        <v>70</v>
      </c>
      <c r="AU91" s="18" t="s">
        <v>106</v>
      </c>
      <c r="BK91" s="202">
        <f>BK92+BK148+BK174</f>
        <v>0</v>
      </c>
    </row>
    <row r="92" s="12" customFormat="1" ht="25.92" customHeight="1">
      <c r="A92" s="12"/>
      <c r="B92" s="203"/>
      <c r="C92" s="204"/>
      <c r="D92" s="205" t="s">
        <v>70</v>
      </c>
      <c r="E92" s="206" t="s">
        <v>132</v>
      </c>
      <c r="F92" s="206" t="s">
        <v>133</v>
      </c>
      <c r="G92" s="204"/>
      <c r="H92" s="204"/>
      <c r="I92" s="207"/>
      <c r="J92" s="208">
        <f>BK92</f>
        <v>0</v>
      </c>
      <c r="K92" s="204"/>
      <c r="L92" s="209"/>
      <c r="M92" s="210"/>
      <c r="N92" s="211"/>
      <c r="O92" s="211"/>
      <c r="P92" s="212">
        <f>P93+P101+P119+P134+P145</f>
        <v>0</v>
      </c>
      <c r="Q92" s="211"/>
      <c r="R92" s="212">
        <f>R93+R101+R119+R134+R145</f>
        <v>0</v>
      </c>
      <c r="S92" s="211"/>
      <c r="T92" s="213">
        <f>T93+T101+T119+T134+T145</f>
        <v>0</v>
      </c>
      <c r="U92" s="12"/>
      <c r="V92" s="12"/>
      <c r="W92" s="12"/>
      <c r="X92" s="12"/>
      <c r="Y92" s="12"/>
      <c r="Z92" s="12"/>
      <c r="AA92" s="12"/>
      <c r="AB92" s="12"/>
      <c r="AC92" s="12"/>
      <c r="AD92" s="12"/>
      <c r="AE92" s="12"/>
      <c r="AR92" s="214" t="s">
        <v>79</v>
      </c>
      <c r="AT92" s="215" t="s">
        <v>70</v>
      </c>
      <c r="AU92" s="215" t="s">
        <v>71</v>
      </c>
      <c r="AY92" s="214" t="s">
        <v>134</v>
      </c>
      <c r="BK92" s="216">
        <f>BK93+BK101+BK119+BK134+BK145</f>
        <v>0</v>
      </c>
    </row>
    <row r="93" s="12" customFormat="1" ht="22.8" customHeight="1">
      <c r="A93" s="12"/>
      <c r="B93" s="203"/>
      <c r="C93" s="204"/>
      <c r="D93" s="205" t="s">
        <v>70</v>
      </c>
      <c r="E93" s="217" t="s">
        <v>135</v>
      </c>
      <c r="F93" s="217" t="s">
        <v>136</v>
      </c>
      <c r="G93" s="204"/>
      <c r="H93" s="204"/>
      <c r="I93" s="207"/>
      <c r="J93" s="218">
        <f>BK93</f>
        <v>0</v>
      </c>
      <c r="K93" s="204"/>
      <c r="L93" s="209"/>
      <c r="M93" s="210"/>
      <c r="N93" s="211"/>
      <c r="O93" s="211"/>
      <c r="P93" s="212">
        <f>SUM(P94:P100)</f>
        <v>0</v>
      </c>
      <c r="Q93" s="211"/>
      <c r="R93" s="212">
        <f>SUM(R94:R100)</f>
        <v>0</v>
      </c>
      <c r="S93" s="211"/>
      <c r="T93" s="213">
        <f>SUM(T94:T100)</f>
        <v>0</v>
      </c>
      <c r="U93" s="12"/>
      <c r="V93" s="12"/>
      <c r="W93" s="12"/>
      <c r="X93" s="12"/>
      <c r="Y93" s="12"/>
      <c r="Z93" s="12"/>
      <c r="AA93" s="12"/>
      <c r="AB93" s="12"/>
      <c r="AC93" s="12"/>
      <c r="AD93" s="12"/>
      <c r="AE93" s="12"/>
      <c r="AR93" s="214" t="s">
        <v>79</v>
      </c>
      <c r="AT93" s="215" t="s">
        <v>70</v>
      </c>
      <c r="AU93" s="215" t="s">
        <v>79</v>
      </c>
      <c r="AY93" s="214" t="s">
        <v>134</v>
      </c>
      <c r="BK93" s="216">
        <f>SUM(BK94:BK100)</f>
        <v>0</v>
      </c>
    </row>
    <row r="94" s="2" customFormat="1" ht="16.5" customHeight="1">
      <c r="A94" s="39"/>
      <c r="B94" s="40"/>
      <c r="C94" s="219" t="s">
        <v>79</v>
      </c>
      <c r="D94" s="219" t="s">
        <v>137</v>
      </c>
      <c r="E94" s="220" t="s">
        <v>138</v>
      </c>
      <c r="F94" s="221" t="s">
        <v>139</v>
      </c>
      <c r="G94" s="222" t="s">
        <v>140</v>
      </c>
      <c r="H94" s="223">
        <v>12</v>
      </c>
      <c r="I94" s="224"/>
      <c r="J94" s="225">
        <f>ROUND(I94*H94,2)</f>
        <v>0</v>
      </c>
      <c r="K94" s="221" t="s">
        <v>141</v>
      </c>
      <c r="L94" s="45"/>
      <c r="M94" s="226" t="s">
        <v>19</v>
      </c>
      <c r="N94" s="227" t="s">
        <v>42</v>
      </c>
      <c r="O94" s="85"/>
      <c r="P94" s="228">
        <f>O94*H94</f>
        <v>0</v>
      </c>
      <c r="Q94" s="228">
        <v>0</v>
      </c>
      <c r="R94" s="228">
        <f>Q94*H94</f>
        <v>0</v>
      </c>
      <c r="S94" s="228">
        <v>0</v>
      </c>
      <c r="T94" s="229">
        <f>S94*H94</f>
        <v>0</v>
      </c>
      <c r="U94" s="39"/>
      <c r="V94" s="39"/>
      <c r="W94" s="39"/>
      <c r="X94" s="39"/>
      <c r="Y94" s="39"/>
      <c r="Z94" s="39"/>
      <c r="AA94" s="39"/>
      <c r="AB94" s="39"/>
      <c r="AC94" s="39"/>
      <c r="AD94" s="39"/>
      <c r="AE94" s="39"/>
      <c r="AR94" s="230" t="s">
        <v>142</v>
      </c>
      <c r="AT94" s="230" t="s">
        <v>137</v>
      </c>
      <c r="AU94" s="230" t="s">
        <v>81</v>
      </c>
      <c r="AY94" s="18" t="s">
        <v>134</v>
      </c>
      <c r="BE94" s="231">
        <f>IF(N94="základní",J94,0)</f>
        <v>0</v>
      </c>
      <c r="BF94" s="231">
        <f>IF(N94="snížená",J94,0)</f>
        <v>0</v>
      </c>
      <c r="BG94" s="231">
        <f>IF(N94="zákl. přenesená",J94,0)</f>
        <v>0</v>
      </c>
      <c r="BH94" s="231">
        <f>IF(N94="sníž. přenesená",J94,0)</f>
        <v>0</v>
      </c>
      <c r="BI94" s="231">
        <f>IF(N94="nulová",J94,0)</f>
        <v>0</v>
      </c>
      <c r="BJ94" s="18" t="s">
        <v>79</v>
      </c>
      <c r="BK94" s="231">
        <f>ROUND(I94*H94,2)</f>
        <v>0</v>
      </c>
      <c r="BL94" s="18" t="s">
        <v>142</v>
      </c>
      <c r="BM94" s="230" t="s">
        <v>81</v>
      </c>
    </row>
    <row r="95" s="2" customFormat="1">
      <c r="A95" s="39"/>
      <c r="B95" s="40"/>
      <c r="C95" s="41"/>
      <c r="D95" s="232" t="s">
        <v>143</v>
      </c>
      <c r="E95" s="41"/>
      <c r="F95" s="233" t="s">
        <v>139</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8" t="s">
        <v>143</v>
      </c>
      <c r="AU95" s="18" t="s">
        <v>81</v>
      </c>
    </row>
    <row r="96" s="2" customFormat="1" ht="16.5" customHeight="1">
      <c r="A96" s="39"/>
      <c r="B96" s="40"/>
      <c r="C96" s="219" t="s">
        <v>81</v>
      </c>
      <c r="D96" s="219" t="s">
        <v>137</v>
      </c>
      <c r="E96" s="220" t="s">
        <v>144</v>
      </c>
      <c r="F96" s="221" t="s">
        <v>145</v>
      </c>
      <c r="G96" s="222" t="s">
        <v>146</v>
      </c>
      <c r="H96" s="223">
        <v>3.6000000000000001</v>
      </c>
      <c r="I96" s="224"/>
      <c r="J96" s="225">
        <f>ROUND(I96*H96,2)</f>
        <v>0</v>
      </c>
      <c r="K96" s="221" t="s">
        <v>141</v>
      </c>
      <c r="L96" s="45"/>
      <c r="M96" s="226" t="s">
        <v>19</v>
      </c>
      <c r="N96" s="227" t="s">
        <v>42</v>
      </c>
      <c r="O96" s="85"/>
      <c r="P96" s="228">
        <f>O96*H96</f>
        <v>0</v>
      </c>
      <c r="Q96" s="228">
        <v>0</v>
      </c>
      <c r="R96" s="228">
        <f>Q96*H96</f>
        <v>0</v>
      </c>
      <c r="S96" s="228">
        <v>0</v>
      </c>
      <c r="T96" s="229">
        <f>S96*H96</f>
        <v>0</v>
      </c>
      <c r="U96" s="39"/>
      <c r="V96" s="39"/>
      <c r="W96" s="39"/>
      <c r="X96" s="39"/>
      <c r="Y96" s="39"/>
      <c r="Z96" s="39"/>
      <c r="AA96" s="39"/>
      <c r="AB96" s="39"/>
      <c r="AC96" s="39"/>
      <c r="AD96" s="39"/>
      <c r="AE96" s="39"/>
      <c r="AR96" s="230" t="s">
        <v>142</v>
      </c>
      <c r="AT96" s="230" t="s">
        <v>137</v>
      </c>
      <c r="AU96" s="230" t="s">
        <v>81</v>
      </c>
      <c r="AY96" s="18" t="s">
        <v>134</v>
      </c>
      <c r="BE96" s="231">
        <f>IF(N96="základní",J96,0)</f>
        <v>0</v>
      </c>
      <c r="BF96" s="231">
        <f>IF(N96="snížená",J96,0)</f>
        <v>0</v>
      </c>
      <c r="BG96" s="231">
        <f>IF(N96="zákl. přenesená",J96,0)</f>
        <v>0</v>
      </c>
      <c r="BH96" s="231">
        <f>IF(N96="sníž. přenesená",J96,0)</f>
        <v>0</v>
      </c>
      <c r="BI96" s="231">
        <f>IF(N96="nulová",J96,0)</f>
        <v>0</v>
      </c>
      <c r="BJ96" s="18" t="s">
        <v>79</v>
      </c>
      <c r="BK96" s="231">
        <f>ROUND(I96*H96,2)</f>
        <v>0</v>
      </c>
      <c r="BL96" s="18" t="s">
        <v>142</v>
      </c>
      <c r="BM96" s="230" t="s">
        <v>142</v>
      </c>
    </row>
    <row r="97" s="2" customFormat="1">
      <c r="A97" s="39"/>
      <c r="B97" s="40"/>
      <c r="C97" s="41"/>
      <c r="D97" s="232" t="s">
        <v>143</v>
      </c>
      <c r="E97" s="41"/>
      <c r="F97" s="233" t="s">
        <v>145</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143</v>
      </c>
      <c r="AU97" s="18" t="s">
        <v>81</v>
      </c>
    </row>
    <row r="98" s="13" customFormat="1">
      <c r="A98" s="13"/>
      <c r="B98" s="236"/>
      <c r="C98" s="237"/>
      <c r="D98" s="232" t="s">
        <v>147</v>
      </c>
      <c r="E98" s="238" t="s">
        <v>19</v>
      </c>
      <c r="F98" s="239" t="s">
        <v>148</v>
      </c>
      <c r="G98" s="237"/>
      <c r="H98" s="238" t="s">
        <v>19</v>
      </c>
      <c r="I98" s="240"/>
      <c r="J98" s="237"/>
      <c r="K98" s="237"/>
      <c r="L98" s="241"/>
      <c r="M98" s="242"/>
      <c r="N98" s="243"/>
      <c r="O98" s="243"/>
      <c r="P98" s="243"/>
      <c r="Q98" s="243"/>
      <c r="R98" s="243"/>
      <c r="S98" s="243"/>
      <c r="T98" s="244"/>
      <c r="U98" s="13"/>
      <c r="V98" s="13"/>
      <c r="W98" s="13"/>
      <c r="X98" s="13"/>
      <c r="Y98" s="13"/>
      <c r="Z98" s="13"/>
      <c r="AA98" s="13"/>
      <c r="AB98" s="13"/>
      <c r="AC98" s="13"/>
      <c r="AD98" s="13"/>
      <c r="AE98" s="13"/>
      <c r="AT98" s="245" t="s">
        <v>147</v>
      </c>
      <c r="AU98" s="245" t="s">
        <v>81</v>
      </c>
      <c r="AV98" s="13" t="s">
        <v>79</v>
      </c>
      <c r="AW98" s="13" t="s">
        <v>33</v>
      </c>
      <c r="AX98" s="13" t="s">
        <v>71</v>
      </c>
      <c r="AY98" s="245" t="s">
        <v>134</v>
      </c>
    </row>
    <row r="99" s="14" customFormat="1">
      <c r="A99" s="14"/>
      <c r="B99" s="246"/>
      <c r="C99" s="247"/>
      <c r="D99" s="232" t="s">
        <v>147</v>
      </c>
      <c r="E99" s="248" t="s">
        <v>19</v>
      </c>
      <c r="F99" s="249" t="s">
        <v>149</v>
      </c>
      <c r="G99" s="247"/>
      <c r="H99" s="250">
        <v>3.6000000000000001</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147</v>
      </c>
      <c r="AU99" s="256" t="s">
        <v>81</v>
      </c>
      <c r="AV99" s="14" t="s">
        <v>81</v>
      </c>
      <c r="AW99" s="14" t="s">
        <v>33</v>
      </c>
      <c r="AX99" s="14" t="s">
        <v>71</v>
      </c>
      <c r="AY99" s="256" t="s">
        <v>134</v>
      </c>
    </row>
    <row r="100" s="15" customFormat="1">
      <c r="A100" s="15"/>
      <c r="B100" s="257"/>
      <c r="C100" s="258"/>
      <c r="D100" s="232" t="s">
        <v>147</v>
      </c>
      <c r="E100" s="259" t="s">
        <v>19</v>
      </c>
      <c r="F100" s="260" t="s">
        <v>150</v>
      </c>
      <c r="G100" s="258"/>
      <c r="H100" s="261">
        <v>3.6000000000000001</v>
      </c>
      <c r="I100" s="262"/>
      <c r="J100" s="258"/>
      <c r="K100" s="258"/>
      <c r="L100" s="263"/>
      <c r="M100" s="264"/>
      <c r="N100" s="265"/>
      <c r="O100" s="265"/>
      <c r="P100" s="265"/>
      <c r="Q100" s="265"/>
      <c r="R100" s="265"/>
      <c r="S100" s="265"/>
      <c r="T100" s="266"/>
      <c r="U100" s="15"/>
      <c r="V100" s="15"/>
      <c r="W100" s="15"/>
      <c r="X100" s="15"/>
      <c r="Y100" s="15"/>
      <c r="Z100" s="15"/>
      <c r="AA100" s="15"/>
      <c r="AB100" s="15"/>
      <c r="AC100" s="15"/>
      <c r="AD100" s="15"/>
      <c r="AE100" s="15"/>
      <c r="AT100" s="267" t="s">
        <v>147</v>
      </c>
      <c r="AU100" s="267" t="s">
        <v>81</v>
      </c>
      <c r="AV100" s="15" t="s">
        <v>142</v>
      </c>
      <c r="AW100" s="15" t="s">
        <v>33</v>
      </c>
      <c r="AX100" s="15" t="s">
        <v>79</v>
      </c>
      <c r="AY100" s="267" t="s">
        <v>134</v>
      </c>
    </row>
    <row r="101" s="12" customFormat="1" ht="22.8" customHeight="1">
      <c r="A101" s="12"/>
      <c r="B101" s="203"/>
      <c r="C101" s="204"/>
      <c r="D101" s="205" t="s">
        <v>70</v>
      </c>
      <c r="E101" s="217" t="s">
        <v>151</v>
      </c>
      <c r="F101" s="217" t="s">
        <v>152</v>
      </c>
      <c r="G101" s="204"/>
      <c r="H101" s="204"/>
      <c r="I101" s="207"/>
      <c r="J101" s="218">
        <f>BK101</f>
        <v>0</v>
      </c>
      <c r="K101" s="204"/>
      <c r="L101" s="209"/>
      <c r="M101" s="210"/>
      <c r="N101" s="211"/>
      <c r="O101" s="211"/>
      <c r="P101" s="212">
        <f>SUM(P102:P118)</f>
        <v>0</v>
      </c>
      <c r="Q101" s="211"/>
      <c r="R101" s="212">
        <f>SUM(R102:R118)</f>
        <v>0</v>
      </c>
      <c r="S101" s="211"/>
      <c r="T101" s="213">
        <f>SUM(T102:T118)</f>
        <v>0</v>
      </c>
      <c r="U101" s="12"/>
      <c r="V101" s="12"/>
      <c r="W101" s="12"/>
      <c r="X101" s="12"/>
      <c r="Y101" s="12"/>
      <c r="Z101" s="12"/>
      <c r="AA101" s="12"/>
      <c r="AB101" s="12"/>
      <c r="AC101" s="12"/>
      <c r="AD101" s="12"/>
      <c r="AE101" s="12"/>
      <c r="AR101" s="214" t="s">
        <v>79</v>
      </c>
      <c r="AT101" s="215" t="s">
        <v>70</v>
      </c>
      <c r="AU101" s="215" t="s">
        <v>79</v>
      </c>
      <c r="AY101" s="214" t="s">
        <v>134</v>
      </c>
      <c r="BK101" s="216">
        <f>SUM(BK102:BK118)</f>
        <v>0</v>
      </c>
    </row>
    <row r="102" s="2" customFormat="1" ht="16.5" customHeight="1">
      <c r="A102" s="39"/>
      <c r="B102" s="40"/>
      <c r="C102" s="219" t="s">
        <v>135</v>
      </c>
      <c r="D102" s="219" t="s">
        <v>137</v>
      </c>
      <c r="E102" s="220" t="s">
        <v>153</v>
      </c>
      <c r="F102" s="221" t="s">
        <v>154</v>
      </c>
      <c r="G102" s="222" t="s">
        <v>146</v>
      </c>
      <c r="H102" s="223">
        <v>13.5</v>
      </c>
      <c r="I102" s="224"/>
      <c r="J102" s="225">
        <f>ROUND(I102*H102,2)</f>
        <v>0</v>
      </c>
      <c r="K102" s="221" t="s">
        <v>141</v>
      </c>
      <c r="L102" s="45"/>
      <c r="M102" s="226" t="s">
        <v>19</v>
      </c>
      <c r="N102" s="227" t="s">
        <v>42</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142</v>
      </c>
      <c r="AT102" s="230" t="s">
        <v>137</v>
      </c>
      <c r="AU102" s="230" t="s">
        <v>81</v>
      </c>
      <c r="AY102" s="18" t="s">
        <v>134</v>
      </c>
      <c r="BE102" s="231">
        <f>IF(N102="základní",J102,0)</f>
        <v>0</v>
      </c>
      <c r="BF102" s="231">
        <f>IF(N102="snížená",J102,0)</f>
        <v>0</v>
      </c>
      <c r="BG102" s="231">
        <f>IF(N102="zákl. přenesená",J102,0)</f>
        <v>0</v>
      </c>
      <c r="BH102" s="231">
        <f>IF(N102="sníž. přenesená",J102,0)</f>
        <v>0</v>
      </c>
      <c r="BI102" s="231">
        <f>IF(N102="nulová",J102,0)</f>
        <v>0</v>
      </c>
      <c r="BJ102" s="18" t="s">
        <v>79</v>
      </c>
      <c r="BK102" s="231">
        <f>ROUND(I102*H102,2)</f>
        <v>0</v>
      </c>
      <c r="BL102" s="18" t="s">
        <v>142</v>
      </c>
      <c r="BM102" s="230" t="s">
        <v>151</v>
      </c>
    </row>
    <row r="103" s="2" customFormat="1">
      <c r="A103" s="39"/>
      <c r="B103" s="40"/>
      <c r="C103" s="41"/>
      <c r="D103" s="232" t="s">
        <v>143</v>
      </c>
      <c r="E103" s="41"/>
      <c r="F103" s="233" t="s">
        <v>154</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143</v>
      </c>
      <c r="AU103" s="18" t="s">
        <v>81</v>
      </c>
    </row>
    <row r="104" s="13" customFormat="1">
      <c r="A104" s="13"/>
      <c r="B104" s="236"/>
      <c r="C104" s="237"/>
      <c r="D104" s="232" t="s">
        <v>147</v>
      </c>
      <c r="E104" s="238" t="s">
        <v>19</v>
      </c>
      <c r="F104" s="239" t="s">
        <v>155</v>
      </c>
      <c r="G104" s="237"/>
      <c r="H104" s="238" t="s">
        <v>19</v>
      </c>
      <c r="I104" s="240"/>
      <c r="J104" s="237"/>
      <c r="K104" s="237"/>
      <c r="L104" s="241"/>
      <c r="M104" s="242"/>
      <c r="N104" s="243"/>
      <c r="O104" s="243"/>
      <c r="P104" s="243"/>
      <c r="Q104" s="243"/>
      <c r="R104" s="243"/>
      <c r="S104" s="243"/>
      <c r="T104" s="244"/>
      <c r="U104" s="13"/>
      <c r="V104" s="13"/>
      <c r="W104" s="13"/>
      <c r="X104" s="13"/>
      <c r="Y104" s="13"/>
      <c r="Z104" s="13"/>
      <c r="AA104" s="13"/>
      <c r="AB104" s="13"/>
      <c r="AC104" s="13"/>
      <c r="AD104" s="13"/>
      <c r="AE104" s="13"/>
      <c r="AT104" s="245" t="s">
        <v>147</v>
      </c>
      <c r="AU104" s="245" t="s">
        <v>81</v>
      </c>
      <c r="AV104" s="13" t="s">
        <v>79</v>
      </c>
      <c r="AW104" s="13" t="s">
        <v>33</v>
      </c>
      <c r="AX104" s="13" t="s">
        <v>71</v>
      </c>
      <c r="AY104" s="245" t="s">
        <v>134</v>
      </c>
    </row>
    <row r="105" s="14" customFormat="1">
      <c r="A105" s="14"/>
      <c r="B105" s="246"/>
      <c r="C105" s="247"/>
      <c r="D105" s="232" t="s">
        <v>147</v>
      </c>
      <c r="E105" s="248" t="s">
        <v>19</v>
      </c>
      <c r="F105" s="249" t="s">
        <v>156</v>
      </c>
      <c r="G105" s="247"/>
      <c r="H105" s="250">
        <v>13.5</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147</v>
      </c>
      <c r="AU105" s="256" t="s">
        <v>81</v>
      </c>
      <c r="AV105" s="14" t="s">
        <v>81</v>
      </c>
      <c r="AW105" s="14" t="s">
        <v>33</v>
      </c>
      <c r="AX105" s="14" t="s">
        <v>71</v>
      </c>
      <c r="AY105" s="256" t="s">
        <v>134</v>
      </c>
    </row>
    <row r="106" s="15" customFormat="1">
      <c r="A106" s="15"/>
      <c r="B106" s="257"/>
      <c r="C106" s="258"/>
      <c r="D106" s="232" t="s">
        <v>147</v>
      </c>
      <c r="E106" s="259" t="s">
        <v>19</v>
      </c>
      <c r="F106" s="260" t="s">
        <v>150</v>
      </c>
      <c r="G106" s="258"/>
      <c r="H106" s="261">
        <v>13.5</v>
      </c>
      <c r="I106" s="262"/>
      <c r="J106" s="258"/>
      <c r="K106" s="258"/>
      <c r="L106" s="263"/>
      <c r="M106" s="264"/>
      <c r="N106" s="265"/>
      <c r="O106" s="265"/>
      <c r="P106" s="265"/>
      <c r="Q106" s="265"/>
      <c r="R106" s="265"/>
      <c r="S106" s="265"/>
      <c r="T106" s="266"/>
      <c r="U106" s="15"/>
      <c r="V106" s="15"/>
      <c r="W106" s="15"/>
      <c r="X106" s="15"/>
      <c r="Y106" s="15"/>
      <c r="Z106" s="15"/>
      <c r="AA106" s="15"/>
      <c r="AB106" s="15"/>
      <c r="AC106" s="15"/>
      <c r="AD106" s="15"/>
      <c r="AE106" s="15"/>
      <c r="AT106" s="267" t="s">
        <v>147</v>
      </c>
      <c r="AU106" s="267" t="s">
        <v>81</v>
      </c>
      <c r="AV106" s="15" t="s">
        <v>142</v>
      </c>
      <c r="AW106" s="15" t="s">
        <v>33</v>
      </c>
      <c r="AX106" s="15" t="s">
        <v>79</v>
      </c>
      <c r="AY106" s="267" t="s">
        <v>134</v>
      </c>
    </row>
    <row r="107" s="2" customFormat="1" ht="16.5" customHeight="1">
      <c r="A107" s="39"/>
      <c r="B107" s="40"/>
      <c r="C107" s="219" t="s">
        <v>142</v>
      </c>
      <c r="D107" s="219" t="s">
        <v>137</v>
      </c>
      <c r="E107" s="220" t="s">
        <v>157</v>
      </c>
      <c r="F107" s="221" t="s">
        <v>158</v>
      </c>
      <c r="G107" s="222" t="s">
        <v>140</v>
      </c>
      <c r="H107" s="223">
        <v>41</v>
      </c>
      <c r="I107" s="224"/>
      <c r="J107" s="225">
        <f>ROUND(I107*H107,2)</f>
        <v>0</v>
      </c>
      <c r="K107" s="221" t="s">
        <v>141</v>
      </c>
      <c r="L107" s="45"/>
      <c r="M107" s="226" t="s">
        <v>19</v>
      </c>
      <c r="N107" s="227" t="s">
        <v>42</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142</v>
      </c>
      <c r="AT107" s="230" t="s">
        <v>137</v>
      </c>
      <c r="AU107" s="230" t="s">
        <v>81</v>
      </c>
      <c r="AY107" s="18" t="s">
        <v>134</v>
      </c>
      <c r="BE107" s="231">
        <f>IF(N107="základní",J107,0)</f>
        <v>0</v>
      </c>
      <c r="BF107" s="231">
        <f>IF(N107="snížená",J107,0)</f>
        <v>0</v>
      </c>
      <c r="BG107" s="231">
        <f>IF(N107="zákl. přenesená",J107,0)</f>
        <v>0</v>
      </c>
      <c r="BH107" s="231">
        <f>IF(N107="sníž. přenesená",J107,0)</f>
        <v>0</v>
      </c>
      <c r="BI107" s="231">
        <f>IF(N107="nulová",J107,0)</f>
        <v>0</v>
      </c>
      <c r="BJ107" s="18" t="s">
        <v>79</v>
      </c>
      <c r="BK107" s="231">
        <f>ROUND(I107*H107,2)</f>
        <v>0</v>
      </c>
      <c r="BL107" s="18" t="s">
        <v>142</v>
      </c>
      <c r="BM107" s="230" t="s">
        <v>159</v>
      </c>
    </row>
    <row r="108" s="2" customFormat="1">
      <c r="A108" s="39"/>
      <c r="B108" s="40"/>
      <c r="C108" s="41"/>
      <c r="D108" s="232" t="s">
        <v>143</v>
      </c>
      <c r="E108" s="41"/>
      <c r="F108" s="233" t="s">
        <v>158</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143</v>
      </c>
      <c r="AU108" s="18" t="s">
        <v>81</v>
      </c>
    </row>
    <row r="109" s="2" customFormat="1" ht="21.75" customHeight="1">
      <c r="A109" s="39"/>
      <c r="B109" s="40"/>
      <c r="C109" s="219" t="s">
        <v>160</v>
      </c>
      <c r="D109" s="219" t="s">
        <v>137</v>
      </c>
      <c r="E109" s="220" t="s">
        <v>161</v>
      </c>
      <c r="F109" s="221" t="s">
        <v>162</v>
      </c>
      <c r="G109" s="222" t="s">
        <v>146</v>
      </c>
      <c r="H109" s="223">
        <v>13.5</v>
      </c>
      <c r="I109" s="224"/>
      <c r="J109" s="225">
        <f>ROUND(I109*H109,2)</f>
        <v>0</v>
      </c>
      <c r="K109" s="221" t="s">
        <v>141</v>
      </c>
      <c r="L109" s="45"/>
      <c r="M109" s="226" t="s">
        <v>19</v>
      </c>
      <c r="N109" s="227" t="s">
        <v>42</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142</v>
      </c>
      <c r="AT109" s="230" t="s">
        <v>137</v>
      </c>
      <c r="AU109" s="230" t="s">
        <v>81</v>
      </c>
      <c r="AY109" s="18" t="s">
        <v>134</v>
      </c>
      <c r="BE109" s="231">
        <f>IF(N109="základní",J109,0)</f>
        <v>0</v>
      </c>
      <c r="BF109" s="231">
        <f>IF(N109="snížená",J109,0)</f>
        <v>0</v>
      </c>
      <c r="BG109" s="231">
        <f>IF(N109="zákl. přenesená",J109,0)</f>
        <v>0</v>
      </c>
      <c r="BH109" s="231">
        <f>IF(N109="sníž. přenesená",J109,0)</f>
        <v>0</v>
      </c>
      <c r="BI109" s="231">
        <f>IF(N109="nulová",J109,0)</f>
        <v>0</v>
      </c>
      <c r="BJ109" s="18" t="s">
        <v>79</v>
      </c>
      <c r="BK109" s="231">
        <f>ROUND(I109*H109,2)</f>
        <v>0</v>
      </c>
      <c r="BL109" s="18" t="s">
        <v>142</v>
      </c>
      <c r="BM109" s="230" t="s">
        <v>163</v>
      </c>
    </row>
    <row r="110" s="2" customFormat="1">
      <c r="A110" s="39"/>
      <c r="B110" s="40"/>
      <c r="C110" s="41"/>
      <c r="D110" s="232" t="s">
        <v>143</v>
      </c>
      <c r="E110" s="41"/>
      <c r="F110" s="233" t="s">
        <v>162</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143</v>
      </c>
      <c r="AU110" s="18" t="s">
        <v>81</v>
      </c>
    </row>
    <row r="111" s="2" customFormat="1" ht="21.75" customHeight="1">
      <c r="A111" s="39"/>
      <c r="B111" s="40"/>
      <c r="C111" s="219" t="s">
        <v>151</v>
      </c>
      <c r="D111" s="219" t="s">
        <v>137</v>
      </c>
      <c r="E111" s="220" t="s">
        <v>164</v>
      </c>
      <c r="F111" s="221" t="s">
        <v>165</v>
      </c>
      <c r="G111" s="222" t="s">
        <v>140</v>
      </c>
      <c r="H111" s="223">
        <v>36</v>
      </c>
      <c r="I111" s="224"/>
      <c r="J111" s="225">
        <f>ROUND(I111*H111,2)</f>
        <v>0</v>
      </c>
      <c r="K111" s="221" t="s">
        <v>141</v>
      </c>
      <c r="L111" s="45"/>
      <c r="M111" s="226" t="s">
        <v>19</v>
      </c>
      <c r="N111" s="227" t="s">
        <v>42</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142</v>
      </c>
      <c r="AT111" s="230" t="s">
        <v>137</v>
      </c>
      <c r="AU111" s="230" t="s">
        <v>81</v>
      </c>
      <c r="AY111" s="18" t="s">
        <v>134</v>
      </c>
      <c r="BE111" s="231">
        <f>IF(N111="základní",J111,0)</f>
        <v>0</v>
      </c>
      <c r="BF111" s="231">
        <f>IF(N111="snížená",J111,0)</f>
        <v>0</v>
      </c>
      <c r="BG111" s="231">
        <f>IF(N111="zákl. přenesená",J111,0)</f>
        <v>0</v>
      </c>
      <c r="BH111" s="231">
        <f>IF(N111="sníž. přenesená",J111,0)</f>
        <v>0</v>
      </c>
      <c r="BI111" s="231">
        <f>IF(N111="nulová",J111,0)</f>
        <v>0</v>
      </c>
      <c r="BJ111" s="18" t="s">
        <v>79</v>
      </c>
      <c r="BK111" s="231">
        <f>ROUND(I111*H111,2)</f>
        <v>0</v>
      </c>
      <c r="BL111" s="18" t="s">
        <v>142</v>
      </c>
      <c r="BM111" s="230" t="s">
        <v>166</v>
      </c>
    </row>
    <row r="112" s="2" customFormat="1">
      <c r="A112" s="39"/>
      <c r="B112" s="40"/>
      <c r="C112" s="41"/>
      <c r="D112" s="232" t="s">
        <v>143</v>
      </c>
      <c r="E112" s="41"/>
      <c r="F112" s="233" t="s">
        <v>165</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143</v>
      </c>
      <c r="AU112" s="18" t="s">
        <v>81</v>
      </c>
    </row>
    <row r="113" s="14" customFormat="1">
      <c r="A113" s="14"/>
      <c r="B113" s="246"/>
      <c r="C113" s="247"/>
      <c r="D113" s="232" t="s">
        <v>147</v>
      </c>
      <c r="E113" s="248" t="s">
        <v>19</v>
      </c>
      <c r="F113" s="249" t="s">
        <v>167</v>
      </c>
      <c r="G113" s="247"/>
      <c r="H113" s="250">
        <v>36</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147</v>
      </c>
      <c r="AU113" s="256" t="s">
        <v>81</v>
      </c>
      <c r="AV113" s="14" t="s">
        <v>81</v>
      </c>
      <c r="AW113" s="14" t="s">
        <v>33</v>
      </c>
      <c r="AX113" s="14" t="s">
        <v>71</v>
      </c>
      <c r="AY113" s="256" t="s">
        <v>134</v>
      </c>
    </row>
    <row r="114" s="15" customFormat="1">
      <c r="A114" s="15"/>
      <c r="B114" s="257"/>
      <c r="C114" s="258"/>
      <c r="D114" s="232" t="s">
        <v>147</v>
      </c>
      <c r="E114" s="259" t="s">
        <v>19</v>
      </c>
      <c r="F114" s="260" t="s">
        <v>150</v>
      </c>
      <c r="G114" s="258"/>
      <c r="H114" s="261">
        <v>36</v>
      </c>
      <c r="I114" s="262"/>
      <c r="J114" s="258"/>
      <c r="K114" s="258"/>
      <c r="L114" s="263"/>
      <c r="M114" s="264"/>
      <c r="N114" s="265"/>
      <c r="O114" s="265"/>
      <c r="P114" s="265"/>
      <c r="Q114" s="265"/>
      <c r="R114" s="265"/>
      <c r="S114" s="265"/>
      <c r="T114" s="266"/>
      <c r="U114" s="15"/>
      <c r="V114" s="15"/>
      <c r="W114" s="15"/>
      <c r="X114" s="15"/>
      <c r="Y114" s="15"/>
      <c r="Z114" s="15"/>
      <c r="AA114" s="15"/>
      <c r="AB114" s="15"/>
      <c r="AC114" s="15"/>
      <c r="AD114" s="15"/>
      <c r="AE114" s="15"/>
      <c r="AT114" s="267" t="s">
        <v>147</v>
      </c>
      <c r="AU114" s="267" t="s">
        <v>81</v>
      </c>
      <c r="AV114" s="15" t="s">
        <v>142</v>
      </c>
      <c r="AW114" s="15" t="s">
        <v>33</v>
      </c>
      <c r="AX114" s="15" t="s">
        <v>79</v>
      </c>
      <c r="AY114" s="267" t="s">
        <v>134</v>
      </c>
    </row>
    <row r="115" s="2" customFormat="1" ht="16.5" customHeight="1">
      <c r="A115" s="39"/>
      <c r="B115" s="40"/>
      <c r="C115" s="268" t="s">
        <v>168</v>
      </c>
      <c r="D115" s="268" t="s">
        <v>169</v>
      </c>
      <c r="E115" s="269" t="s">
        <v>170</v>
      </c>
      <c r="F115" s="270" t="s">
        <v>171</v>
      </c>
      <c r="G115" s="271" t="s">
        <v>140</v>
      </c>
      <c r="H115" s="272">
        <v>36</v>
      </c>
      <c r="I115" s="273"/>
      <c r="J115" s="274">
        <f>ROUND(I115*H115,2)</f>
        <v>0</v>
      </c>
      <c r="K115" s="270" t="s">
        <v>141</v>
      </c>
      <c r="L115" s="275"/>
      <c r="M115" s="276" t="s">
        <v>19</v>
      </c>
      <c r="N115" s="277" t="s">
        <v>42</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159</v>
      </c>
      <c r="AT115" s="230" t="s">
        <v>169</v>
      </c>
      <c r="AU115" s="230" t="s">
        <v>81</v>
      </c>
      <c r="AY115" s="18" t="s">
        <v>134</v>
      </c>
      <c r="BE115" s="231">
        <f>IF(N115="základní",J115,0)</f>
        <v>0</v>
      </c>
      <c r="BF115" s="231">
        <f>IF(N115="snížená",J115,0)</f>
        <v>0</v>
      </c>
      <c r="BG115" s="231">
        <f>IF(N115="zákl. přenesená",J115,0)</f>
        <v>0</v>
      </c>
      <c r="BH115" s="231">
        <f>IF(N115="sníž. přenesená",J115,0)</f>
        <v>0</v>
      </c>
      <c r="BI115" s="231">
        <f>IF(N115="nulová",J115,0)</f>
        <v>0</v>
      </c>
      <c r="BJ115" s="18" t="s">
        <v>79</v>
      </c>
      <c r="BK115" s="231">
        <f>ROUND(I115*H115,2)</f>
        <v>0</v>
      </c>
      <c r="BL115" s="18" t="s">
        <v>142</v>
      </c>
      <c r="BM115" s="230" t="s">
        <v>172</v>
      </c>
    </row>
    <row r="116" s="2" customFormat="1">
      <c r="A116" s="39"/>
      <c r="B116" s="40"/>
      <c r="C116" s="41"/>
      <c r="D116" s="232" t="s">
        <v>143</v>
      </c>
      <c r="E116" s="41"/>
      <c r="F116" s="233" t="s">
        <v>171</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143</v>
      </c>
      <c r="AU116" s="18" t="s">
        <v>81</v>
      </c>
    </row>
    <row r="117" s="2" customFormat="1" ht="16.5" customHeight="1">
      <c r="A117" s="39"/>
      <c r="B117" s="40"/>
      <c r="C117" s="219" t="s">
        <v>159</v>
      </c>
      <c r="D117" s="219" t="s">
        <v>137</v>
      </c>
      <c r="E117" s="220" t="s">
        <v>173</v>
      </c>
      <c r="F117" s="221" t="s">
        <v>174</v>
      </c>
      <c r="G117" s="222" t="s">
        <v>146</v>
      </c>
      <c r="H117" s="223">
        <v>13.5</v>
      </c>
      <c r="I117" s="224"/>
      <c r="J117" s="225">
        <f>ROUND(I117*H117,2)</f>
        <v>0</v>
      </c>
      <c r="K117" s="221" t="s">
        <v>141</v>
      </c>
      <c r="L117" s="45"/>
      <c r="M117" s="226" t="s">
        <v>19</v>
      </c>
      <c r="N117" s="227" t="s">
        <v>42</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142</v>
      </c>
      <c r="AT117" s="230" t="s">
        <v>137</v>
      </c>
      <c r="AU117" s="230" t="s">
        <v>81</v>
      </c>
      <c r="AY117" s="18" t="s">
        <v>134</v>
      </c>
      <c r="BE117" s="231">
        <f>IF(N117="základní",J117,0)</f>
        <v>0</v>
      </c>
      <c r="BF117" s="231">
        <f>IF(N117="snížená",J117,0)</f>
        <v>0</v>
      </c>
      <c r="BG117" s="231">
        <f>IF(N117="zákl. přenesená",J117,0)</f>
        <v>0</v>
      </c>
      <c r="BH117" s="231">
        <f>IF(N117="sníž. přenesená",J117,0)</f>
        <v>0</v>
      </c>
      <c r="BI117" s="231">
        <f>IF(N117="nulová",J117,0)</f>
        <v>0</v>
      </c>
      <c r="BJ117" s="18" t="s">
        <v>79</v>
      </c>
      <c r="BK117" s="231">
        <f>ROUND(I117*H117,2)</f>
        <v>0</v>
      </c>
      <c r="BL117" s="18" t="s">
        <v>142</v>
      </c>
      <c r="BM117" s="230" t="s">
        <v>175</v>
      </c>
    </row>
    <row r="118" s="2" customFormat="1">
      <c r="A118" s="39"/>
      <c r="B118" s="40"/>
      <c r="C118" s="41"/>
      <c r="D118" s="232" t="s">
        <v>143</v>
      </c>
      <c r="E118" s="41"/>
      <c r="F118" s="233" t="s">
        <v>174</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143</v>
      </c>
      <c r="AU118" s="18" t="s">
        <v>81</v>
      </c>
    </row>
    <row r="119" s="12" customFormat="1" ht="22.8" customHeight="1">
      <c r="A119" s="12"/>
      <c r="B119" s="203"/>
      <c r="C119" s="204"/>
      <c r="D119" s="205" t="s">
        <v>70</v>
      </c>
      <c r="E119" s="217" t="s">
        <v>176</v>
      </c>
      <c r="F119" s="217" t="s">
        <v>177</v>
      </c>
      <c r="G119" s="204"/>
      <c r="H119" s="204"/>
      <c r="I119" s="207"/>
      <c r="J119" s="218">
        <f>BK119</f>
        <v>0</v>
      </c>
      <c r="K119" s="204"/>
      <c r="L119" s="209"/>
      <c r="M119" s="210"/>
      <c r="N119" s="211"/>
      <c r="O119" s="211"/>
      <c r="P119" s="212">
        <f>SUM(P120:P133)</f>
        <v>0</v>
      </c>
      <c r="Q119" s="211"/>
      <c r="R119" s="212">
        <f>SUM(R120:R133)</f>
        <v>0</v>
      </c>
      <c r="S119" s="211"/>
      <c r="T119" s="213">
        <f>SUM(T120:T133)</f>
        <v>0</v>
      </c>
      <c r="U119" s="12"/>
      <c r="V119" s="12"/>
      <c r="W119" s="12"/>
      <c r="X119" s="12"/>
      <c r="Y119" s="12"/>
      <c r="Z119" s="12"/>
      <c r="AA119" s="12"/>
      <c r="AB119" s="12"/>
      <c r="AC119" s="12"/>
      <c r="AD119" s="12"/>
      <c r="AE119" s="12"/>
      <c r="AR119" s="214" t="s">
        <v>79</v>
      </c>
      <c r="AT119" s="215" t="s">
        <v>70</v>
      </c>
      <c r="AU119" s="215" t="s">
        <v>79</v>
      </c>
      <c r="AY119" s="214" t="s">
        <v>134</v>
      </c>
      <c r="BK119" s="216">
        <f>SUM(BK120:BK133)</f>
        <v>0</v>
      </c>
    </row>
    <row r="120" s="2" customFormat="1" ht="16.5" customHeight="1">
      <c r="A120" s="39"/>
      <c r="B120" s="40"/>
      <c r="C120" s="219" t="s">
        <v>176</v>
      </c>
      <c r="D120" s="219" t="s">
        <v>137</v>
      </c>
      <c r="E120" s="220" t="s">
        <v>178</v>
      </c>
      <c r="F120" s="221" t="s">
        <v>179</v>
      </c>
      <c r="G120" s="222" t="s">
        <v>180</v>
      </c>
      <c r="H120" s="223">
        <v>3</v>
      </c>
      <c r="I120" s="224"/>
      <c r="J120" s="225">
        <f>ROUND(I120*H120,2)</f>
        <v>0</v>
      </c>
      <c r="K120" s="221" t="s">
        <v>141</v>
      </c>
      <c r="L120" s="45"/>
      <c r="M120" s="226" t="s">
        <v>19</v>
      </c>
      <c r="N120" s="227" t="s">
        <v>42</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142</v>
      </c>
      <c r="AT120" s="230" t="s">
        <v>137</v>
      </c>
      <c r="AU120" s="230" t="s">
        <v>81</v>
      </c>
      <c r="AY120" s="18" t="s">
        <v>134</v>
      </c>
      <c r="BE120" s="231">
        <f>IF(N120="základní",J120,0)</f>
        <v>0</v>
      </c>
      <c r="BF120" s="231">
        <f>IF(N120="snížená",J120,0)</f>
        <v>0</v>
      </c>
      <c r="BG120" s="231">
        <f>IF(N120="zákl. přenesená",J120,0)</f>
        <v>0</v>
      </c>
      <c r="BH120" s="231">
        <f>IF(N120="sníž. přenesená",J120,0)</f>
        <v>0</v>
      </c>
      <c r="BI120" s="231">
        <f>IF(N120="nulová",J120,0)</f>
        <v>0</v>
      </c>
      <c r="BJ120" s="18" t="s">
        <v>79</v>
      </c>
      <c r="BK120" s="231">
        <f>ROUND(I120*H120,2)</f>
        <v>0</v>
      </c>
      <c r="BL120" s="18" t="s">
        <v>142</v>
      </c>
      <c r="BM120" s="230" t="s">
        <v>181</v>
      </c>
    </row>
    <row r="121" s="2" customFormat="1">
      <c r="A121" s="39"/>
      <c r="B121" s="40"/>
      <c r="C121" s="41"/>
      <c r="D121" s="232" t="s">
        <v>143</v>
      </c>
      <c r="E121" s="41"/>
      <c r="F121" s="233" t="s">
        <v>179</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8" t="s">
        <v>143</v>
      </c>
      <c r="AU121" s="18" t="s">
        <v>81</v>
      </c>
    </row>
    <row r="122" s="2" customFormat="1" ht="16.5" customHeight="1">
      <c r="A122" s="39"/>
      <c r="B122" s="40"/>
      <c r="C122" s="219" t="s">
        <v>163</v>
      </c>
      <c r="D122" s="219" t="s">
        <v>137</v>
      </c>
      <c r="E122" s="220" t="s">
        <v>182</v>
      </c>
      <c r="F122" s="221" t="s">
        <v>183</v>
      </c>
      <c r="G122" s="222" t="s">
        <v>180</v>
      </c>
      <c r="H122" s="223">
        <v>30</v>
      </c>
      <c r="I122" s="224"/>
      <c r="J122" s="225">
        <f>ROUND(I122*H122,2)</f>
        <v>0</v>
      </c>
      <c r="K122" s="221" t="s">
        <v>141</v>
      </c>
      <c r="L122" s="45"/>
      <c r="M122" s="226" t="s">
        <v>19</v>
      </c>
      <c r="N122" s="227" t="s">
        <v>42</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142</v>
      </c>
      <c r="AT122" s="230" t="s">
        <v>137</v>
      </c>
      <c r="AU122" s="230" t="s">
        <v>81</v>
      </c>
      <c r="AY122" s="18" t="s">
        <v>134</v>
      </c>
      <c r="BE122" s="231">
        <f>IF(N122="základní",J122,0)</f>
        <v>0</v>
      </c>
      <c r="BF122" s="231">
        <f>IF(N122="snížená",J122,0)</f>
        <v>0</v>
      </c>
      <c r="BG122" s="231">
        <f>IF(N122="zákl. přenesená",J122,0)</f>
        <v>0</v>
      </c>
      <c r="BH122" s="231">
        <f>IF(N122="sníž. přenesená",J122,0)</f>
        <v>0</v>
      </c>
      <c r="BI122" s="231">
        <f>IF(N122="nulová",J122,0)</f>
        <v>0</v>
      </c>
      <c r="BJ122" s="18" t="s">
        <v>79</v>
      </c>
      <c r="BK122" s="231">
        <f>ROUND(I122*H122,2)</f>
        <v>0</v>
      </c>
      <c r="BL122" s="18" t="s">
        <v>142</v>
      </c>
      <c r="BM122" s="230" t="s">
        <v>184</v>
      </c>
    </row>
    <row r="123" s="2" customFormat="1">
      <c r="A123" s="39"/>
      <c r="B123" s="40"/>
      <c r="C123" s="41"/>
      <c r="D123" s="232" t="s">
        <v>143</v>
      </c>
      <c r="E123" s="41"/>
      <c r="F123" s="233" t="s">
        <v>183</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143</v>
      </c>
      <c r="AU123" s="18" t="s">
        <v>81</v>
      </c>
    </row>
    <row r="124" s="2" customFormat="1" ht="16.5" customHeight="1">
      <c r="A124" s="39"/>
      <c r="B124" s="40"/>
      <c r="C124" s="219" t="s">
        <v>185</v>
      </c>
      <c r="D124" s="219" t="s">
        <v>137</v>
      </c>
      <c r="E124" s="220" t="s">
        <v>186</v>
      </c>
      <c r="F124" s="221" t="s">
        <v>187</v>
      </c>
      <c r="G124" s="222" t="s">
        <v>180</v>
      </c>
      <c r="H124" s="223">
        <v>3</v>
      </c>
      <c r="I124" s="224"/>
      <c r="J124" s="225">
        <f>ROUND(I124*H124,2)</f>
        <v>0</v>
      </c>
      <c r="K124" s="221" t="s">
        <v>141</v>
      </c>
      <c r="L124" s="45"/>
      <c r="M124" s="226" t="s">
        <v>19</v>
      </c>
      <c r="N124" s="227" t="s">
        <v>42</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142</v>
      </c>
      <c r="AT124" s="230" t="s">
        <v>137</v>
      </c>
      <c r="AU124" s="230" t="s">
        <v>81</v>
      </c>
      <c r="AY124" s="18" t="s">
        <v>134</v>
      </c>
      <c r="BE124" s="231">
        <f>IF(N124="základní",J124,0)</f>
        <v>0</v>
      </c>
      <c r="BF124" s="231">
        <f>IF(N124="snížená",J124,0)</f>
        <v>0</v>
      </c>
      <c r="BG124" s="231">
        <f>IF(N124="zákl. přenesená",J124,0)</f>
        <v>0</v>
      </c>
      <c r="BH124" s="231">
        <f>IF(N124="sníž. přenesená",J124,0)</f>
        <v>0</v>
      </c>
      <c r="BI124" s="231">
        <f>IF(N124="nulová",J124,0)</f>
        <v>0</v>
      </c>
      <c r="BJ124" s="18" t="s">
        <v>79</v>
      </c>
      <c r="BK124" s="231">
        <f>ROUND(I124*H124,2)</f>
        <v>0</v>
      </c>
      <c r="BL124" s="18" t="s">
        <v>142</v>
      </c>
      <c r="BM124" s="230" t="s">
        <v>188</v>
      </c>
    </row>
    <row r="125" s="2" customFormat="1">
      <c r="A125" s="39"/>
      <c r="B125" s="40"/>
      <c r="C125" s="41"/>
      <c r="D125" s="232" t="s">
        <v>143</v>
      </c>
      <c r="E125" s="41"/>
      <c r="F125" s="233" t="s">
        <v>187</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143</v>
      </c>
      <c r="AU125" s="18" t="s">
        <v>81</v>
      </c>
    </row>
    <row r="126" s="2" customFormat="1" ht="21.75" customHeight="1">
      <c r="A126" s="39"/>
      <c r="B126" s="40"/>
      <c r="C126" s="219" t="s">
        <v>166</v>
      </c>
      <c r="D126" s="219" t="s">
        <v>137</v>
      </c>
      <c r="E126" s="220" t="s">
        <v>189</v>
      </c>
      <c r="F126" s="221" t="s">
        <v>190</v>
      </c>
      <c r="G126" s="222" t="s">
        <v>146</v>
      </c>
      <c r="H126" s="223">
        <v>50</v>
      </c>
      <c r="I126" s="224"/>
      <c r="J126" s="225">
        <f>ROUND(I126*H126,2)</f>
        <v>0</v>
      </c>
      <c r="K126" s="221" t="s">
        <v>141</v>
      </c>
      <c r="L126" s="45"/>
      <c r="M126" s="226" t="s">
        <v>19</v>
      </c>
      <c r="N126" s="227" t="s">
        <v>42</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142</v>
      </c>
      <c r="AT126" s="230" t="s">
        <v>137</v>
      </c>
      <c r="AU126" s="230" t="s">
        <v>81</v>
      </c>
      <c r="AY126" s="18" t="s">
        <v>134</v>
      </c>
      <c r="BE126" s="231">
        <f>IF(N126="základní",J126,0)</f>
        <v>0</v>
      </c>
      <c r="BF126" s="231">
        <f>IF(N126="snížená",J126,0)</f>
        <v>0</v>
      </c>
      <c r="BG126" s="231">
        <f>IF(N126="zákl. přenesená",J126,0)</f>
        <v>0</v>
      </c>
      <c r="BH126" s="231">
        <f>IF(N126="sníž. přenesená",J126,0)</f>
        <v>0</v>
      </c>
      <c r="BI126" s="231">
        <f>IF(N126="nulová",J126,0)</f>
        <v>0</v>
      </c>
      <c r="BJ126" s="18" t="s">
        <v>79</v>
      </c>
      <c r="BK126" s="231">
        <f>ROUND(I126*H126,2)</f>
        <v>0</v>
      </c>
      <c r="BL126" s="18" t="s">
        <v>142</v>
      </c>
      <c r="BM126" s="230" t="s">
        <v>191</v>
      </c>
    </row>
    <row r="127" s="2" customFormat="1">
      <c r="A127" s="39"/>
      <c r="B127" s="40"/>
      <c r="C127" s="41"/>
      <c r="D127" s="232" t="s">
        <v>143</v>
      </c>
      <c r="E127" s="41"/>
      <c r="F127" s="233" t="s">
        <v>190</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8" t="s">
        <v>143</v>
      </c>
      <c r="AU127" s="18" t="s">
        <v>81</v>
      </c>
    </row>
    <row r="128" s="2" customFormat="1" ht="21.75" customHeight="1">
      <c r="A128" s="39"/>
      <c r="B128" s="40"/>
      <c r="C128" s="219" t="s">
        <v>192</v>
      </c>
      <c r="D128" s="219" t="s">
        <v>137</v>
      </c>
      <c r="E128" s="220" t="s">
        <v>193</v>
      </c>
      <c r="F128" s="221" t="s">
        <v>194</v>
      </c>
      <c r="G128" s="222" t="s">
        <v>195</v>
      </c>
      <c r="H128" s="223">
        <v>14.625</v>
      </c>
      <c r="I128" s="224"/>
      <c r="J128" s="225">
        <f>ROUND(I128*H128,2)</f>
        <v>0</v>
      </c>
      <c r="K128" s="221" t="s">
        <v>141</v>
      </c>
      <c r="L128" s="45"/>
      <c r="M128" s="226" t="s">
        <v>19</v>
      </c>
      <c r="N128" s="227" t="s">
        <v>42</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142</v>
      </c>
      <c r="AT128" s="230" t="s">
        <v>137</v>
      </c>
      <c r="AU128" s="230" t="s">
        <v>81</v>
      </c>
      <c r="AY128" s="18" t="s">
        <v>134</v>
      </c>
      <c r="BE128" s="231">
        <f>IF(N128="základní",J128,0)</f>
        <v>0</v>
      </c>
      <c r="BF128" s="231">
        <f>IF(N128="snížená",J128,0)</f>
        <v>0</v>
      </c>
      <c r="BG128" s="231">
        <f>IF(N128="zákl. přenesená",J128,0)</f>
        <v>0</v>
      </c>
      <c r="BH128" s="231">
        <f>IF(N128="sníž. přenesená",J128,0)</f>
        <v>0</v>
      </c>
      <c r="BI128" s="231">
        <f>IF(N128="nulová",J128,0)</f>
        <v>0</v>
      </c>
      <c r="BJ128" s="18" t="s">
        <v>79</v>
      </c>
      <c r="BK128" s="231">
        <f>ROUND(I128*H128,2)</f>
        <v>0</v>
      </c>
      <c r="BL128" s="18" t="s">
        <v>142</v>
      </c>
      <c r="BM128" s="230" t="s">
        <v>196</v>
      </c>
    </row>
    <row r="129" s="2" customFormat="1">
      <c r="A129" s="39"/>
      <c r="B129" s="40"/>
      <c r="C129" s="41"/>
      <c r="D129" s="232" t="s">
        <v>143</v>
      </c>
      <c r="E129" s="41"/>
      <c r="F129" s="233" t="s">
        <v>194</v>
      </c>
      <c r="G129" s="41"/>
      <c r="H129" s="41"/>
      <c r="I129" s="137"/>
      <c r="J129" s="41"/>
      <c r="K129" s="41"/>
      <c r="L129" s="45"/>
      <c r="M129" s="234"/>
      <c r="N129" s="235"/>
      <c r="O129" s="85"/>
      <c r="P129" s="85"/>
      <c r="Q129" s="85"/>
      <c r="R129" s="85"/>
      <c r="S129" s="85"/>
      <c r="T129" s="86"/>
      <c r="U129" s="39"/>
      <c r="V129" s="39"/>
      <c r="W129" s="39"/>
      <c r="X129" s="39"/>
      <c r="Y129" s="39"/>
      <c r="Z129" s="39"/>
      <c r="AA129" s="39"/>
      <c r="AB129" s="39"/>
      <c r="AC129" s="39"/>
      <c r="AD129" s="39"/>
      <c r="AE129" s="39"/>
      <c r="AT129" s="18" t="s">
        <v>143</v>
      </c>
      <c r="AU129" s="18" t="s">
        <v>81</v>
      </c>
    </row>
    <row r="130" s="14" customFormat="1">
      <c r="A130" s="14"/>
      <c r="B130" s="246"/>
      <c r="C130" s="247"/>
      <c r="D130" s="232" t="s">
        <v>147</v>
      </c>
      <c r="E130" s="248" t="s">
        <v>19</v>
      </c>
      <c r="F130" s="249" t="s">
        <v>197</v>
      </c>
      <c r="G130" s="247"/>
      <c r="H130" s="250">
        <v>14.625</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147</v>
      </c>
      <c r="AU130" s="256" t="s">
        <v>81</v>
      </c>
      <c r="AV130" s="14" t="s">
        <v>81</v>
      </c>
      <c r="AW130" s="14" t="s">
        <v>33</v>
      </c>
      <c r="AX130" s="14" t="s">
        <v>71</v>
      </c>
      <c r="AY130" s="256" t="s">
        <v>134</v>
      </c>
    </row>
    <row r="131" s="15" customFormat="1">
      <c r="A131" s="15"/>
      <c r="B131" s="257"/>
      <c r="C131" s="258"/>
      <c r="D131" s="232" t="s">
        <v>147</v>
      </c>
      <c r="E131" s="259" t="s">
        <v>19</v>
      </c>
      <c r="F131" s="260" t="s">
        <v>150</v>
      </c>
      <c r="G131" s="258"/>
      <c r="H131" s="261">
        <v>14.625</v>
      </c>
      <c r="I131" s="262"/>
      <c r="J131" s="258"/>
      <c r="K131" s="258"/>
      <c r="L131" s="263"/>
      <c r="M131" s="264"/>
      <c r="N131" s="265"/>
      <c r="O131" s="265"/>
      <c r="P131" s="265"/>
      <c r="Q131" s="265"/>
      <c r="R131" s="265"/>
      <c r="S131" s="265"/>
      <c r="T131" s="266"/>
      <c r="U131" s="15"/>
      <c r="V131" s="15"/>
      <c r="W131" s="15"/>
      <c r="X131" s="15"/>
      <c r="Y131" s="15"/>
      <c r="Z131" s="15"/>
      <c r="AA131" s="15"/>
      <c r="AB131" s="15"/>
      <c r="AC131" s="15"/>
      <c r="AD131" s="15"/>
      <c r="AE131" s="15"/>
      <c r="AT131" s="267" t="s">
        <v>147</v>
      </c>
      <c r="AU131" s="267" t="s">
        <v>81</v>
      </c>
      <c r="AV131" s="15" t="s">
        <v>142</v>
      </c>
      <c r="AW131" s="15" t="s">
        <v>33</v>
      </c>
      <c r="AX131" s="15" t="s">
        <v>79</v>
      </c>
      <c r="AY131" s="267" t="s">
        <v>134</v>
      </c>
    </row>
    <row r="132" s="2" customFormat="1" ht="21.75" customHeight="1">
      <c r="A132" s="39"/>
      <c r="B132" s="40"/>
      <c r="C132" s="219" t="s">
        <v>172</v>
      </c>
      <c r="D132" s="219" t="s">
        <v>137</v>
      </c>
      <c r="E132" s="220" t="s">
        <v>198</v>
      </c>
      <c r="F132" s="221" t="s">
        <v>199</v>
      </c>
      <c r="G132" s="222" t="s">
        <v>146</v>
      </c>
      <c r="H132" s="223">
        <v>4</v>
      </c>
      <c r="I132" s="224"/>
      <c r="J132" s="225">
        <f>ROUND(I132*H132,2)</f>
        <v>0</v>
      </c>
      <c r="K132" s="221" t="s">
        <v>141</v>
      </c>
      <c r="L132" s="45"/>
      <c r="M132" s="226" t="s">
        <v>19</v>
      </c>
      <c r="N132" s="227" t="s">
        <v>42</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142</v>
      </c>
      <c r="AT132" s="230" t="s">
        <v>137</v>
      </c>
      <c r="AU132" s="230" t="s">
        <v>81</v>
      </c>
      <c r="AY132" s="18" t="s">
        <v>134</v>
      </c>
      <c r="BE132" s="231">
        <f>IF(N132="základní",J132,0)</f>
        <v>0</v>
      </c>
      <c r="BF132" s="231">
        <f>IF(N132="snížená",J132,0)</f>
        <v>0</v>
      </c>
      <c r="BG132" s="231">
        <f>IF(N132="zákl. přenesená",J132,0)</f>
        <v>0</v>
      </c>
      <c r="BH132" s="231">
        <f>IF(N132="sníž. přenesená",J132,0)</f>
        <v>0</v>
      </c>
      <c r="BI132" s="231">
        <f>IF(N132="nulová",J132,0)</f>
        <v>0</v>
      </c>
      <c r="BJ132" s="18" t="s">
        <v>79</v>
      </c>
      <c r="BK132" s="231">
        <f>ROUND(I132*H132,2)</f>
        <v>0</v>
      </c>
      <c r="BL132" s="18" t="s">
        <v>142</v>
      </c>
      <c r="BM132" s="230" t="s">
        <v>200</v>
      </c>
    </row>
    <row r="133" s="2" customFormat="1">
      <c r="A133" s="39"/>
      <c r="B133" s="40"/>
      <c r="C133" s="41"/>
      <c r="D133" s="232" t="s">
        <v>143</v>
      </c>
      <c r="E133" s="41"/>
      <c r="F133" s="233" t="s">
        <v>199</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143</v>
      </c>
      <c r="AU133" s="18" t="s">
        <v>81</v>
      </c>
    </row>
    <row r="134" s="12" customFormat="1" ht="22.8" customHeight="1">
      <c r="A134" s="12"/>
      <c r="B134" s="203"/>
      <c r="C134" s="204"/>
      <c r="D134" s="205" t="s">
        <v>70</v>
      </c>
      <c r="E134" s="217" t="s">
        <v>201</v>
      </c>
      <c r="F134" s="217" t="s">
        <v>202</v>
      </c>
      <c r="G134" s="204"/>
      <c r="H134" s="204"/>
      <c r="I134" s="207"/>
      <c r="J134" s="218">
        <f>BK134</f>
        <v>0</v>
      </c>
      <c r="K134" s="204"/>
      <c r="L134" s="209"/>
      <c r="M134" s="210"/>
      <c r="N134" s="211"/>
      <c r="O134" s="211"/>
      <c r="P134" s="212">
        <f>SUM(P135:P144)</f>
        <v>0</v>
      </c>
      <c r="Q134" s="211"/>
      <c r="R134" s="212">
        <f>SUM(R135:R144)</f>
        <v>0</v>
      </c>
      <c r="S134" s="211"/>
      <c r="T134" s="213">
        <f>SUM(T135:T144)</f>
        <v>0</v>
      </c>
      <c r="U134" s="12"/>
      <c r="V134" s="12"/>
      <c r="W134" s="12"/>
      <c r="X134" s="12"/>
      <c r="Y134" s="12"/>
      <c r="Z134" s="12"/>
      <c r="AA134" s="12"/>
      <c r="AB134" s="12"/>
      <c r="AC134" s="12"/>
      <c r="AD134" s="12"/>
      <c r="AE134" s="12"/>
      <c r="AR134" s="214" t="s">
        <v>79</v>
      </c>
      <c r="AT134" s="215" t="s">
        <v>70</v>
      </c>
      <c r="AU134" s="215" t="s">
        <v>79</v>
      </c>
      <c r="AY134" s="214" t="s">
        <v>134</v>
      </c>
      <c r="BK134" s="216">
        <f>SUM(BK135:BK144)</f>
        <v>0</v>
      </c>
    </row>
    <row r="135" s="2" customFormat="1" ht="21.75" customHeight="1">
      <c r="A135" s="39"/>
      <c r="B135" s="40"/>
      <c r="C135" s="219" t="s">
        <v>8</v>
      </c>
      <c r="D135" s="219" t="s">
        <v>137</v>
      </c>
      <c r="E135" s="220" t="s">
        <v>203</v>
      </c>
      <c r="F135" s="221" t="s">
        <v>204</v>
      </c>
      <c r="G135" s="222" t="s">
        <v>205</v>
      </c>
      <c r="H135" s="223">
        <v>17.404</v>
      </c>
      <c r="I135" s="224"/>
      <c r="J135" s="225">
        <f>ROUND(I135*H135,2)</f>
        <v>0</v>
      </c>
      <c r="K135" s="221" t="s">
        <v>141</v>
      </c>
      <c r="L135" s="45"/>
      <c r="M135" s="226" t="s">
        <v>19</v>
      </c>
      <c r="N135" s="227" t="s">
        <v>42</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142</v>
      </c>
      <c r="AT135" s="230" t="s">
        <v>137</v>
      </c>
      <c r="AU135" s="230" t="s">
        <v>81</v>
      </c>
      <c r="AY135" s="18" t="s">
        <v>134</v>
      </c>
      <c r="BE135" s="231">
        <f>IF(N135="základní",J135,0)</f>
        <v>0</v>
      </c>
      <c r="BF135" s="231">
        <f>IF(N135="snížená",J135,0)</f>
        <v>0</v>
      </c>
      <c r="BG135" s="231">
        <f>IF(N135="zákl. přenesená",J135,0)</f>
        <v>0</v>
      </c>
      <c r="BH135" s="231">
        <f>IF(N135="sníž. přenesená",J135,0)</f>
        <v>0</v>
      </c>
      <c r="BI135" s="231">
        <f>IF(N135="nulová",J135,0)</f>
        <v>0</v>
      </c>
      <c r="BJ135" s="18" t="s">
        <v>79</v>
      </c>
      <c r="BK135" s="231">
        <f>ROUND(I135*H135,2)</f>
        <v>0</v>
      </c>
      <c r="BL135" s="18" t="s">
        <v>142</v>
      </c>
      <c r="BM135" s="230" t="s">
        <v>206</v>
      </c>
    </row>
    <row r="136" s="2" customFormat="1">
      <c r="A136" s="39"/>
      <c r="B136" s="40"/>
      <c r="C136" s="41"/>
      <c r="D136" s="232" t="s">
        <v>143</v>
      </c>
      <c r="E136" s="41"/>
      <c r="F136" s="233" t="s">
        <v>204</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143</v>
      </c>
      <c r="AU136" s="18" t="s">
        <v>81</v>
      </c>
    </row>
    <row r="137" s="2" customFormat="1" ht="16.5" customHeight="1">
      <c r="A137" s="39"/>
      <c r="B137" s="40"/>
      <c r="C137" s="219" t="s">
        <v>175</v>
      </c>
      <c r="D137" s="219" t="s">
        <v>137</v>
      </c>
      <c r="E137" s="220" t="s">
        <v>207</v>
      </c>
      <c r="F137" s="221" t="s">
        <v>208</v>
      </c>
      <c r="G137" s="222" t="s">
        <v>205</v>
      </c>
      <c r="H137" s="223">
        <v>17.404</v>
      </c>
      <c r="I137" s="224"/>
      <c r="J137" s="225">
        <f>ROUND(I137*H137,2)</f>
        <v>0</v>
      </c>
      <c r="K137" s="221" t="s">
        <v>141</v>
      </c>
      <c r="L137" s="45"/>
      <c r="M137" s="226" t="s">
        <v>19</v>
      </c>
      <c r="N137" s="227" t="s">
        <v>42</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142</v>
      </c>
      <c r="AT137" s="230" t="s">
        <v>137</v>
      </c>
      <c r="AU137" s="230" t="s">
        <v>81</v>
      </c>
      <c r="AY137" s="18" t="s">
        <v>134</v>
      </c>
      <c r="BE137" s="231">
        <f>IF(N137="základní",J137,0)</f>
        <v>0</v>
      </c>
      <c r="BF137" s="231">
        <f>IF(N137="snížená",J137,0)</f>
        <v>0</v>
      </c>
      <c r="BG137" s="231">
        <f>IF(N137="zákl. přenesená",J137,0)</f>
        <v>0</v>
      </c>
      <c r="BH137" s="231">
        <f>IF(N137="sníž. přenesená",J137,0)</f>
        <v>0</v>
      </c>
      <c r="BI137" s="231">
        <f>IF(N137="nulová",J137,0)</f>
        <v>0</v>
      </c>
      <c r="BJ137" s="18" t="s">
        <v>79</v>
      </c>
      <c r="BK137" s="231">
        <f>ROUND(I137*H137,2)</f>
        <v>0</v>
      </c>
      <c r="BL137" s="18" t="s">
        <v>142</v>
      </c>
      <c r="BM137" s="230" t="s">
        <v>209</v>
      </c>
    </row>
    <row r="138" s="2" customFormat="1">
      <c r="A138" s="39"/>
      <c r="B138" s="40"/>
      <c r="C138" s="41"/>
      <c r="D138" s="232" t="s">
        <v>143</v>
      </c>
      <c r="E138" s="41"/>
      <c r="F138" s="233" t="s">
        <v>208</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143</v>
      </c>
      <c r="AU138" s="18" t="s">
        <v>81</v>
      </c>
    </row>
    <row r="139" s="2" customFormat="1" ht="21.75" customHeight="1">
      <c r="A139" s="39"/>
      <c r="B139" s="40"/>
      <c r="C139" s="219" t="s">
        <v>210</v>
      </c>
      <c r="D139" s="219" t="s">
        <v>137</v>
      </c>
      <c r="E139" s="220" t="s">
        <v>211</v>
      </c>
      <c r="F139" s="221" t="s">
        <v>212</v>
      </c>
      <c r="G139" s="222" t="s">
        <v>205</v>
      </c>
      <c r="H139" s="223">
        <v>257.75999999999999</v>
      </c>
      <c r="I139" s="224"/>
      <c r="J139" s="225">
        <f>ROUND(I139*H139,2)</f>
        <v>0</v>
      </c>
      <c r="K139" s="221" t="s">
        <v>141</v>
      </c>
      <c r="L139" s="45"/>
      <c r="M139" s="226" t="s">
        <v>19</v>
      </c>
      <c r="N139" s="227" t="s">
        <v>42</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142</v>
      </c>
      <c r="AT139" s="230" t="s">
        <v>137</v>
      </c>
      <c r="AU139" s="230" t="s">
        <v>81</v>
      </c>
      <c r="AY139" s="18" t="s">
        <v>134</v>
      </c>
      <c r="BE139" s="231">
        <f>IF(N139="základní",J139,0)</f>
        <v>0</v>
      </c>
      <c r="BF139" s="231">
        <f>IF(N139="snížená",J139,0)</f>
        <v>0</v>
      </c>
      <c r="BG139" s="231">
        <f>IF(N139="zákl. přenesená",J139,0)</f>
        <v>0</v>
      </c>
      <c r="BH139" s="231">
        <f>IF(N139="sníž. přenesená",J139,0)</f>
        <v>0</v>
      </c>
      <c r="BI139" s="231">
        <f>IF(N139="nulová",J139,0)</f>
        <v>0</v>
      </c>
      <c r="BJ139" s="18" t="s">
        <v>79</v>
      </c>
      <c r="BK139" s="231">
        <f>ROUND(I139*H139,2)</f>
        <v>0</v>
      </c>
      <c r="BL139" s="18" t="s">
        <v>142</v>
      </c>
      <c r="BM139" s="230" t="s">
        <v>213</v>
      </c>
    </row>
    <row r="140" s="2" customFormat="1">
      <c r="A140" s="39"/>
      <c r="B140" s="40"/>
      <c r="C140" s="41"/>
      <c r="D140" s="232" t="s">
        <v>143</v>
      </c>
      <c r="E140" s="41"/>
      <c r="F140" s="233" t="s">
        <v>212</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143</v>
      </c>
      <c r="AU140" s="18" t="s">
        <v>81</v>
      </c>
    </row>
    <row r="141" s="14" customFormat="1">
      <c r="A141" s="14"/>
      <c r="B141" s="246"/>
      <c r="C141" s="247"/>
      <c r="D141" s="232" t="s">
        <v>147</v>
      </c>
      <c r="E141" s="248" t="s">
        <v>19</v>
      </c>
      <c r="F141" s="249" t="s">
        <v>214</v>
      </c>
      <c r="G141" s="247"/>
      <c r="H141" s="250">
        <v>257.75999999999999</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147</v>
      </c>
      <c r="AU141" s="256" t="s">
        <v>81</v>
      </c>
      <c r="AV141" s="14" t="s">
        <v>81</v>
      </c>
      <c r="AW141" s="14" t="s">
        <v>33</v>
      </c>
      <c r="AX141" s="14" t="s">
        <v>71</v>
      </c>
      <c r="AY141" s="256" t="s">
        <v>134</v>
      </c>
    </row>
    <row r="142" s="15" customFormat="1">
      <c r="A142" s="15"/>
      <c r="B142" s="257"/>
      <c r="C142" s="258"/>
      <c r="D142" s="232" t="s">
        <v>147</v>
      </c>
      <c r="E142" s="259" t="s">
        <v>19</v>
      </c>
      <c r="F142" s="260" t="s">
        <v>150</v>
      </c>
      <c r="G142" s="258"/>
      <c r="H142" s="261">
        <v>257.75999999999999</v>
      </c>
      <c r="I142" s="262"/>
      <c r="J142" s="258"/>
      <c r="K142" s="258"/>
      <c r="L142" s="263"/>
      <c r="M142" s="264"/>
      <c r="N142" s="265"/>
      <c r="O142" s="265"/>
      <c r="P142" s="265"/>
      <c r="Q142" s="265"/>
      <c r="R142" s="265"/>
      <c r="S142" s="265"/>
      <c r="T142" s="266"/>
      <c r="U142" s="15"/>
      <c r="V142" s="15"/>
      <c r="W142" s="15"/>
      <c r="X142" s="15"/>
      <c r="Y142" s="15"/>
      <c r="Z142" s="15"/>
      <c r="AA142" s="15"/>
      <c r="AB142" s="15"/>
      <c r="AC142" s="15"/>
      <c r="AD142" s="15"/>
      <c r="AE142" s="15"/>
      <c r="AT142" s="267" t="s">
        <v>147</v>
      </c>
      <c r="AU142" s="267" t="s">
        <v>81</v>
      </c>
      <c r="AV142" s="15" t="s">
        <v>142</v>
      </c>
      <c r="AW142" s="15" t="s">
        <v>33</v>
      </c>
      <c r="AX142" s="15" t="s">
        <v>79</v>
      </c>
      <c r="AY142" s="267" t="s">
        <v>134</v>
      </c>
    </row>
    <row r="143" s="2" customFormat="1" ht="21.75" customHeight="1">
      <c r="A143" s="39"/>
      <c r="B143" s="40"/>
      <c r="C143" s="219" t="s">
        <v>181</v>
      </c>
      <c r="D143" s="219" t="s">
        <v>137</v>
      </c>
      <c r="E143" s="220" t="s">
        <v>215</v>
      </c>
      <c r="F143" s="221" t="s">
        <v>216</v>
      </c>
      <c r="G143" s="222" t="s">
        <v>205</v>
      </c>
      <c r="H143" s="223">
        <v>17.184000000000001</v>
      </c>
      <c r="I143" s="224"/>
      <c r="J143" s="225">
        <f>ROUND(I143*H143,2)</f>
        <v>0</v>
      </c>
      <c r="K143" s="221" t="s">
        <v>141</v>
      </c>
      <c r="L143" s="45"/>
      <c r="M143" s="226" t="s">
        <v>19</v>
      </c>
      <c r="N143" s="227" t="s">
        <v>42</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142</v>
      </c>
      <c r="AT143" s="230" t="s">
        <v>137</v>
      </c>
      <c r="AU143" s="230" t="s">
        <v>81</v>
      </c>
      <c r="AY143" s="18" t="s">
        <v>134</v>
      </c>
      <c r="BE143" s="231">
        <f>IF(N143="základní",J143,0)</f>
        <v>0</v>
      </c>
      <c r="BF143" s="231">
        <f>IF(N143="snížená",J143,0)</f>
        <v>0</v>
      </c>
      <c r="BG143" s="231">
        <f>IF(N143="zákl. přenesená",J143,0)</f>
        <v>0</v>
      </c>
      <c r="BH143" s="231">
        <f>IF(N143="sníž. přenesená",J143,0)</f>
        <v>0</v>
      </c>
      <c r="BI143" s="231">
        <f>IF(N143="nulová",J143,0)</f>
        <v>0</v>
      </c>
      <c r="BJ143" s="18" t="s">
        <v>79</v>
      </c>
      <c r="BK143" s="231">
        <f>ROUND(I143*H143,2)</f>
        <v>0</v>
      </c>
      <c r="BL143" s="18" t="s">
        <v>142</v>
      </c>
      <c r="BM143" s="230" t="s">
        <v>217</v>
      </c>
    </row>
    <row r="144" s="2" customFormat="1">
      <c r="A144" s="39"/>
      <c r="B144" s="40"/>
      <c r="C144" s="41"/>
      <c r="D144" s="232" t="s">
        <v>143</v>
      </c>
      <c r="E144" s="41"/>
      <c r="F144" s="233" t="s">
        <v>216</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143</v>
      </c>
      <c r="AU144" s="18" t="s">
        <v>81</v>
      </c>
    </row>
    <row r="145" s="12" customFormat="1" ht="22.8" customHeight="1">
      <c r="A145" s="12"/>
      <c r="B145" s="203"/>
      <c r="C145" s="204"/>
      <c r="D145" s="205" t="s">
        <v>70</v>
      </c>
      <c r="E145" s="217" t="s">
        <v>218</v>
      </c>
      <c r="F145" s="217" t="s">
        <v>219</v>
      </c>
      <c r="G145" s="204"/>
      <c r="H145" s="204"/>
      <c r="I145" s="207"/>
      <c r="J145" s="218">
        <f>BK145</f>
        <v>0</v>
      </c>
      <c r="K145" s="204"/>
      <c r="L145" s="209"/>
      <c r="M145" s="210"/>
      <c r="N145" s="211"/>
      <c r="O145" s="211"/>
      <c r="P145" s="212">
        <f>SUM(P146:P147)</f>
        <v>0</v>
      </c>
      <c r="Q145" s="211"/>
      <c r="R145" s="212">
        <f>SUM(R146:R147)</f>
        <v>0</v>
      </c>
      <c r="S145" s="211"/>
      <c r="T145" s="213">
        <f>SUM(T146:T147)</f>
        <v>0</v>
      </c>
      <c r="U145" s="12"/>
      <c r="V145" s="12"/>
      <c r="W145" s="12"/>
      <c r="X145" s="12"/>
      <c r="Y145" s="12"/>
      <c r="Z145" s="12"/>
      <c r="AA145" s="12"/>
      <c r="AB145" s="12"/>
      <c r="AC145" s="12"/>
      <c r="AD145" s="12"/>
      <c r="AE145" s="12"/>
      <c r="AR145" s="214" t="s">
        <v>79</v>
      </c>
      <c r="AT145" s="215" t="s">
        <v>70</v>
      </c>
      <c r="AU145" s="215" t="s">
        <v>79</v>
      </c>
      <c r="AY145" s="214" t="s">
        <v>134</v>
      </c>
      <c r="BK145" s="216">
        <f>SUM(BK146:BK147)</f>
        <v>0</v>
      </c>
    </row>
    <row r="146" s="2" customFormat="1" ht="21.75" customHeight="1">
      <c r="A146" s="39"/>
      <c r="B146" s="40"/>
      <c r="C146" s="219" t="s">
        <v>220</v>
      </c>
      <c r="D146" s="219" t="s">
        <v>137</v>
      </c>
      <c r="E146" s="220" t="s">
        <v>221</v>
      </c>
      <c r="F146" s="221" t="s">
        <v>222</v>
      </c>
      <c r="G146" s="222" t="s">
        <v>205</v>
      </c>
      <c r="H146" s="223">
        <v>1.4319999999999999</v>
      </c>
      <c r="I146" s="224"/>
      <c r="J146" s="225">
        <f>ROUND(I146*H146,2)</f>
        <v>0</v>
      </c>
      <c r="K146" s="221" t="s">
        <v>141</v>
      </c>
      <c r="L146" s="45"/>
      <c r="M146" s="226" t="s">
        <v>19</v>
      </c>
      <c r="N146" s="227" t="s">
        <v>42</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142</v>
      </c>
      <c r="AT146" s="230" t="s">
        <v>137</v>
      </c>
      <c r="AU146" s="230" t="s">
        <v>81</v>
      </c>
      <c r="AY146" s="18" t="s">
        <v>134</v>
      </c>
      <c r="BE146" s="231">
        <f>IF(N146="základní",J146,0)</f>
        <v>0</v>
      </c>
      <c r="BF146" s="231">
        <f>IF(N146="snížená",J146,0)</f>
        <v>0</v>
      </c>
      <c r="BG146" s="231">
        <f>IF(N146="zákl. přenesená",J146,0)</f>
        <v>0</v>
      </c>
      <c r="BH146" s="231">
        <f>IF(N146="sníž. přenesená",J146,0)</f>
        <v>0</v>
      </c>
      <c r="BI146" s="231">
        <f>IF(N146="nulová",J146,0)</f>
        <v>0</v>
      </c>
      <c r="BJ146" s="18" t="s">
        <v>79</v>
      </c>
      <c r="BK146" s="231">
        <f>ROUND(I146*H146,2)</f>
        <v>0</v>
      </c>
      <c r="BL146" s="18" t="s">
        <v>142</v>
      </c>
      <c r="BM146" s="230" t="s">
        <v>223</v>
      </c>
    </row>
    <row r="147" s="2" customFormat="1">
      <c r="A147" s="39"/>
      <c r="B147" s="40"/>
      <c r="C147" s="41"/>
      <c r="D147" s="232" t="s">
        <v>143</v>
      </c>
      <c r="E147" s="41"/>
      <c r="F147" s="233" t="s">
        <v>222</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143</v>
      </c>
      <c r="AU147" s="18" t="s">
        <v>81</v>
      </c>
    </row>
    <row r="148" s="12" customFormat="1" ht="25.92" customHeight="1">
      <c r="A148" s="12"/>
      <c r="B148" s="203"/>
      <c r="C148" s="204"/>
      <c r="D148" s="205" t="s">
        <v>70</v>
      </c>
      <c r="E148" s="206" t="s">
        <v>224</v>
      </c>
      <c r="F148" s="206" t="s">
        <v>225</v>
      </c>
      <c r="G148" s="204"/>
      <c r="H148" s="204"/>
      <c r="I148" s="207"/>
      <c r="J148" s="208">
        <f>BK148</f>
        <v>0</v>
      </c>
      <c r="K148" s="204"/>
      <c r="L148" s="209"/>
      <c r="M148" s="210"/>
      <c r="N148" s="211"/>
      <c r="O148" s="211"/>
      <c r="P148" s="212">
        <f>P149+P156+P165</f>
        <v>0</v>
      </c>
      <c r="Q148" s="211"/>
      <c r="R148" s="212">
        <f>R149+R156+R165</f>
        <v>0</v>
      </c>
      <c r="S148" s="211"/>
      <c r="T148" s="213">
        <f>T149+T156+T165</f>
        <v>0</v>
      </c>
      <c r="U148" s="12"/>
      <c r="V148" s="12"/>
      <c r="W148" s="12"/>
      <c r="X148" s="12"/>
      <c r="Y148" s="12"/>
      <c r="Z148" s="12"/>
      <c r="AA148" s="12"/>
      <c r="AB148" s="12"/>
      <c r="AC148" s="12"/>
      <c r="AD148" s="12"/>
      <c r="AE148" s="12"/>
      <c r="AR148" s="214" t="s">
        <v>81</v>
      </c>
      <c r="AT148" s="215" t="s">
        <v>70</v>
      </c>
      <c r="AU148" s="215" t="s">
        <v>71</v>
      </c>
      <c r="AY148" s="214" t="s">
        <v>134</v>
      </c>
      <c r="BK148" s="216">
        <f>BK149+BK156+BK165</f>
        <v>0</v>
      </c>
    </row>
    <row r="149" s="12" customFormat="1" ht="22.8" customHeight="1">
      <c r="A149" s="12"/>
      <c r="B149" s="203"/>
      <c r="C149" s="204"/>
      <c r="D149" s="205" t="s">
        <v>70</v>
      </c>
      <c r="E149" s="217" t="s">
        <v>226</v>
      </c>
      <c r="F149" s="217" t="s">
        <v>227</v>
      </c>
      <c r="G149" s="204"/>
      <c r="H149" s="204"/>
      <c r="I149" s="207"/>
      <c r="J149" s="218">
        <f>BK149</f>
        <v>0</v>
      </c>
      <c r="K149" s="204"/>
      <c r="L149" s="209"/>
      <c r="M149" s="210"/>
      <c r="N149" s="211"/>
      <c r="O149" s="211"/>
      <c r="P149" s="212">
        <f>SUM(P150:P155)</f>
        <v>0</v>
      </c>
      <c r="Q149" s="211"/>
      <c r="R149" s="212">
        <f>SUM(R150:R155)</f>
        <v>0</v>
      </c>
      <c r="S149" s="211"/>
      <c r="T149" s="213">
        <f>SUM(T150:T155)</f>
        <v>0</v>
      </c>
      <c r="U149" s="12"/>
      <c r="V149" s="12"/>
      <c r="W149" s="12"/>
      <c r="X149" s="12"/>
      <c r="Y149" s="12"/>
      <c r="Z149" s="12"/>
      <c r="AA149" s="12"/>
      <c r="AB149" s="12"/>
      <c r="AC149" s="12"/>
      <c r="AD149" s="12"/>
      <c r="AE149" s="12"/>
      <c r="AR149" s="214" t="s">
        <v>81</v>
      </c>
      <c r="AT149" s="215" t="s">
        <v>70</v>
      </c>
      <c r="AU149" s="215" t="s">
        <v>79</v>
      </c>
      <c r="AY149" s="214" t="s">
        <v>134</v>
      </c>
      <c r="BK149" s="216">
        <f>SUM(BK150:BK155)</f>
        <v>0</v>
      </c>
    </row>
    <row r="150" s="2" customFormat="1" ht="16.5" customHeight="1">
      <c r="A150" s="39"/>
      <c r="B150" s="40"/>
      <c r="C150" s="219" t="s">
        <v>184</v>
      </c>
      <c r="D150" s="219" t="s">
        <v>137</v>
      </c>
      <c r="E150" s="220" t="s">
        <v>228</v>
      </c>
      <c r="F150" s="221" t="s">
        <v>229</v>
      </c>
      <c r="G150" s="222" t="s">
        <v>146</v>
      </c>
      <c r="H150" s="223">
        <v>35.399999999999999</v>
      </c>
      <c r="I150" s="224"/>
      <c r="J150" s="225">
        <f>ROUND(I150*H150,2)</f>
        <v>0</v>
      </c>
      <c r="K150" s="221" t="s">
        <v>141</v>
      </c>
      <c r="L150" s="45"/>
      <c r="M150" s="226" t="s">
        <v>19</v>
      </c>
      <c r="N150" s="227" t="s">
        <v>42</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175</v>
      </c>
      <c r="AT150" s="230" t="s">
        <v>137</v>
      </c>
      <c r="AU150" s="230" t="s">
        <v>81</v>
      </c>
      <c r="AY150" s="18" t="s">
        <v>134</v>
      </c>
      <c r="BE150" s="231">
        <f>IF(N150="základní",J150,0)</f>
        <v>0</v>
      </c>
      <c r="BF150" s="231">
        <f>IF(N150="snížená",J150,0)</f>
        <v>0</v>
      </c>
      <c r="BG150" s="231">
        <f>IF(N150="zákl. přenesená",J150,0)</f>
        <v>0</v>
      </c>
      <c r="BH150" s="231">
        <f>IF(N150="sníž. přenesená",J150,0)</f>
        <v>0</v>
      </c>
      <c r="BI150" s="231">
        <f>IF(N150="nulová",J150,0)</f>
        <v>0</v>
      </c>
      <c r="BJ150" s="18" t="s">
        <v>79</v>
      </c>
      <c r="BK150" s="231">
        <f>ROUND(I150*H150,2)</f>
        <v>0</v>
      </c>
      <c r="BL150" s="18" t="s">
        <v>175</v>
      </c>
      <c r="BM150" s="230" t="s">
        <v>230</v>
      </c>
    </row>
    <row r="151" s="2" customFormat="1">
      <c r="A151" s="39"/>
      <c r="B151" s="40"/>
      <c r="C151" s="41"/>
      <c r="D151" s="232" t="s">
        <v>143</v>
      </c>
      <c r="E151" s="41"/>
      <c r="F151" s="233" t="s">
        <v>229</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143</v>
      </c>
      <c r="AU151" s="18" t="s">
        <v>81</v>
      </c>
    </row>
    <row r="152" s="2" customFormat="1" ht="16.5" customHeight="1">
      <c r="A152" s="39"/>
      <c r="B152" s="40"/>
      <c r="C152" s="219" t="s">
        <v>7</v>
      </c>
      <c r="D152" s="219" t="s">
        <v>137</v>
      </c>
      <c r="E152" s="220" t="s">
        <v>231</v>
      </c>
      <c r="F152" s="221" t="s">
        <v>232</v>
      </c>
      <c r="G152" s="222" t="s">
        <v>146</v>
      </c>
      <c r="H152" s="223">
        <v>35.399999999999999</v>
      </c>
      <c r="I152" s="224"/>
      <c r="J152" s="225">
        <f>ROUND(I152*H152,2)</f>
        <v>0</v>
      </c>
      <c r="K152" s="221" t="s">
        <v>141</v>
      </c>
      <c r="L152" s="45"/>
      <c r="M152" s="226" t="s">
        <v>19</v>
      </c>
      <c r="N152" s="227" t="s">
        <v>42</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175</v>
      </c>
      <c r="AT152" s="230" t="s">
        <v>137</v>
      </c>
      <c r="AU152" s="230" t="s">
        <v>81</v>
      </c>
      <c r="AY152" s="18" t="s">
        <v>134</v>
      </c>
      <c r="BE152" s="231">
        <f>IF(N152="základní",J152,0)</f>
        <v>0</v>
      </c>
      <c r="BF152" s="231">
        <f>IF(N152="snížená",J152,0)</f>
        <v>0</v>
      </c>
      <c r="BG152" s="231">
        <f>IF(N152="zákl. přenesená",J152,0)</f>
        <v>0</v>
      </c>
      <c r="BH152" s="231">
        <f>IF(N152="sníž. přenesená",J152,0)</f>
        <v>0</v>
      </c>
      <c r="BI152" s="231">
        <f>IF(N152="nulová",J152,0)</f>
        <v>0</v>
      </c>
      <c r="BJ152" s="18" t="s">
        <v>79</v>
      </c>
      <c r="BK152" s="231">
        <f>ROUND(I152*H152,2)</f>
        <v>0</v>
      </c>
      <c r="BL152" s="18" t="s">
        <v>175</v>
      </c>
      <c r="BM152" s="230" t="s">
        <v>233</v>
      </c>
    </row>
    <row r="153" s="2" customFormat="1">
      <c r="A153" s="39"/>
      <c r="B153" s="40"/>
      <c r="C153" s="41"/>
      <c r="D153" s="232" t="s">
        <v>143</v>
      </c>
      <c r="E153" s="41"/>
      <c r="F153" s="233" t="s">
        <v>232</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143</v>
      </c>
      <c r="AU153" s="18" t="s">
        <v>81</v>
      </c>
    </row>
    <row r="154" s="2" customFormat="1" ht="21.75" customHeight="1">
      <c r="A154" s="39"/>
      <c r="B154" s="40"/>
      <c r="C154" s="219" t="s">
        <v>188</v>
      </c>
      <c r="D154" s="219" t="s">
        <v>137</v>
      </c>
      <c r="E154" s="220" t="s">
        <v>234</v>
      </c>
      <c r="F154" s="221" t="s">
        <v>235</v>
      </c>
      <c r="G154" s="222" t="s">
        <v>146</v>
      </c>
      <c r="H154" s="223">
        <v>35.399999999999999</v>
      </c>
      <c r="I154" s="224"/>
      <c r="J154" s="225">
        <f>ROUND(I154*H154,2)</f>
        <v>0</v>
      </c>
      <c r="K154" s="221" t="s">
        <v>141</v>
      </c>
      <c r="L154" s="45"/>
      <c r="M154" s="226" t="s">
        <v>19</v>
      </c>
      <c r="N154" s="227" t="s">
        <v>42</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175</v>
      </c>
      <c r="AT154" s="230" t="s">
        <v>137</v>
      </c>
      <c r="AU154" s="230" t="s">
        <v>81</v>
      </c>
      <c r="AY154" s="18" t="s">
        <v>134</v>
      </c>
      <c r="BE154" s="231">
        <f>IF(N154="základní",J154,0)</f>
        <v>0</v>
      </c>
      <c r="BF154" s="231">
        <f>IF(N154="snížená",J154,0)</f>
        <v>0</v>
      </c>
      <c r="BG154" s="231">
        <f>IF(N154="zákl. přenesená",J154,0)</f>
        <v>0</v>
      </c>
      <c r="BH154" s="231">
        <f>IF(N154="sníž. přenesená",J154,0)</f>
        <v>0</v>
      </c>
      <c r="BI154" s="231">
        <f>IF(N154="nulová",J154,0)</f>
        <v>0</v>
      </c>
      <c r="BJ154" s="18" t="s">
        <v>79</v>
      </c>
      <c r="BK154" s="231">
        <f>ROUND(I154*H154,2)</f>
        <v>0</v>
      </c>
      <c r="BL154" s="18" t="s">
        <v>175</v>
      </c>
      <c r="BM154" s="230" t="s">
        <v>236</v>
      </c>
    </row>
    <row r="155" s="2" customFormat="1">
      <c r="A155" s="39"/>
      <c r="B155" s="40"/>
      <c r="C155" s="41"/>
      <c r="D155" s="232" t="s">
        <v>143</v>
      </c>
      <c r="E155" s="41"/>
      <c r="F155" s="233" t="s">
        <v>235</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143</v>
      </c>
      <c r="AU155" s="18" t="s">
        <v>81</v>
      </c>
    </row>
    <row r="156" s="12" customFormat="1" ht="22.8" customHeight="1">
      <c r="A156" s="12"/>
      <c r="B156" s="203"/>
      <c r="C156" s="204"/>
      <c r="D156" s="205" t="s">
        <v>70</v>
      </c>
      <c r="E156" s="217" t="s">
        <v>237</v>
      </c>
      <c r="F156" s="217" t="s">
        <v>238</v>
      </c>
      <c r="G156" s="204"/>
      <c r="H156" s="204"/>
      <c r="I156" s="207"/>
      <c r="J156" s="218">
        <f>BK156</f>
        <v>0</v>
      </c>
      <c r="K156" s="204"/>
      <c r="L156" s="209"/>
      <c r="M156" s="210"/>
      <c r="N156" s="211"/>
      <c r="O156" s="211"/>
      <c r="P156" s="212">
        <f>SUM(P157:P164)</f>
        <v>0</v>
      </c>
      <c r="Q156" s="211"/>
      <c r="R156" s="212">
        <f>SUM(R157:R164)</f>
        <v>0</v>
      </c>
      <c r="S156" s="211"/>
      <c r="T156" s="213">
        <f>SUM(T157:T164)</f>
        <v>0</v>
      </c>
      <c r="U156" s="12"/>
      <c r="V156" s="12"/>
      <c r="W156" s="12"/>
      <c r="X156" s="12"/>
      <c r="Y156" s="12"/>
      <c r="Z156" s="12"/>
      <c r="AA156" s="12"/>
      <c r="AB156" s="12"/>
      <c r="AC156" s="12"/>
      <c r="AD156" s="12"/>
      <c r="AE156" s="12"/>
      <c r="AR156" s="214" t="s">
        <v>81</v>
      </c>
      <c r="AT156" s="215" t="s">
        <v>70</v>
      </c>
      <c r="AU156" s="215" t="s">
        <v>79</v>
      </c>
      <c r="AY156" s="214" t="s">
        <v>134</v>
      </c>
      <c r="BK156" s="216">
        <f>SUM(BK157:BK164)</f>
        <v>0</v>
      </c>
    </row>
    <row r="157" s="2" customFormat="1" ht="21.75" customHeight="1">
      <c r="A157" s="39"/>
      <c r="B157" s="40"/>
      <c r="C157" s="219" t="s">
        <v>239</v>
      </c>
      <c r="D157" s="219" t="s">
        <v>137</v>
      </c>
      <c r="E157" s="220" t="s">
        <v>240</v>
      </c>
      <c r="F157" s="221" t="s">
        <v>241</v>
      </c>
      <c r="G157" s="222" t="s">
        <v>242</v>
      </c>
      <c r="H157" s="223">
        <v>1</v>
      </c>
      <c r="I157" s="224"/>
      <c r="J157" s="225">
        <f>ROUND(I157*H157,2)</f>
        <v>0</v>
      </c>
      <c r="K157" s="221" t="s">
        <v>19</v>
      </c>
      <c r="L157" s="45"/>
      <c r="M157" s="226" t="s">
        <v>19</v>
      </c>
      <c r="N157" s="227" t="s">
        <v>42</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175</v>
      </c>
      <c r="AT157" s="230" t="s">
        <v>137</v>
      </c>
      <c r="AU157" s="230" t="s">
        <v>81</v>
      </c>
      <c r="AY157" s="18" t="s">
        <v>134</v>
      </c>
      <c r="BE157" s="231">
        <f>IF(N157="základní",J157,0)</f>
        <v>0</v>
      </c>
      <c r="BF157" s="231">
        <f>IF(N157="snížená",J157,0)</f>
        <v>0</v>
      </c>
      <c r="BG157" s="231">
        <f>IF(N157="zákl. přenesená",J157,0)</f>
        <v>0</v>
      </c>
      <c r="BH157" s="231">
        <f>IF(N157="sníž. přenesená",J157,0)</f>
        <v>0</v>
      </c>
      <c r="BI157" s="231">
        <f>IF(N157="nulová",J157,0)</f>
        <v>0</v>
      </c>
      <c r="BJ157" s="18" t="s">
        <v>79</v>
      </c>
      <c r="BK157" s="231">
        <f>ROUND(I157*H157,2)</f>
        <v>0</v>
      </c>
      <c r="BL157" s="18" t="s">
        <v>175</v>
      </c>
      <c r="BM157" s="230" t="s">
        <v>243</v>
      </c>
    </row>
    <row r="158" s="2" customFormat="1">
      <c r="A158" s="39"/>
      <c r="B158" s="40"/>
      <c r="C158" s="41"/>
      <c r="D158" s="232" t="s">
        <v>143</v>
      </c>
      <c r="E158" s="41"/>
      <c r="F158" s="233" t="s">
        <v>241</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8" t="s">
        <v>143</v>
      </c>
      <c r="AU158" s="18" t="s">
        <v>81</v>
      </c>
    </row>
    <row r="159" s="2" customFormat="1" ht="21.75" customHeight="1">
      <c r="A159" s="39"/>
      <c r="B159" s="40"/>
      <c r="C159" s="219" t="s">
        <v>191</v>
      </c>
      <c r="D159" s="219" t="s">
        <v>137</v>
      </c>
      <c r="E159" s="220" t="s">
        <v>244</v>
      </c>
      <c r="F159" s="221" t="s">
        <v>245</v>
      </c>
      <c r="G159" s="222" t="s">
        <v>242</v>
      </c>
      <c r="H159" s="223">
        <v>1</v>
      </c>
      <c r="I159" s="224"/>
      <c r="J159" s="225">
        <f>ROUND(I159*H159,2)</f>
        <v>0</v>
      </c>
      <c r="K159" s="221" t="s">
        <v>19</v>
      </c>
      <c r="L159" s="45"/>
      <c r="M159" s="226" t="s">
        <v>19</v>
      </c>
      <c r="N159" s="227" t="s">
        <v>42</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175</v>
      </c>
      <c r="AT159" s="230" t="s">
        <v>137</v>
      </c>
      <c r="AU159" s="230" t="s">
        <v>81</v>
      </c>
      <c r="AY159" s="18" t="s">
        <v>134</v>
      </c>
      <c r="BE159" s="231">
        <f>IF(N159="základní",J159,0)</f>
        <v>0</v>
      </c>
      <c r="BF159" s="231">
        <f>IF(N159="snížená",J159,0)</f>
        <v>0</v>
      </c>
      <c r="BG159" s="231">
        <f>IF(N159="zákl. přenesená",J159,0)</f>
        <v>0</v>
      </c>
      <c r="BH159" s="231">
        <f>IF(N159="sníž. přenesená",J159,0)</f>
        <v>0</v>
      </c>
      <c r="BI159" s="231">
        <f>IF(N159="nulová",J159,0)</f>
        <v>0</v>
      </c>
      <c r="BJ159" s="18" t="s">
        <v>79</v>
      </c>
      <c r="BK159" s="231">
        <f>ROUND(I159*H159,2)</f>
        <v>0</v>
      </c>
      <c r="BL159" s="18" t="s">
        <v>175</v>
      </c>
      <c r="BM159" s="230" t="s">
        <v>246</v>
      </c>
    </row>
    <row r="160" s="2" customFormat="1">
      <c r="A160" s="39"/>
      <c r="B160" s="40"/>
      <c r="C160" s="41"/>
      <c r="D160" s="232" t="s">
        <v>143</v>
      </c>
      <c r="E160" s="41"/>
      <c r="F160" s="233" t="s">
        <v>245</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143</v>
      </c>
      <c r="AU160" s="18" t="s">
        <v>81</v>
      </c>
    </row>
    <row r="161" s="2" customFormat="1" ht="21.75" customHeight="1">
      <c r="A161" s="39"/>
      <c r="B161" s="40"/>
      <c r="C161" s="219" t="s">
        <v>247</v>
      </c>
      <c r="D161" s="219" t="s">
        <v>137</v>
      </c>
      <c r="E161" s="220" t="s">
        <v>248</v>
      </c>
      <c r="F161" s="221" t="s">
        <v>249</v>
      </c>
      <c r="G161" s="222" t="s">
        <v>242</v>
      </c>
      <c r="H161" s="223">
        <v>1</v>
      </c>
      <c r="I161" s="224"/>
      <c r="J161" s="225">
        <f>ROUND(I161*H161,2)</f>
        <v>0</v>
      </c>
      <c r="K161" s="221" t="s">
        <v>19</v>
      </c>
      <c r="L161" s="45"/>
      <c r="M161" s="226" t="s">
        <v>19</v>
      </c>
      <c r="N161" s="227" t="s">
        <v>42</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175</v>
      </c>
      <c r="AT161" s="230" t="s">
        <v>137</v>
      </c>
      <c r="AU161" s="230" t="s">
        <v>81</v>
      </c>
      <c r="AY161" s="18" t="s">
        <v>134</v>
      </c>
      <c r="BE161" s="231">
        <f>IF(N161="základní",J161,0)</f>
        <v>0</v>
      </c>
      <c r="BF161" s="231">
        <f>IF(N161="snížená",J161,0)</f>
        <v>0</v>
      </c>
      <c r="BG161" s="231">
        <f>IF(N161="zákl. přenesená",J161,0)</f>
        <v>0</v>
      </c>
      <c r="BH161" s="231">
        <f>IF(N161="sníž. přenesená",J161,0)</f>
        <v>0</v>
      </c>
      <c r="BI161" s="231">
        <f>IF(N161="nulová",J161,0)</f>
        <v>0</v>
      </c>
      <c r="BJ161" s="18" t="s">
        <v>79</v>
      </c>
      <c r="BK161" s="231">
        <f>ROUND(I161*H161,2)</f>
        <v>0</v>
      </c>
      <c r="BL161" s="18" t="s">
        <v>175</v>
      </c>
      <c r="BM161" s="230" t="s">
        <v>250</v>
      </c>
    </row>
    <row r="162" s="2" customFormat="1">
      <c r="A162" s="39"/>
      <c r="B162" s="40"/>
      <c r="C162" s="41"/>
      <c r="D162" s="232" t="s">
        <v>143</v>
      </c>
      <c r="E162" s="41"/>
      <c r="F162" s="233" t="s">
        <v>249</v>
      </c>
      <c r="G162" s="41"/>
      <c r="H162" s="41"/>
      <c r="I162" s="137"/>
      <c r="J162" s="41"/>
      <c r="K162" s="41"/>
      <c r="L162" s="45"/>
      <c r="M162" s="234"/>
      <c r="N162" s="235"/>
      <c r="O162" s="85"/>
      <c r="P162" s="85"/>
      <c r="Q162" s="85"/>
      <c r="R162" s="85"/>
      <c r="S162" s="85"/>
      <c r="T162" s="86"/>
      <c r="U162" s="39"/>
      <c r="V162" s="39"/>
      <c r="W162" s="39"/>
      <c r="X162" s="39"/>
      <c r="Y162" s="39"/>
      <c r="Z162" s="39"/>
      <c r="AA162" s="39"/>
      <c r="AB162" s="39"/>
      <c r="AC162" s="39"/>
      <c r="AD162" s="39"/>
      <c r="AE162" s="39"/>
      <c r="AT162" s="18" t="s">
        <v>143</v>
      </c>
      <c r="AU162" s="18" t="s">
        <v>81</v>
      </c>
    </row>
    <row r="163" s="2" customFormat="1" ht="21.75" customHeight="1">
      <c r="A163" s="39"/>
      <c r="B163" s="40"/>
      <c r="C163" s="219" t="s">
        <v>196</v>
      </c>
      <c r="D163" s="219" t="s">
        <v>137</v>
      </c>
      <c r="E163" s="220" t="s">
        <v>251</v>
      </c>
      <c r="F163" s="221" t="s">
        <v>252</v>
      </c>
      <c r="G163" s="222" t="s">
        <v>253</v>
      </c>
      <c r="H163" s="278"/>
      <c r="I163" s="224"/>
      <c r="J163" s="225">
        <f>ROUND(I163*H163,2)</f>
        <v>0</v>
      </c>
      <c r="K163" s="221" t="s">
        <v>141</v>
      </c>
      <c r="L163" s="45"/>
      <c r="M163" s="226" t="s">
        <v>19</v>
      </c>
      <c r="N163" s="227" t="s">
        <v>42</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175</v>
      </c>
      <c r="AT163" s="230" t="s">
        <v>137</v>
      </c>
      <c r="AU163" s="230" t="s">
        <v>81</v>
      </c>
      <c r="AY163" s="18" t="s">
        <v>134</v>
      </c>
      <c r="BE163" s="231">
        <f>IF(N163="základní",J163,0)</f>
        <v>0</v>
      </c>
      <c r="BF163" s="231">
        <f>IF(N163="snížená",J163,0)</f>
        <v>0</v>
      </c>
      <c r="BG163" s="231">
        <f>IF(N163="zákl. přenesená",J163,0)</f>
        <v>0</v>
      </c>
      <c r="BH163" s="231">
        <f>IF(N163="sníž. přenesená",J163,0)</f>
        <v>0</v>
      </c>
      <c r="BI163" s="231">
        <f>IF(N163="nulová",J163,0)</f>
        <v>0</v>
      </c>
      <c r="BJ163" s="18" t="s">
        <v>79</v>
      </c>
      <c r="BK163" s="231">
        <f>ROUND(I163*H163,2)</f>
        <v>0</v>
      </c>
      <c r="BL163" s="18" t="s">
        <v>175</v>
      </c>
      <c r="BM163" s="230" t="s">
        <v>254</v>
      </c>
    </row>
    <row r="164" s="2" customFormat="1">
      <c r="A164" s="39"/>
      <c r="B164" s="40"/>
      <c r="C164" s="41"/>
      <c r="D164" s="232" t="s">
        <v>143</v>
      </c>
      <c r="E164" s="41"/>
      <c r="F164" s="233" t="s">
        <v>252</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143</v>
      </c>
      <c r="AU164" s="18" t="s">
        <v>81</v>
      </c>
    </row>
    <row r="165" s="12" customFormat="1" ht="22.8" customHeight="1">
      <c r="A165" s="12"/>
      <c r="B165" s="203"/>
      <c r="C165" s="204"/>
      <c r="D165" s="205" t="s">
        <v>70</v>
      </c>
      <c r="E165" s="217" t="s">
        <v>255</v>
      </c>
      <c r="F165" s="217" t="s">
        <v>256</v>
      </c>
      <c r="G165" s="204"/>
      <c r="H165" s="204"/>
      <c r="I165" s="207"/>
      <c r="J165" s="218">
        <f>BK165</f>
        <v>0</v>
      </c>
      <c r="K165" s="204"/>
      <c r="L165" s="209"/>
      <c r="M165" s="210"/>
      <c r="N165" s="211"/>
      <c r="O165" s="211"/>
      <c r="P165" s="212">
        <f>SUM(P166:P173)</f>
        <v>0</v>
      </c>
      <c r="Q165" s="211"/>
      <c r="R165" s="212">
        <f>SUM(R166:R173)</f>
        <v>0</v>
      </c>
      <c r="S165" s="211"/>
      <c r="T165" s="213">
        <f>SUM(T166:T173)</f>
        <v>0</v>
      </c>
      <c r="U165" s="12"/>
      <c r="V165" s="12"/>
      <c r="W165" s="12"/>
      <c r="X165" s="12"/>
      <c r="Y165" s="12"/>
      <c r="Z165" s="12"/>
      <c r="AA165" s="12"/>
      <c r="AB165" s="12"/>
      <c r="AC165" s="12"/>
      <c r="AD165" s="12"/>
      <c r="AE165" s="12"/>
      <c r="AR165" s="214" t="s">
        <v>79</v>
      </c>
      <c r="AT165" s="215" t="s">
        <v>70</v>
      </c>
      <c r="AU165" s="215" t="s">
        <v>79</v>
      </c>
      <c r="AY165" s="214" t="s">
        <v>134</v>
      </c>
      <c r="BK165" s="216">
        <f>SUM(BK166:BK173)</f>
        <v>0</v>
      </c>
    </row>
    <row r="166" s="2" customFormat="1" ht="16.5" customHeight="1">
      <c r="A166" s="39"/>
      <c r="B166" s="40"/>
      <c r="C166" s="219" t="s">
        <v>257</v>
      </c>
      <c r="D166" s="219" t="s">
        <v>137</v>
      </c>
      <c r="E166" s="220" t="s">
        <v>255</v>
      </c>
      <c r="F166" s="221" t="s">
        <v>258</v>
      </c>
      <c r="G166" s="222" t="s">
        <v>146</v>
      </c>
      <c r="H166" s="223">
        <v>73</v>
      </c>
      <c r="I166" s="224"/>
      <c r="J166" s="225">
        <f>ROUND(I166*H166,2)</f>
        <v>0</v>
      </c>
      <c r="K166" s="221" t="s">
        <v>19</v>
      </c>
      <c r="L166" s="45"/>
      <c r="M166" s="226" t="s">
        <v>19</v>
      </c>
      <c r="N166" s="227" t="s">
        <v>42</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142</v>
      </c>
      <c r="AT166" s="230" t="s">
        <v>137</v>
      </c>
      <c r="AU166" s="230" t="s">
        <v>81</v>
      </c>
      <c r="AY166" s="18" t="s">
        <v>134</v>
      </c>
      <c r="BE166" s="231">
        <f>IF(N166="základní",J166,0)</f>
        <v>0</v>
      </c>
      <c r="BF166" s="231">
        <f>IF(N166="snížená",J166,0)</f>
        <v>0</v>
      </c>
      <c r="BG166" s="231">
        <f>IF(N166="zákl. přenesená",J166,0)</f>
        <v>0</v>
      </c>
      <c r="BH166" s="231">
        <f>IF(N166="sníž. přenesená",J166,0)</f>
        <v>0</v>
      </c>
      <c r="BI166" s="231">
        <f>IF(N166="nulová",J166,0)</f>
        <v>0</v>
      </c>
      <c r="BJ166" s="18" t="s">
        <v>79</v>
      </c>
      <c r="BK166" s="231">
        <f>ROUND(I166*H166,2)</f>
        <v>0</v>
      </c>
      <c r="BL166" s="18" t="s">
        <v>142</v>
      </c>
      <c r="BM166" s="230" t="s">
        <v>259</v>
      </c>
    </row>
    <row r="167" s="2" customFormat="1">
      <c r="A167" s="39"/>
      <c r="B167" s="40"/>
      <c r="C167" s="41"/>
      <c r="D167" s="232" t="s">
        <v>143</v>
      </c>
      <c r="E167" s="41"/>
      <c r="F167" s="233" t="s">
        <v>258</v>
      </c>
      <c r="G167" s="41"/>
      <c r="H167" s="41"/>
      <c r="I167" s="137"/>
      <c r="J167" s="41"/>
      <c r="K167" s="41"/>
      <c r="L167" s="45"/>
      <c r="M167" s="234"/>
      <c r="N167" s="235"/>
      <c r="O167" s="85"/>
      <c r="P167" s="85"/>
      <c r="Q167" s="85"/>
      <c r="R167" s="85"/>
      <c r="S167" s="85"/>
      <c r="T167" s="86"/>
      <c r="U167" s="39"/>
      <c r="V167" s="39"/>
      <c r="W167" s="39"/>
      <c r="X167" s="39"/>
      <c r="Y167" s="39"/>
      <c r="Z167" s="39"/>
      <c r="AA167" s="39"/>
      <c r="AB167" s="39"/>
      <c r="AC167" s="39"/>
      <c r="AD167" s="39"/>
      <c r="AE167" s="39"/>
      <c r="AT167" s="18" t="s">
        <v>143</v>
      </c>
      <c r="AU167" s="18" t="s">
        <v>81</v>
      </c>
    </row>
    <row r="168" s="2" customFormat="1" ht="16.5" customHeight="1">
      <c r="A168" s="39"/>
      <c r="B168" s="40"/>
      <c r="C168" s="219" t="s">
        <v>206</v>
      </c>
      <c r="D168" s="219" t="s">
        <v>137</v>
      </c>
      <c r="E168" s="220" t="s">
        <v>260</v>
      </c>
      <c r="F168" s="221" t="s">
        <v>261</v>
      </c>
      <c r="G168" s="222" t="s">
        <v>146</v>
      </c>
      <c r="H168" s="223">
        <v>75</v>
      </c>
      <c r="I168" s="224"/>
      <c r="J168" s="225">
        <f>ROUND(I168*H168,2)</f>
        <v>0</v>
      </c>
      <c r="K168" s="221" t="s">
        <v>19</v>
      </c>
      <c r="L168" s="45"/>
      <c r="M168" s="226" t="s">
        <v>19</v>
      </c>
      <c r="N168" s="227" t="s">
        <v>42</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142</v>
      </c>
      <c r="AT168" s="230" t="s">
        <v>137</v>
      </c>
      <c r="AU168" s="230" t="s">
        <v>81</v>
      </c>
      <c r="AY168" s="18" t="s">
        <v>134</v>
      </c>
      <c r="BE168" s="231">
        <f>IF(N168="základní",J168,0)</f>
        <v>0</v>
      </c>
      <c r="BF168" s="231">
        <f>IF(N168="snížená",J168,0)</f>
        <v>0</v>
      </c>
      <c r="BG168" s="231">
        <f>IF(N168="zákl. přenesená",J168,0)</f>
        <v>0</v>
      </c>
      <c r="BH168" s="231">
        <f>IF(N168="sníž. přenesená",J168,0)</f>
        <v>0</v>
      </c>
      <c r="BI168" s="231">
        <f>IF(N168="nulová",J168,0)</f>
        <v>0</v>
      </c>
      <c r="BJ168" s="18" t="s">
        <v>79</v>
      </c>
      <c r="BK168" s="231">
        <f>ROUND(I168*H168,2)</f>
        <v>0</v>
      </c>
      <c r="BL168" s="18" t="s">
        <v>142</v>
      </c>
      <c r="BM168" s="230" t="s">
        <v>262</v>
      </c>
    </row>
    <row r="169" s="2" customFormat="1">
      <c r="A169" s="39"/>
      <c r="B169" s="40"/>
      <c r="C169" s="41"/>
      <c r="D169" s="232" t="s">
        <v>143</v>
      </c>
      <c r="E169" s="41"/>
      <c r="F169" s="233" t="s">
        <v>261</v>
      </c>
      <c r="G169" s="41"/>
      <c r="H169" s="41"/>
      <c r="I169" s="137"/>
      <c r="J169" s="41"/>
      <c r="K169" s="41"/>
      <c r="L169" s="45"/>
      <c r="M169" s="234"/>
      <c r="N169" s="235"/>
      <c r="O169" s="85"/>
      <c r="P169" s="85"/>
      <c r="Q169" s="85"/>
      <c r="R169" s="85"/>
      <c r="S169" s="85"/>
      <c r="T169" s="86"/>
      <c r="U169" s="39"/>
      <c r="V169" s="39"/>
      <c r="W169" s="39"/>
      <c r="X169" s="39"/>
      <c r="Y169" s="39"/>
      <c r="Z169" s="39"/>
      <c r="AA169" s="39"/>
      <c r="AB169" s="39"/>
      <c r="AC169" s="39"/>
      <c r="AD169" s="39"/>
      <c r="AE169" s="39"/>
      <c r="AT169" s="18" t="s">
        <v>143</v>
      </c>
      <c r="AU169" s="18" t="s">
        <v>81</v>
      </c>
    </row>
    <row r="170" s="2" customFormat="1" ht="16.5" customHeight="1">
      <c r="A170" s="39"/>
      <c r="B170" s="40"/>
      <c r="C170" s="219" t="s">
        <v>263</v>
      </c>
      <c r="D170" s="219" t="s">
        <v>137</v>
      </c>
      <c r="E170" s="220" t="s">
        <v>264</v>
      </c>
      <c r="F170" s="221" t="s">
        <v>265</v>
      </c>
      <c r="G170" s="222" t="s">
        <v>146</v>
      </c>
      <c r="H170" s="223">
        <v>75</v>
      </c>
      <c r="I170" s="224"/>
      <c r="J170" s="225">
        <f>ROUND(I170*H170,2)</f>
        <v>0</v>
      </c>
      <c r="K170" s="221" t="s">
        <v>19</v>
      </c>
      <c r="L170" s="45"/>
      <c r="M170" s="226" t="s">
        <v>19</v>
      </c>
      <c r="N170" s="227" t="s">
        <v>42</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142</v>
      </c>
      <c r="AT170" s="230" t="s">
        <v>137</v>
      </c>
      <c r="AU170" s="230" t="s">
        <v>81</v>
      </c>
      <c r="AY170" s="18" t="s">
        <v>134</v>
      </c>
      <c r="BE170" s="231">
        <f>IF(N170="základní",J170,0)</f>
        <v>0</v>
      </c>
      <c r="BF170" s="231">
        <f>IF(N170="snížená",J170,0)</f>
        <v>0</v>
      </c>
      <c r="BG170" s="231">
        <f>IF(N170="zákl. přenesená",J170,0)</f>
        <v>0</v>
      </c>
      <c r="BH170" s="231">
        <f>IF(N170="sníž. přenesená",J170,0)</f>
        <v>0</v>
      </c>
      <c r="BI170" s="231">
        <f>IF(N170="nulová",J170,0)</f>
        <v>0</v>
      </c>
      <c r="BJ170" s="18" t="s">
        <v>79</v>
      </c>
      <c r="BK170" s="231">
        <f>ROUND(I170*H170,2)</f>
        <v>0</v>
      </c>
      <c r="BL170" s="18" t="s">
        <v>142</v>
      </c>
      <c r="BM170" s="230" t="s">
        <v>266</v>
      </c>
    </row>
    <row r="171" s="2" customFormat="1">
      <c r="A171" s="39"/>
      <c r="B171" s="40"/>
      <c r="C171" s="41"/>
      <c r="D171" s="232" t="s">
        <v>143</v>
      </c>
      <c r="E171" s="41"/>
      <c r="F171" s="233" t="s">
        <v>265</v>
      </c>
      <c r="G171" s="41"/>
      <c r="H171" s="41"/>
      <c r="I171" s="137"/>
      <c r="J171" s="41"/>
      <c r="K171" s="41"/>
      <c r="L171" s="45"/>
      <c r="M171" s="234"/>
      <c r="N171" s="235"/>
      <c r="O171" s="85"/>
      <c r="P171" s="85"/>
      <c r="Q171" s="85"/>
      <c r="R171" s="85"/>
      <c r="S171" s="85"/>
      <c r="T171" s="86"/>
      <c r="U171" s="39"/>
      <c r="V171" s="39"/>
      <c r="W171" s="39"/>
      <c r="X171" s="39"/>
      <c r="Y171" s="39"/>
      <c r="Z171" s="39"/>
      <c r="AA171" s="39"/>
      <c r="AB171" s="39"/>
      <c r="AC171" s="39"/>
      <c r="AD171" s="39"/>
      <c r="AE171" s="39"/>
      <c r="AT171" s="18" t="s">
        <v>143</v>
      </c>
      <c r="AU171" s="18" t="s">
        <v>81</v>
      </c>
    </row>
    <row r="172" s="2" customFormat="1" ht="16.5" customHeight="1">
      <c r="A172" s="39"/>
      <c r="B172" s="40"/>
      <c r="C172" s="219" t="s">
        <v>209</v>
      </c>
      <c r="D172" s="219" t="s">
        <v>137</v>
      </c>
      <c r="E172" s="220" t="s">
        <v>267</v>
      </c>
      <c r="F172" s="221" t="s">
        <v>268</v>
      </c>
      <c r="G172" s="222" t="s">
        <v>269</v>
      </c>
      <c r="H172" s="223">
        <v>1</v>
      </c>
      <c r="I172" s="224"/>
      <c r="J172" s="225">
        <f>ROUND(I172*H172,2)</f>
        <v>0</v>
      </c>
      <c r="K172" s="221" t="s">
        <v>19</v>
      </c>
      <c r="L172" s="45"/>
      <c r="M172" s="226" t="s">
        <v>19</v>
      </c>
      <c r="N172" s="227" t="s">
        <v>42</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142</v>
      </c>
      <c r="AT172" s="230" t="s">
        <v>137</v>
      </c>
      <c r="AU172" s="230" t="s">
        <v>81</v>
      </c>
      <c r="AY172" s="18" t="s">
        <v>134</v>
      </c>
      <c r="BE172" s="231">
        <f>IF(N172="základní",J172,0)</f>
        <v>0</v>
      </c>
      <c r="BF172" s="231">
        <f>IF(N172="snížená",J172,0)</f>
        <v>0</v>
      </c>
      <c r="BG172" s="231">
        <f>IF(N172="zákl. přenesená",J172,0)</f>
        <v>0</v>
      </c>
      <c r="BH172" s="231">
        <f>IF(N172="sníž. přenesená",J172,0)</f>
        <v>0</v>
      </c>
      <c r="BI172" s="231">
        <f>IF(N172="nulová",J172,0)</f>
        <v>0</v>
      </c>
      <c r="BJ172" s="18" t="s">
        <v>79</v>
      </c>
      <c r="BK172" s="231">
        <f>ROUND(I172*H172,2)</f>
        <v>0</v>
      </c>
      <c r="BL172" s="18" t="s">
        <v>142</v>
      </c>
      <c r="BM172" s="230" t="s">
        <v>270</v>
      </c>
    </row>
    <row r="173" s="2" customFormat="1">
      <c r="A173" s="39"/>
      <c r="B173" s="40"/>
      <c r="C173" s="41"/>
      <c r="D173" s="232" t="s">
        <v>143</v>
      </c>
      <c r="E173" s="41"/>
      <c r="F173" s="233" t="s">
        <v>268</v>
      </c>
      <c r="G173" s="41"/>
      <c r="H173" s="41"/>
      <c r="I173" s="137"/>
      <c r="J173" s="41"/>
      <c r="K173" s="41"/>
      <c r="L173" s="45"/>
      <c r="M173" s="234"/>
      <c r="N173" s="235"/>
      <c r="O173" s="85"/>
      <c r="P173" s="85"/>
      <c r="Q173" s="85"/>
      <c r="R173" s="85"/>
      <c r="S173" s="85"/>
      <c r="T173" s="86"/>
      <c r="U173" s="39"/>
      <c r="V173" s="39"/>
      <c r="W173" s="39"/>
      <c r="X173" s="39"/>
      <c r="Y173" s="39"/>
      <c r="Z173" s="39"/>
      <c r="AA173" s="39"/>
      <c r="AB173" s="39"/>
      <c r="AC173" s="39"/>
      <c r="AD173" s="39"/>
      <c r="AE173" s="39"/>
      <c r="AT173" s="18" t="s">
        <v>143</v>
      </c>
      <c r="AU173" s="18" t="s">
        <v>81</v>
      </c>
    </row>
    <row r="174" s="12" customFormat="1" ht="25.92" customHeight="1">
      <c r="A174" s="12"/>
      <c r="B174" s="203"/>
      <c r="C174" s="204"/>
      <c r="D174" s="205" t="s">
        <v>70</v>
      </c>
      <c r="E174" s="206" t="s">
        <v>92</v>
      </c>
      <c r="F174" s="206" t="s">
        <v>271</v>
      </c>
      <c r="G174" s="204"/>
      <c r="H174" s="204"/>
      <c r="I174" s="207"/>
      <c r="J174" s="208">
        <f>BK174</f>
        <v>0</v>
      </c>
      <c r="K174" s="204"/>
      <c r="L174" s="209"/>
      <c r="M174" s="210"/>
      <c r="N174" s="211"/>
      <c r="O174" s="211"/>
      <c r="P174" s="212">
        <f>P175</f>
        <v>0</v>
      </c>
      <c r="Q174" s="211"/>
      <c r="R174" s="212">
        <f>R175</f>
        <v>0</v>
      </c>
      <c r="S174" s="211"/>
      <c r="T174" s="213">
        <f>T175</f>
        <v>0</v>
      </c>
      <c r="U174" s="12"/>
      <c r="V174" s="12"/>
      <c r="W174" s="12"/>
      <c r="X174" s="12"/>
      <c r="Y174" s="12"/>
      <c r="Z174" s="12"/>
      <c r="AA174" s="12"/>
      <c r="AB174" s="12"/>
      <c r="AC174" s="12"/>
      <c r="AD174" s="12"/>
      <c r="AE174" s="12"/>
      <c r="AR174" s="214" t="s">
        <v>160</v>
      </c>
      <c r="AT174" s="215" t="s">
        <v>70</v>
      </c>
      <c r="AU174" s="215" t="s">
        <v>71</v>
      </c>
      <c r="AY174" s="214" t="s">
        <v>134</v>
      </c>
      <c r="BK174" s="216">
        <f>BK175</f>
        <v>0</v>
      </c>
    </row>
    <row r="175" s="12" customFormat="1" ht="22.8" customHeight="1">
      <c r="A175" s="12"/>
      <c r="B175" s="203"/>
      <c r="C175" s="204"/>
      <c r="D175" s="205" t="s">
        <v>70</v>
      </c>
      <c r="E175" s="217" t="s">
        <v>272</v>
      </c>
      <c r="F175" s="217" t="s">
        <v>273</v>
      </c>
      <c r="G175" s="204"/>
      <c r="H175" s="204"/>
      <c r="I175" s="207"/>
      <c r="J175" s="218">
        <f>BK175</f>
        <v>0</v>
      </c>
      <c r="K175" s="204"/>
      <c r="L175" s="209"/>
      <c r="M175" s="210"/>
      <c r="N175" s="211"/>
      <c r="O175" s="211"/>
      <c r="P175" s="212">
        <f>SUM(P176:P179)</f>
        <v>0</v>
      </c>
      <c r="Q175" s="211"/>
      <c r="R175" s="212">
        <f>SUM(R176:R179)</f>
        <v>0</v>
      </c>
      <c r="S175" s="211"/>
      <c r="T175" s="213">
        <f>SUM(T176:T179)</f>
        <v>0</v>
      </c>
      <c r="U175" s="12"/>
      <c r="V175" s="12"/>
      <c r="W175" s="12"/>
      <c r="X175" s="12"/>
      <c r="Y175" s="12"/>
      <c r="Z175" s="12"/>
      <c r="AA175" s="12"/>
      <c r="AB175" s="12"/>
      <c r="AC175" s="12"/>
      <c r="AD175" s="12"/>
      <c r="AE175" s="12"/>
      <c r="AR175" s="214" t="s">
        <v>160</v>
      </c>
      <c r="AT175" s="215" t="s">
        <v>70</v>
      </c>
      <c r="AU175" s="215" t="s">
        <v>79</v>
      </c>
      <c r="AY175" s="214" t="s">
        <v>134</v>
      </c>
      <c r="BK175" s="216">
        <f>SUM(BK176:BK179)</f>
        <v>0</v>
      </c>
    </row>
    <row r="176" s="2" customFormat="1" ht="16.5" customHeight="1">
      <c r="A176" s="39"/>
      <c r="B176" s="40"/>
      <c r="C176" s="219" t="s">
        <v>274</v>
      </c>
      <c r="D176" s="219" t="s">
        <v>137</v>
      </c>
      <c r="E176" s="220" t="s">
        <v>275</v>
      </c>
      <c r="F176" s="221" t="s">
        <v>273</v>
      </c>
      <c r="G176" s="222" t="s">
        <v>253</v>
      </c>
      <c r="H176" s="278"/>
      <c r="I176" s="224"/>
      <c r="J176" s="225">
        <f>ROUND(I176*H176,2)</f>
        <v>0</v>
      </c>
      <c r="K176" s="221" t="s">
        <v>276</v>
      </c>
      <c r="L176" s="45"/>
      <c r="M176" s="226" t="s">
        <v>19</v>
      </c>
      <c r="N176" s="227" t="s">
        <v>42</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142</v>
      </c>
      <c r="AT176" s="230" t="s">
        <v>137</v>
      </c>
      <c r="AU176" s="230" t="s">
        <v>81</v>
      </c>
      <c r="AY176" s="18" t="s">
        <v>134</v>
      </c>
      <c r="BE176" s="231">
        <f>IF(N176="základní",J176,0)</f>
        <v>0</v>
      </c>
      <c r="BF176" s="231">
        <f>IF(N176="snížená",J176,0)</f>
        <v>0</v>
      </c>
      <c r="BG176" s="231">
        <f>IF(N176="zákl. přenesená",J176,0)</f>
        <v>0</v>
      </c>
      <c r="BH176" s="231">
        <f>IF(N176="sníž. přenesená",J176,0)</f>
        <v>0</v>
      </c>
      <c r="BI176" s="231">
        <f>IF(N176="nulová",J176,0)</f>
        <v>0</v>
      </c>
      <c r="BJ176" s="18" t="s">
        <v>79</v>
      </c>
      <c r="BK176" s="231">
        <f>ROUND(I176*H176,2)</f>
        <v>0</v>
      </c>
      <c r="BL176" s="18" t="s">
        <v>142</v>
      </c>
      <c r="BM176" s="230" t="s">
        <v>277</v>
      </c>
    </row>
    <row r="177" s="2" customFormat="1">
      <c r="A177" s="39"/>
      <c r="B177" s="40"/>
      <c r="C177" s="41"/>
      <c r="D177" s="232" t="s">
        <v>143</v>
      </c>
      <c r="E177" s="41"/>
      <c r="F177" s="233" t="s">
        <v>273</v>
      </c>
      <c r="G177" s="41"/>
      <c r="H177" s="41"/>
      <c r="I177" s="137"/>
      <c r="J177" s="41"/>
      <c r="K177" s="41"/>
      <c r="L177" s="45"/>
      <c r="M177" s="234"/>
      <c r="N177" s="235"/>
      <c r="O177" s="85"/>
      <c r="P177" s="85"/>
      <c r="Q177" s="85"/>
      <c r="R177" s="85"/>
      <c r="S177" s="85"/>
      <c r="T177" s="86"/>
      <c r="U177" s="39"/>
      <c r="V177" s="39"/>
      <c r="W177" s="39"/>
      <c r="X177" s="39"/>
      <c r="Y177" s="39"/>
      <c r="Z177" s="39"/>
      <c r="AA177" s="39"/>
      <c r="AB177" s="39"/>
      <c r="AC177" s="39"/>
      <c r="AD177" s="39"/>
      <c r="AE177" s="39"/>
      <c r="AT177" s="18" t="s">
        <v>143</v>
      </c>
      <c r="AU177" s="18" t="s">
        <v>81</v>
      </c>
    </row>
    <row r="178" s="2" customFormat="1" ht="16.5" customHeight="1">
      <c r="A178" s="39"/>
      <c r="B178" s="40"/>
      <c r="C178" s="219" t="s">
        <v>200</v>
      </c>
      <c r="D178" s="219" t="s">
        <v>137</v>
      </c>
      <c r="E178" s="220" t="s">
        <v>278</v>
      </c>
      <c r="F178" s="221" t="s">
        <v>279</v>
      </c>
      <c r="G178" s="222" t="s">
        <v>253</v>
      </c>
      <c r="H178" s="278"/>
      <c r="I178" s="224"/>
      <c r="J178" s="225">
        <f>ROUND(I178*H178,2)</f>
        <v>0</v>
      </c>
      <c r="K178" s="221" t="s">
        <v>276</v>
      </c>
      <c r="L178" s="45"/>
      <c r="M178" s="226" t="s">
        <v>19</v>
      </c>
      <c r="N178" s="227" t="s">
        <v>42</v>
      </c>
      <c r="O178" s="85"/>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142</v>
      </c>
      <c r="AT178" s="230" t="s">
        <v>137</v>
      </c>
      <c r="AU178" s="230" t="s">
        <v>81</v>
      </c>
      <c r="AY178" s="18" t="s">
        <v>134</v>
      </c>
      <c r="BE178" s="231">
        <f>IF(N178="základní",J178,0)</f>
        <v>0</v>
      </c>
      <c r="BF178" s="231">
        <f>IF(N178="snížená",J178,0)</f>
        <v>0</v>
      </c>
      <c r="BG178" s="231">
        <f>IF(N178="zákl. přenesená",J178,0)</f>
        <v>0</v>
      </c>
      <c r="BH178" s="231">
        <f>IF(N178="sníž. přenesená",J178,0)</f>
        <v>0</v>
      </c>
      <c r="BI178" s="231">
        <f>IF(N178="nulová",J178,0)</f>
        <v>0</v>
      </c>
      <c r="BJ178" s="18" t="s">
        <v>79</v>
      </c>
      <c r="BK178" s="231">
        <f>ROUND(I178*H178,2)</f>
        <v>0</v>
      </c>
      <c r="BL178" s="18" t="s">
        <v>142</v>
      </c>
      <c r="BM178" s="230" t="s">
        <v>280</v>
      </c>
    </row>
    <row r="179" s="2" customFormat="1">
      <c r="A179" s="39"/>
      <c r="B179" s="40"/>
      <c r="C179" s="41"/>
      <c r="D179" s="232" t="s">
        <v>143</v>
      </c>
      <c r="E179" s="41"/>
      <c r="F179" s="233" t="s">
        <v>279</v>
      </c>
      <c r="G179" s="41"/>
      <c r="H179" s="41"/>
      <c r="I179" s="137"/>
      <c r="J179" s="41"/>
      <c r="K179" s="41"/>
      <c r="L179" s="45"/>
      <c r="M179" s="279"/>
      <c r="N179" s="280"/>
      <c r="O179" s="281"/>
      <c r="P179" s="281"/>
      <c r="Q179" s="281"/>
      <c r="R179" s="281"/>
      <c r="S179" s="281"/>
      <c r="T179" s="282"/>
      <c r="U179" s="39"/>
      <c r="V179" s="39"/>
      <c r="W179" s="39"/>
      <c r="X179" s="39"/>
      <c r="Y179" s="39"/>
      <c r="Z179" s="39"/>
      <c r="AA179" s="39"/>
      <c r="AB179" s="39"/>
      <c r="AC179" s="39"/>
      <c r="AD179" s="39"/>
      <c r="AE179" s="39"/>
      <c r="AT179" s="18" t="s">
        <v>143</v>
      </c>
      <c r="AU179" s="18" t="s">
        <v>81</v>
      </c>
    </row>
    <row r="180" s="2" customFormat="1" ht="6.96" customHeight="1">
      <c r="A180" s="39"/>
      <c r="B180" s="60"/>
      <c r="C180" s="61"/>
      <c r="D180" s="61"/>
      <c r="E180" s="61"/>
      <c r="F180" s="61"/>
      <c r="G180" s="61"/>
      <c r="H180" s="61"/>
      <c r="I180" s="167"/>
      <c r="J180" s="61"/>
      <c r="K180" s="61"/>
      <c r="L180" s="45"/>
      <c r="M180" s="39"/>
      <c r="O180" s="39"/>
      <c r="P180" s="39"/>
      <c r="Q180" s="39"/>
      <c r="R180" s="39"/>
      <c r="S180" s="39"/>
      <c r="T180" s="39"/>
      <c r="U180" s="39"/>
      <c r="V180" s="39"/>
      <c r="W180" s="39"/>
      <c r="X180" s="39"/>
      <c r="Y180" s="39"/>
      <c r="Z180" s="39"/>
      <c r="AA180" s="39"/>
      <c r="AB180" s="39"/>
      <c r="AC180" s="39"/>
      <c r="AD180" s="39"/>
      <c r="AE180" s="39"/>
    </row>
  </sheetData>
  <sheetProtection sheet="1" autoFilter="0" formatColumns="0" formatRows="0" objects="1" scenarios="1" spinCount="100000" saltValue="ptoiAx4CdNzcOPt9YXHgwejEI6c9wsGrfpE++2KJFdXEv7DyHbaQysU7BZVMufrxTDtPhET10fmubVh99Pdo+g==" hashValue="XaUUtxMPW+Grgr+eJoEsFRHEkileBak3tdwGWGoLExFNywuefBxUbEVo3VcwaDKln/mF2IM+KpWyP4QXUCpCqA==" algorithmName="SHA-512" password="CC35"/>
  <autoFilter ref="C90:K179"/>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84</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281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ROUND(J102,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ROUND((SUM(BE102:BE253)),  2)</f>
        <v>0</v>
      </c>
      <c r="G33" s="39"/>
      <c r="H33" s="39"/>
      <c r="I33" s="156">
        <v>0.20999999999999999</v>
      </c>
      <c r="J33" s="155">
        <f>ROUND(((SUM(BE102:BE253))*I33),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ROUND((SUM(BF102:BF253)),  2)</f>
        <v>0</v>
      </c>
      <c r="G34" s="39"/>
      <c r="H34" s="39"/>
      <c r="I34" s="156">
        <v>0.14999999999999999</v>
      </c>
      <c r="J34" s="155">
        <f>ROUND(((SUM(BF102:BF253))*I34),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ROUND((SUM(BG102:BG253)),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ROUND((SUM(BH102:BH253)),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ROUND((SUM(BI102:BI253)),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SO-02 - Oprava eskalátorů</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J102</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107</v>
      </c>
      <c r="E60" s="180"/>
      <c r="F60" s="180"/>
      <c r="G60" s="180"/>
      <c r="H60" s="180"/>
      <c r="I60" s="181"/>
      <c r="J60" s="182">
        <f>J103</f>
        <v>0</v>
      </c>
      <c r="K60" s="178"/>
      <c r="L60" s="183"/>
      <c r="S60" s="9"/>
      <c r="T60" s="9"/>
      <c r="U60" s="9"/>
      <c r="V60" s="9"/>
      <c r="W60" s="9"/>
      <c r="X60" s="9"/>
      <c r="Y60" s="9"/>
      <c r="Z60" s="9"/>
      <c r="AA60" s="9"/>
      <c r="AB60" s="9"/>
      <c r="AC60" s="9"/>
      <c r="AD60" s="9"/>
      <c r="AE60" s="9"/>
    </row>
    <row r="61" s="10" customFormat="1" ht="19.92" customHeight="1">
      <c r="A61" s="10"/>
      <c r="B61" s="184"/>
      <c r="C61" s="185"/>
      <c r="D61" s="186" t="s">
        <v>282</v>
      </c>
      <c r="E61" s="187"/>
      <c r="F61" s="187"/>
      <c r="G61" s="187"/>
      <c r="H61" s="187"/>
      <c r="I61" s="188"/>
      <c r="J61" s="189">
        <f>J104</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108</v>
      </c>
      <c r="E62" s="187"/>
      <c r="F62" s="187"/>
      <c r="G62" s="187"/>
      <c r="H62" s="187"/>
      <c r="I62" s="188"/>
      <c r="J62" s="189">
        <f>J109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283</v>
      </c>
      <c r="E63" s="187"/>
      <c r="F63" s="187"/>
      <c r="G63" s="187"/>
      <c r="H63" s="187"/>
      <c r="I63" s="188"/>
      <c r="J63" s="189">
        <f>J112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109</v>
      </c>
      <c r="E64" s="187"/>
      <c r="F64" s="187"/>
      <c r="G64" s="187"/>
      <c r="H64" s="187"/>
      <c r="I64" s="188"/>
      <c r="J64" s="189">
        <f>J119</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284</v>
      </c>
      <c r="E65" s="187"/>
      <c r="F65" s="187"/>
      <c r="G65" s="187"/>
      <c r="H65" s="187"/>
      <c r="I65" s="188"/>
      <c r="J65" s="189">
        <f>J126</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111</v>
      </c>
      <c r="E66" s="187"/>
      <c r="F66" s="187"/>
      <c r="G66" s="187"/>
      <c r="H66" s="187"/>
      <c r="I66" s="188"/>
      <c r="J66" s="189">
        <f>J143</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112</v>
      </c>
      <c r="E67" s="187"/>
      <c r="F67" s="187"/>
      <c r="G67" s="187"/>
      <c r="H67" s="187"/>
      <c r="I67" s="188"/>
      <c r="J67" s="189">
        <f>J152</f>
        <v>0</v>
      </c>
      <c r="K67" s="185"/>
      <c r="L67" s="190"/>
      <c r="S67" s="10"/>
      <c r="T67" s="10"/>
      <c r="U67" s="10"/>
      <c r="V67" s="10"/>
      <c r="W67" s="10"/>
      <c r="X67" s="10"/>
      <c r="Y67" s="10"/>
      <c r="Z67" s="10"/>
      <c r="AA67" s="10"/>
      <c r="AB67" s="10"/>
      <c r="AC67" s="10"/>
      <c r="AD67" s="10"/>
      <c r="AE67" s="10"/>
    </row>
    <row r="68" s="9" customFormat="1" ht="24.96" customHeight="1">
      <c r="A68" s="9"/>
      <c r="B68" s="177"/>
      <c r="C68" s="178"/>
      <c r="D68" s="179" t="s">
        <v>113</v>
      </c>
      <c r="E68" s="180"/>
      <c r="F68" s="180"/>
      <c r="G68" s="180"/>
      <c r="H68" s="180"/>
      <c r="I68" s="181"/>
      <c r="J68" s="182">
        <f>J155</f>
        <v>0</v>
      </c>
      <c r="K68" s="178"/>
      <c r="L68" s="183"/>
      <c r="S68" s="9"/>
      <c r="T68" s="9"/>
      <c r="U68" s="9"/>
      <c r="V68" s="9"/>
      <c r="W68" s="9"/>
      <c r="X68" s="9"/>
      <c r="Y68" s="9"/>
      <c r="Z68" s="9"/>
      <c r="AA68" s="9"/>
      <c r="AB68" s="9"/>
      <c r="AC68" s="9"/>
      <c r="AD68" s="9"/>
      <c r="AE68" s="9"/>
    </row>
    <row r="69" s="10" customFormat="1" ht="19.92" customHeight="1">
      <c r="A69" s="10"/>
      <c r="B69" s="184"/>
      <c r="C69" s="185"/>
      <c r="D69" s="186" t="s">
        <v>285</v>
      </c>
      <c r="E69" s="187"/>
      <c r="F69" s="187"/>
      <c r="G69" s="187"/>
      <c r="H69" s="187"/>
      <c r="I69" s="188"/>
      <c r="J69" s="189">
        <f>J156</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286</v>
      </c>
      <c r="E70" s="187"/>
      <c r="F70" s="187"/>
      <c r="G70" s="187"/>
      <c r="H70" s="187"/>
      <c r="I70" s="188"/>
      <c r="J70" s="189">
        <f>J159</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287</v>
      </c>
      <c r="E71" s="187"/>
      <c r="F71" s="187"/>
      <c r="G71" s="187"/>
      <c r="H71" s="187"/>
      <c r="I71" s="188"/>
      <c r="J71" s="189">
        <f>J164</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288</v>
      </c>
      <c r="E72" s="187"/>
      <c r="F72" s="187"/>
      <c r="G72" s="187"/>
      <c r="H72" s="187"/>
      <c r="I72" s="188"/>
      <c r="J72" s="189">
        <f>J173</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289</v>
      </c>
      <c r="E73" s="187"/>
      <c r="F73" s="187"/>
      <c r="G73" s="187"/>
      <c r="H73" s="187"/>
      <c r="I73" s="188"/>
      <c r="J73" s="189">
        <f>J178</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290</v>
      </c>
      <c r="E74" s="187"/>
      <c r="F74" s="187"/>
      <c r="G74" s="187"/>
      <c r="H74" s="187"/>
      <c r="I74" s="188"/>
      <c r="J74" s="189">
        <f>J193</f>
        <v>0</v>
      </c>
      <c r="K74" s="185"/>
      <c r="L74" s="190"/>
      <c r="S74" s="10"/>
      <c r="T74" s="10"/>
      <c r="U74" s="10"/>
      <c r="V74" s="10"/>
      <c r="W74" s="10"/>
      <c r="X74" s="10"/>
      <c r="Y74" s="10"/>
      <c r="Z74" s="10"/>
      <c r="AA74" s="10"/>
      <c r="AB74" s="10"/>
      <c r="AC74" s="10"/>
      <c r="AD74" s="10"/>
      <c r="AE74" s="10"/>
    </row>
    <row r="75" s="10" customFormat="1" ht="19.92" customHeight="1">
      <c r="A75" s="10"/>
      <c r="B75" s="184"/>
      <c r="C75" s="185"/>
      <c r="D75" s="186" t="s">
        <v>291</v>
      </c>
      <c r="E75" s="187"/>
      <c r="F75" s="187"/>
      <c r="G75" s="187"/>
      <c r="H75" s="187"/>
      <c r="I75" s="188"/>
      <c r="J75" s="189">
        <f>J202</f>
        <v>0</v>
      </c>
      <c r="K75" s="185"/>
      <c r="L75" s="190"/>
      <c r="S75" s="10"/>
      <c r="T75" s="10"/>
      <c r="U75" s="10"/>
      <c r="V75" s="10"/>
      <c r="W75" s="10"/>
      <c r="X75" s="10"/>
      <c r="Y75" s="10"/>
      <c r="Z75" s="10"/>
      <c r="AA75" s="10"/>
      <c r="AB75" s="10"/>
      <c r="AC75" s="10"/>
      <c r="AD75" s="10"/>
      <c r="AE75" s="10"/>
    </row>
    <row r="76" s="9" customFormat="1" ht="24.96" customHeight="1">
      <c r="A76" s="9"/>
      <c r="B76" s="177"/>
      <c r="C76" s="178"/>
      <c r="D76" s="179" t="s">
        <v>117</v>
      </c>
      <c r="E76" s="180"/>
      <c r="F76" s="180"/>
      <c r="G76" s="180"/>
      <c r="H76" s="180"/>
      <c r="I76" s="181"/>
      <c r="J76" s="182">
        <f>J211</f>
        <v>0</v>
      </c>
      <c r="K76" s="178"/>
      <c r="L76" s="183"/>
      <c r="S76" s="9"/>
      <c r="T76" s="9"/>
      <c r="U76" s="9"/>
      <c r="V76" s="9"/>
      <c r="W76" s="9"/>
      <c r="X76" s="9"/>
      <c r="Y76" s="9"/>
      <c r="Z76" s="9"/>
      <c r="AA76" s="9"/>
      <c r="AB76" s="9"/>
      <c r="AC76" s="9"/>
      <c r="AD76" s="9"/>
      <c r="AE76" s="9"/>
    </row>
    <row r="77" s="10" customFormat="1" ht="19.92" customHeight="1">
      <c r="A77" s="10"/>
      <c r="B77" s="184"/>
      <c r="C77" s="185"/>
      <c r="D77" s="186" t="s">
        <v>292</v>
      </c>
      <c r="E77" s="187"/>
      <c r="F77" s="187"/>
      <c r="G77" s="187"/>
      <c r="H77" s="187"/>
      <c r="I77" s="188"/>
      <c r="J77" s="189">
        <f>J212</f>
        <v>0</v>
      </c>
      <c r="K77" s="185"/>
      <c r="L77" s="190"/>
      <c r="S77" s="10"/>
      <c r="T77" s="10"/>
      <c r="U77" s="10"/>
      <c r="V77" s="10"/>
      <c r="W77" s="10"/>
      <c r="X77" s="10"/>
      <c r="Y77" s="10"/>
      <c r="Z77" s="10"/>
      <c r="AA77" s="10"/>
      <c r="AB77" s="10"/>
      <c r="AC77" s="10"/>
      <c r="AD77" s="10"/>
      <c r="AE77" s="10"/>
    </row>
    <row r="78" s="10" customFormat="1" ht="19.92" customHeight="1">
      <c r="A78" s="10"/>
      <c r="B78" s="184"/>
      <c r="C78" s="185"/>
      <c r="D78" s="186" t="s">
        <v>293</v>
      </c>
      <c r="E78" s="187"/>
      <c r="F78" s="187"/>
      <c r="G78" s="187"/>
      <c r="H78" s="187"/>
      <c r="I78" s="188"/>
      <c r="J78" s="189">
        <f>J217</f>
        <v>0</v>
      </c>
      <c r="K78" s="185"/>
      <c r="L78" s="190"/>
      <c r="S78" s="10"/>
      <c r="T78" s="10"/>
      <c r="U78" s="10"/>
      <c r="V78" s="10"/>
      <c r="W78" s="10"/>
      <c r="X78" s="10"/>
      <c r="Y78" s="10"/>
      <c r="Z78" s="10"/>
      <c r="AA78" s="10"/>
      <c r="AB78" s="10"/>
      <c r="AC78" s="10"/>
      <c r="AD78" s="10"/>
      <c r="AE78" s="10"/>
    </row>
    <row r="79" s="10" customFormat="1" ht="19.92" customHeight="1">
      <c r="A79" s="10"/>
      <c r="B79" s="184"/>
      <c r="C79" s="185"/>
      <c r="D79" s="186" t="s">
        <v>118</v>
      </c>
      <c r="E79" s="187"/>
      <c r="F79" s="187"/>
      <c r="G79" s="187"/>
      <c r="H79" s="187"/>
      <c r="I79" s="188"/>
      <c r="J79" s="189">
        <f>J222</f>
        <v>0</v>
      </c>
      <c r="K79" s="185"/>
      <c r="L79" s="190"/>
      <c r="S79" s="10"/>
      <c r="T79" s="10"/>
      <c r="U79" s="10"/>
      <c r="V79" s="10"/>
      <c r="W79" s="10"/>
      <c r="X79" s="10"/>
      <c r="Y79" s="10"/>
      <c r="Z79" s="10"/>
      <c r="AA79" s="10"/>
      <c r="AB79" s="10"/>
      <c r="AC79" s="10"/>
      <c r="AD79" s="10"/>
      <c r="AE79" s="10"/>
    </row>
    <row r="80" s="10" customFormat="1" ht="19.92" customHeight="1">
      <c r="A80" s="10"/>
      <c r="B80" s="184"/>
      <c r="C80" s="185"/>
      <c r="D80" s="186" t="s">
        <v>294</v>
      </c>
      <c r="E80" s="187"/>
      <c r="F80" s="187"/>
      <c r="G80" s="187"/>
      <c r="H80" s="187"/>
      <c r="I80" s="188"/>
      <c r="J80" s="189">
        <f>J239</f>
        <v>0</v>
      </c>
      <c r="K80" s="185"/>
      <c r="L80" s="190"/>
      <c r="S80" s="10"/>
      <c r="T80" s="10"/>
      <c r="U80" s="10"/>
      <c r="V80" s="10"/>
      <c r="W80" s="10"/>
      <c r="X80" s="10"/>
      <c r="Y80" s="10"/>
      <c r="Z80" s="10"/>
      <c r="AA80" s="10"/>
      <c r="AB80" s="10"/>
      <c r="AC80" s="10"/>
      <c r="AD80" s="10"/>
      <c r="AE80" s="10"/>
    </row>
    <row r="81" s="10" customFormat="1" ht="19.92" customHeight="1">
      <c r="A81" s="10"/>
      <c r="B81" s="184"/>
      <c r="C81" s="185"/>
      <c r="D81" s="186" t="s">
        <v>295</v>
      </c>
      <c r="E81" s="187"/>
      <c r="F81" s="187"/>
      <c r="G81" s="187"/>
      <c r="H81" s="187"/>
      <c r="I81" s="188"/>
      <c r="J81" s="189">
        <f>J244</f>
        <v>0</v>
      </c>
      <c r="K81" s="185"/>
      <c r="L81" s="190"/>
      <c r="S81" s="10"/>
      <c r="T81" s="10"/>
      <c r="U81" s="10"/>
      <c r="V81" s="10"/>
      <c r="W81" s="10"/>
      <c r="X81" s="10"/>
      <c r="Y81" s="10"/>
      <c r="Z81" s="10"/>
      <c r="AA81" s="10"/>
      <c r="AB81" s="10"/>
      <c r="AC81" s="10"/>
      <c r="AD81" s="10"/>
      <c r="AE81" s="10"/>
    </row>
    <row r="82" s="10" customFormat="1" ht="19.92" customHeight="1">
      <c r="A82" s="10"/>
      <c r="B82" s="184"/>
      <c r="C82" s="185"/>
      <c r="D82" s="186" t="s">
        <v>296</v>
      </c>
      <c r="E82" s="187"/>
      <c r="F82" s="187"/>
      <c r="G82" s="187"/>
      <c r="H82" s="187"/>
      <c r="I82" s="188"/>
      <c r="J82" s="189">
        <f>J247</f>
        <v>0</v>
      </c>
      <c r="K82" s="185"/>
      <c r="L82" s="190"/>
      <c r="S82" s="10"/>
      <c r="T82" s="10"/>
      <c r="U82" s="10"/>
      <c r="V82" s="10"/>
      <c r="W82" s="10"/>
      <c r="X82" s="10"/>
      <c r="Y82" s="10"/>
      <c r="Z82" s="10"/>
      <c r="AA82" s="10"/>
      <c r="AB82" s="10"/>
      <c r="AC82" s="10"/>
      <c r="AD82" s="10"/>
      <c r="AE82" s="10"/>
    </row>
    <row r="83" s="2" customFormat="1" ht="21.84"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60"/>
      <c r="C84" s="61"/>
      <c r="D84" s="61"/>
      <c r="E84" s="61"/>
      <c r="F84" s="61"/>
      <c r="G84" s="61"/>
      <c r="H84" s="61"/>
      <c r="I84" s="167"/>
      <c r="J84" s="61"/>
      <c r="K84" s="61"/>
      <c r="L84" s="138"/>
      <c r="S84" s="39"/>
      <c r="T84" s="39"/>
      <c r="U84" s="39"/>
      <c r="V84" s="39"/>
      <c r="W84" s="39"/>
      <c r="X84" s="39"/>
      <c r="Y84" s="39"/>
      <c r="Z84" s="39"/>
      <c r="AA84" s="39"/>
      <c r="AB84" s="39"/>
      <c r="AC84" s="39"/>
      <c r="AD84" s="39"/>
      <c r="AE84" s="39"/>
    </row>
    <row r="88" s="2" customFormat="1" ht="6.96" customHeight="1">
      <c r="A88" s="39"/>
      <c r="B88" s="62"/>
      <c r="C88" s="63"/>
      <c r="D88" s="63"/>
      <c r="E88" s="63"/>
      <c r="F88" s="63"/>
      <c r="G88" s="63"/>
      <c r="H88" s="63"/>
      <c r="I88" s="170"/>
      <c r="J88" s="63"/>
      <c r="K88" s="63"/>
      <c r="L88" s="138"/>
      <c r="S88" s="39"/>
      <c r="T88" s="39"/>
      <c r="U88" s="39"/>
      <c r="V88" s="39"/>
      <c r="W88" s="39"/>
      <c r="X88" s="39"/>
      <c r="Y88" s="39"/>
      <c r="Z88" s="39"/>
      <c r="AA88" s="39"/>
      <c r="AB88" s="39"/>
      <c r="AC88" s="39"/>
      <c r="AD88" s="39"/>
      <c r="AE88" s="39"/>
    </row>
    <row r="89" s="2" customFormat="1" ht="24.96" customHeight="1">
      <c r="A89" s="39"/>
      <c r="B89" s="40"/>
      <c r="C89" s="24" t="s">
        <v>119</v>
      </c>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37"/>
      <c r="J90" s="41"/>
      <c r="K90" s="41"/>
      <c r="L90" s="138"/>
      <c r="S90" s="39"/>
      <c r="T90" s="39"/>
      <c r="U90" s="39"/>
      <c r="V90" s="39"/>
      <c r="W90" s="39"/>
      <c r="X90" s="39"/>
      <c r="Y90" s="39"/>
      <c r="Z90" s="39"/>
      <c r="AA90" s="39"/>
      <c r="AB90" s="39"/>
      <c r="AC90" s="39"/>
      <c r="AD90" s="39"/>
      <c r="AE90" s="39"/>
    </row>
    <row r="91" s="2" customFormat="1" ht="12" customHeight="1">
      <c r="A91" s="39"/>
      <c r="B91" s="40"/>
      <c r="C91" s="33" t="s">
        <v>16</v>
      </c>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6.5" customHeight="1">
      <c r="A92" s="39"/>
      <c r="B92" s="40"/>
      <c r="C92" s="41"/>
      <c r="D92" s="41"/>
      <c r="E92" s="171" t="str">
        <f>E7</f>
        <v>Oprava podchodu ŽST. Ústí n.L. hl.n.</v>
      </c>
      <c r="F92" s="33"/>
      <c r="G92" s="33"/>
      <c r="H92" s="33"/>
      <c r="I92" s="137"/>
      <c r="J92" s="41"/>
      <c r="K92" s="41"/>
      <c r="L92" s="138"/>
      <c r="S92" s="39"/>
      <c r="T92" s="39"/>
      <c r="U92" s="39"/>
      <c r="V92" s="39"/>
      <c r="W92" s="39"/>
      <c r="X92" s="39"/>
      <c r="Y92" s="39"/>
      <c r="Z92" s="39"/>
      <c r="AA92" s="39"/>
      <c r="AB92" s="39"/>
      <c r="AC92" s="39"/>
      <c r="AD92" s="39"/>
      <c r="AE92" s="39"/>
    </row>
    <row r="93" s="2" customFormat="1" ht="12" customHeight="1">
      <c r="A93" s="39"/>
      <c r="B93" s="40"/>
      <c r="C93" s="33" t="s">
        <v>101</v>
      </c>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16.5" customHeight="1">
      <c r="A94" s="39"/>
      <c r="B94" s="40"/>
      <c r="C94" s="41"/>
      <c r="D94" s="41"/>
      <c r="E94" s="70" t="str">
        <f>E9</f>
        <v>SO-02 - Oprava eskalátorů</v>
      </c>
      <c r="F94" s="41"/>
      <c r="G94" s="41"/>
      <c r="H94" s="41"/>
      <c r="I94" s="137"/>
      <c r="J94" s="41"/>
      <c r="K94" s="41"/>
      <c r="L94" s="138"/>
      <c r="S94" s="39"/>
      <c r="T94" s="39"/>
      <c r="U94" s="39"/>
      <c r="V94" s="39"/>
      <c r="W94" s="39"/>
      <c r="X94" s="39"/>
      <c r="Y94" s="39"/>
      <c r="Z94" s="39"/>
      <c r="AA94" s="39"/>
      <c r="AB94" s="39"/>
      <c r="AC94" s="39"/>
      <c r="AD94" s="39"/>
      <c r="AE94" s="39"/>
    </row>
    <row r="95" s="2" customFormat="1" ht="6.96" customHeight="1">
      <c r="A95" s="39"/>
      <c r="B95" s="40"/>
      <c r="C95" s="41"/>
      <c r="D95" s="41"/>
      <c r="E95" s="41"/>
      <c r="F95" s="41"/>
      <c r="G95" s="41"/>
      <c r="H95" s="41"/>
      <c r="I95" s="137"/>
      <c r="J95" s="41"/>
      <c r="K95" s="41"/>
      <c r="L95" s="138"/>
      <c r="S95" s="39"/>
      <c r="T95" s="39"/>
      <c r="U95" s="39"/>
      <c r="V95" s="39"/>
      <c r="W95" s="39"/>
      <c r="X95" s="39"/>
      <c r="Y95" s="39"/>
      <c r="Z95" s="39"/>
      <c r="AA95" s="39"/>
      <c r="AB95" s="39"/>
      <c r="AC95" s="39"/>
      <c r="AD95" s="39"/>
      <c r="AE95" s="39"/>
    </row>
    <row r="96" s="2" customFormat="1" ht="12" customHeight="1">
      <c r="A96" s="39"/>
      <c r="B96" s="40"/>
      <c r="C96" s="33" t="s">
        <v>21</v>
      </c>
      <c r="D96" s="41"/>
      <c r="E96" s="41"/>
      <c r="F96" s="28" t="str">
        <f>F12</f>
        <v xml:space="preserve"> </v>
      </c>
      <c r="G96" s="41"/>
      <c r="H96" s="41"/>
      <c r="I96" s="141" t="s">
        <v>23</v>
      </c>
      <c r="J96" s="73" t="str">
        <f>IF(J12="","",J12)</f>
        <v>1. 7. 2020</v>
      </c>
      <c r="K96" s="41"/>
      <c r="L96" s="138"/>
      <c r="S96" s="39"/>
      <c r="T96" s="39"/>
      <c r="U96" s="39"/>
      <c r="V96" s="39"/>
      <c r="W96" s="39"/>
      <c r="X96" s="39"/>
      <c r="Y96" s="39"/>
      <c r="Z96" s="39"/>
      <c r="AA96" s="39"/>
      <c r="AB96" s="39"/>
      <c r="AC96" s="39"/>
      <c r="AD96" s="39"/>
      <c r="AE96" s="39"/>
    </row>
    <row r="97" s="2" customFormat="1" ht="6.96" customHeight="1">
      <c r="A97" s="39"/>
      <c r="B97" s="40"/>
      <c r="C97" s="41"/>
      <c r="D97" s="41"/>
      <c r="E97" s="41"/>
      <c r="F97" s="41"/>
      <c r="G97" s="41"/>
      <c r="H97" s="41"/>
      <c r="I97" s="137"/>
      <c r="J97" s="41"/>
      <c r="K97" s="41"/>
      <c r="L97" s="138"/>
      <c r="S97" s="39"/>
      <c r="T97" s="39"/>
      <c r="U97" s="39"/>
      <c r="V97" s="39"/>
      <c r="W97" s="39"/>
      <c r="X97" s="39"/>
      <c r="Y97" s="39"/>
      <c r="Z97" s="39"/>
      <c r="AA97" s="39"/>
      <c r="AB97" s="39"/>
      <c r="AC97" s="39"/>
      <c r="AD97" s="39"/>
      <c r="AE97" s="39"/>
    </row>
    <row r="98" s="2" customFormat="1" ht="15.15" customHeight="1">
      <c r="A98" s="39"/>
      <c r="B98" s="40"/>
      <c r="C98" s="33" t="s">
        <v>25</v>
      </c>
      <c r="D98" s="41"/>
      <c r="E98" s="41"/>
      <c r="F98" s="28" t="str">
        <f>E15</f>
        <v>Správa železnic, státní organizace</v>
      </c>
      <c r="G98" s="41"/>
      <c r="H98" s="41"/>
      <c r="I98" s="141" t="s">
        <v>32</v>
      </c>
      <c r="J98" s="37" t="str">
        <f>E21</f>
        <v xml:space="preserve"> </v>
      </c>
      <c r="K98" s="41"/>
      <c r="L98" s="138"/>
      <c r="S98" s="39"/>
      <c r="T98" s="39"/>
      <c r="U98" s="39"/>
      <c r="V98" s="39"/>
      <c r="W98" s="39"/>
      <c r="X98" s="39"/>
      <c r="Y98" s="39"/>
      <c r="Z98" s="39"/>
      <c r="AA98" s="39"/>
      <c r="AB98" s="39"/>
      <c r="AC98" s="39"/>
      <c r="AD98" s="39"/>
      <c r="AE98" s="39"/>
    </row>
    <row r="99" s="2" customFormat="1" ht="15.15" customHeight="1">
      <c r="A99" s="39"/>
      <c r="B99" s="40"/>
      <c r="C99" s="33" t="s">
        <v>30</v>
      </c>
      <c r="D99" s="41"/>
      <c r="E99" s="41"/>
      <c r="F99" s="28" t="str">
        <f>IF(E18="","",E18)</f>
        <v>Vyplň údaj</v>
      </c>
      <c r="G99" s="41"/>
      <c r="H99" s="41"/>
      <c r="I99" s="141" t="s">
        <v>34</v>
      </c>
      <c r="J99" s="37" t="str">
        <f>E24</f>
        <v xml:space="preserve"> </v>
      </c>
      <c r="K99" s="41"/>
      <c r="L99" s="138"/>
      <c r="S99" s="39"/>
      <c r="T99" s="39"/>
      <c r="U99" s="39"/>
      <c r="V99" s="39"/>
      <c r="W99" s="39"/>
      <c r="X99" s="39"/>
      <c r="Y99" s="39"/>
      <c r="Z99" s="39"/>
      <c r="AA99" s="39"/>
      <c r="AB99" s="39"/>
      <c r="AC99" s="39"/>
      <c r="AD99" s="39"/>
      <c r="AE99" s="39"/>
    </row>
    <row r="100" s="2" customFormat="1" ht="10.32" customHeight="1">
      <c r="A100" s="39"/>
      <c r="B100" s="40"/>
      <c r="C100" s="41"/>
      <c r="D100" s="41"/>
      <c r="E100" s="41"/>
      <c r="F100" s="41"/>
      <c r="G100" s="41"/>
      <c r="H100" s="41"/>
      <c r="I100" s="137"/>
      <c r="J100" s="41"/>
      <c r="K100" s="41"/>
      <c r="L100" s="138"/>
      <c r="S100" s="39"/>
      <c r="T100" s="39"/>
      <c r="U100" s="39"/>
      <c r="V100" s="39"/>
      <c r="W100" s="39"/>
      <c r="X100" s="39"/>
      <c r="Y100" s="39"/>
      <c r="Z100" s="39"/>
      <c r="AA100" s="39"/>
      <c r="AB100" s="39"/>
      <c r="AC100" s="39"/>
      <c r="AD100" s="39"/>
      <c r="AE100" s="39"/>
    </row>
    <row r="101" s="11" customFormat="1" ht="29.28" customHeight="1">
      <c r="A101" s="191"/>
      <c r="B101" s="192"/>
      <c r="C101" s="193" t="s">
        <v>120</v>
      </c>
      <c r="D101" s="194" t="s">
        <v>56</v>
      </c>
      <c r="E101" s="194" t="s">
        <v>52</v>
      </c>
      <c r="F101" s="194" t="s">
        <v>53</v>
      </c>
      <c r="G101" s="194" t="s">
        <v>121</v>
      </c>
      <c r="H101" s="194" t="s">
        <v>122</v>
      </c>
      <c r="I101" s="195" t="s">
        <v>123</v>
      </c>
      <c r="J101" s="194" t="s">
        <v>105</v>
      </c>
      <c r="K101" s="196" t="s">
        <v>124</v>
      </c>
      <c r="L101" s="197"/>
      <c r="M101" s="93" t="s">
        <v>19</v>
      </c>
      <c r="N101" s="94" t="s">
        <v>41</v>
      </c>
      <c r="O101" s="94" t="s">
        <v>125</v>
      </c>
      <c r="P101" s="94" t="s">
        <v>126</v>
      </c>
      <c r="Q101" s="94" t="s">
        <v>127</v>
      </c>
      <c r="R101" s="94" t="s">
        <v>128</v>
      </c>
      <c r="S101" s="94" t="s">
        <v>129</v>
      </c>
      <c r="T101" s="95" t="s">
        <v>130</v>
      </c>
      <c r="U101" s="191"/>
      <c r="V101" s="191"/>
      <c r="W101" s="191"/>
      <c r="X101" s="191"/>
      <c r="Y101" s="191"/>
      <c r="Z101" s="191"/>
      <c r="AA101" s="191"/>
      <c r="AB101" s="191"/>
      <c r="AC101" s="191"/>
      <c r="AD101" s="191"/>
      <c r="AE101" s="191"/>
    </row>
    <row r="102" s="2" customFormat="1" ht="22.8" customHeight="1">
      <c r="A102" s="39"/>
      <c r="B102" s="40"/>
      <c r="C102" s="100" t="s">
        <v>131</v>
      </c>
      <c r="D102" s="41"/>
      <c r="E102" s="41"/>
      <c r="F102" s="41"/>
      <c r="G102" s="41"/>
      <c r="H102" s="41"/>
      <c r="I102" s="137"/>
      <c r="J102" s="198">
        <f>BK102</f>
        <v>0</v>
      </c>
      <c r="K102" s="41"/>
      <c r="L102" s="45"/>
      <c r="M102" s="96"/>
      <c r="N102" s="199"/>
      <c r="O102" s="97"/>
      <c r="P102" s="200">
        <f>P103+P155+P211</f>
        <v>0</v>
      </c>
      <c r="Q102" s="97"/>
      <c r="R102" s="200">
        <f>R103+R155+R211</f>
        <v>0</v>
      </c>
      <c r="S102" s="97"/>
      <c r="T102" s="201">
        <f>T103+T155+T211</f>
        <v>0</v>
      </c>
      <c r="U102" s="39"/>
      <c r="V102" s="39"/>
      <c r="W102" s="39"/>
      <c r="X102" s="39"/>
      <c r="Y102" s="39"/>
      <c r="Z102" s="39"/>
      <c r="AA102" s="39"/>
      <c r="AB102" s="39"/>
      <c r="AC102" s="39"/>
      <c r="AD102" s="39"/>
      <c r="AE102" s="39"/>
      <c r="AT102" s="18" t="s">
        <v>70</v>
      </c>
      <c r="AU102" s="18" t="s">
        <v>106</v>
      </c>
      <c r="BK102" s="202">
        <f>BK103+BK155+BK211</f>
        <v>0</v>
      </c>
    </row>
    <row r="103" s="12" customFormat="1" ht="25.92" customHeight="1">
      <c r="A103" s="12"/>
      <c r="B103" s="203"/>
      <c r="C103" s="204"/>
      <c r="D103" s="205" t="s">
        <v>70</v>
      </c>
      <c r="E103" s="206" t="s">
        <v>132</v>
      </c>
      <c r="F103" s="206" t="s">
        <v>133</v>
      </c>
      <c r="G103" s="204"/>
      <c r="H103" s="204"/>
      <c r="I103" s="207"/>
      <c r="J103" s="208">
        <f>BK103</f>
        <v>0</v>
      </c>
      <c r="K103" s="204"/>
      <c r="L103" s="209"/>
      <c r="M103" s="210"/>
      <c r="N103" s="211"/>
      <c r="O103" s="211"/>
      <c r="P103" s="212">
        <f>P104+P109+P112+P119+P126+P143+P152</f>
        <v>0</v>
      </c>
      <c r="Q103" s="211"/>
      <c r="R103" s="212">
        <f>R104+R109+R112+R119+R126+R143+R152</f>
        <v>0</v>
      </c>
      <c r="S103" s="211"/>
      <c r="T103" s="213">
        <f>T104+T109+T112+T119+T126+T143+T152</f>
        <v>0</v>
      </c>
      <c r="U103" s="12"/>
      <c r="V103" s="12"/>
      <c r="W103" s="12"/>
      <c r="X103" s="12"/>
      <c r="Y103" s="12"/>
      <c r="Z103" s="12"/>
      <c r="AA103" s="12"/>
      <c r="AB103" s="12"/>
      <c r="AC103" s="12"/>
      <c r="AD103" s="12"/>
      <c r="AE103" s="12"/>
      <c r="AR103" s="214" t="s">
        <v>79</v>
      </c>
      <c r="AT103" s="215" t="s">
        <v>70</v>
      </c>
      <c r="AU103" s="215" t="s">
        <v>71</v>
      </c>
      <c r="AY103" s="214" t="s">
        <v>134</v>
      </c>
      <c r="BK103" s="216">
        <f>BK104+BK109+BK112+BK119+BK126+BK143+BK152</f>
        <v>0</v>
      </c>
    </row>
    <row r="104" s="12" customFormat="1" ht="22.8" customHeight="1">
      <c r="A104" s="12"/>
      <c r="B104" s="203"/>
      <c r="C104" s="204"/>
      <c r="D104" s="205" t="s">
        <v>70</v>
      </c>
      <c r="E104" s="217" t="s">
        <v>79</v>
      </c>
      <c r="F104" s="217" t="s">
        <v>297</v>
      </c>
      <c r="G104" s="204"/>
      <c r="H104" s="204"/>
      <c r="I104" s="207"/>
      <c r="J104" s="218">
        <f>BK104</f>
        <v>0</v>
      </c>
      <c r="K104" s="204"/>
      <c r="L104" s="209"/>
      <c r="M104" s="210"/>
      <c r="N104" s="211"/>
      <c r="O104" s="211"/>
      <c r="P104" s="212">
        <f>SUM(P105:P108)</f>
        <v>0</v>
      </c>
      <c r="Q104" s="211"/>
      <c r="R104" s="212">
        <f>SUM(R105:R108)</f>
        <v>0</v>
      </c>
      <c r="S104" s="211"/>
      <c r="T104" s="213">
        <f>SUM(T105:T108)</f>
        <v>0</v>
      </c>
      <c r="U104" s="12"/>
      <c r="V104" s="12"/>
      <c r="W104" s="12"/>
      <c r="X104" s="12"/>
      <c r="Y104" s="12"/>
      <c r="Z104" s="12"/>
      <c r="AA104" s="12"/>
      <c r="AB104" s="12"/>
      <c r="AC104" s="12"/>
      <c r="AD104" s="12"/>
      <c r="AE104" s="12"/>
      <c r="AR104" s="214" t="s">
        <v>79</v>
      </c>
      <c r="AT104" s="215" t="s">
        <v>70</v>
      </c>
      <c r="AU104" s="215" t="s">
        <v>79</v>
      </c>
      <c r="AY104" s="214" t="s">
        <v>134</v>
      </c>
      <c r="BK104" s="216">
        <f>SUM(BK105:BK108)</f>
        <v>0</v>
      </c>
    </row>
    <row r="105" s="2" customFormat="1" ht="33" customHeight="1">
      <c r="A105" s="39"/>
      <c r="B105" s="40"/>
      <c r="C105" s="219" t="s">
        <v>79</v>
      </c>
      <c r="D105" s="219" t="s">
        <v>137</v>
      </c>
      <c r="E105" s="220" t="s">
        <v>298</v>
      </c>
      <c r="F105" s="221" t="s">
        <v>299</v>
      </c>
      <c r="G105" s="222" t="s">
        <v>146</v>
      </c>
      <c r="H105" s="223">
        <v>8.952</v>
      </c>
      <c r="I105" s="224"/>
      <c r="J105" s="225">
        <f>ROUND(I105*H105,2)</f>
        <v>0</v>
      </c>
      <c r="K105" s="221" t="s">
        <v>141</v>
      </c>
      <c r="L105" s="45"/>
      <c r="M105" s="226" t="s">
        <v>19</v>
      </c>
      <c r="N105" s="227" t="s">
        <v>42</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142</v>
      </c>
      <c r="AT105" s="230" t="s">
        <v>137</v>
      </c>
      <c r="AU105" s="230" t="s">
        <v>81</v>
      </c>
      <c r="AY105" s="18" t="s">
        <v>134</v>
      </c>
      <c r="BE105" s="231">
        <f>IF(N105="základní",J105,0)</f>
        <v>0</v>
      </c>
      <c r="BF105" s="231">
        <f>IF(N105="snížená",J105,0)</f>
        <v>0</v>
      </c>
      <c r="BG105" s="231">
        <f>IF(N105="zákl. přenesená",J105,0)</f>
        <v>0</v>
      </c>
      <c r="BH105" s="231">
        <f>IF(N105="sníž. přenesená",J105,0)</f>
        <v>0</v>
      </c>
      <c r="BI105" s="231">
        <f>IF(N105="nulová",J105,0)</f>
        <v>0</v>
      </c>
      <c r="BJ105" s="18" t="s">
        <v>79</v>
      </c>
      <c r="BK105" s="231">
        <f>ROUND(I105*H105,2)</f>
        <v>0</v>
      </c>
      <c r="BL105" s="18" t="s">
        <v>142</v>
      </c>
      <c r="BM105" s="230" t="s">
        <v>81</v>
      </c>
    </row>
    <row r="106" s="2" customFormat="1">
      <c r="A106" s="39"/>
      <c r="B106" s="40"/>
      <c r="C106" s="41"/>
      <c r="D106" s="232" t="s">
        <v>143</v>
      </c>
      <c r="E106" s="41"/>
      <c r="F106" s="233" t="s">
        <v>299</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143</v>
      </c>
      <c r="AU106" s="18" t="s">
        <v>81</v>
      </c>
    </row>
    <row r="107" s="2" customFormat="1" ht="21.75" customHeight="1">
      <c r="A107" s="39"/>
      <c r="B107" s="40"/>
      <c r="C107" s="219" t="s">
        <v>81</v>
      </c>
      <c r="D107" s="219" t="s">
        <v>137</v>
      </c>
      <c r="E107" s="220" t="s">
        <v>300</v>
      </c>
      <c r="F107" s="221" t="s">
        <v>301</v>
      </c>
      <c r="G107" s="222" t="s">
        <v>146</v>
      </c>
      <c r="H107" s="223">
        <v>8.952</v>
      </c>
      <c r="I107" s="224"/>
      <c r="J107" s="225">
        <f>ROUND(I107*H107,2)</f>
        <v>0</v>
      </c>
      <c r="K107" s="221" t="s">
        <v>141</v>
      </c>
      <c r="L107" s="45"/>
      <c r="M107" s="226" t="s">
        <v>19</v>
      </c>
      <c r="N107" s="227" t="s">
        <v>42</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142</v>
      </c>
      <c r="AT107" s="230" t="s">
        <v>137</v>
      </c>
      <c r="AU107" s="230" t="s">
        <v>81</v>
      </c>
      <c r="AY107" s="18" t="s">
        <v>134</v>
      </c>
      <c r="BE107" s="231">
        <f>IF(N107="základní",J107,0)</f>
        <v>0</v>
      </c>
      <c r="BF107" s="231">
        <f>IF(N107="snížená",J107,0)</f>
        <v>0</v>
      </c>
      <c r="BG107" s="231">
        <f>IF(N107="zákl. přenesená",J107,0)</f>
        <v>0</v>
      </c>
      <c r="BH107" s="231">
        <f>IF(N107="sníž. přenesená",J107,0)</f>
        <v>0</v>
      </c>
      <c r="BI107" s="231">
        <f>IF(N107="nulová",J107,0)</f>
        <v>0</v>
      </c>
      <c r="BJ107" s="18" t="s">
        <v>79</v>
      </c>
      <c r="BK107" s="231">
        <f>ROUND(I107*H107,2)</f>
        <v>0</v>
      </c>
      <c r="BL107" s="18" t="s">
        <v>142</v>
      </c>
      <c r="BM107" s="230" t="s">
        <v>142</v>
      </c>
    </row>
    <row r="108" s="2" customFormat="1">
      <c r="A108" s="39"/>
      <c r="B108" s="40"/>
      <c r="C108" s="41"/>
      <c r="D108" s="232" t="s">
        <v>143</v>
      </c>
      <c r="E108" s="41"/>
      <c r="F108" s="233" t="s">
        <v>301</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143</v>
      </c>
      <c r="AU108" s="18" t="s">
        <v>81</v>
      </c>
    </row>
    <row r="109" s="12" customFormat="1" ht="22.8" customHeight="1">
      <c r="A109" s="12"/>
      <c r="B109" s="203"/>
      <c r="C109" s="204"/>
      <c r="D109" s="205" t="s">
        <v>70</v>
      </c>
      <c r="E109" s="217" t="s">
        <v>135</v>
      </c>
      <c r="F109" s="217" t="s">
        <v>136</v>
      </c>
      <c r="G109" s="204"/>
      <c r="H109" s="204"/>
      <c r="I109" s="207"/>
      <c r="J109" s="218">
        <f>BK109</f>
        <v>0</v>
      </c>
      <c r="K109" s="204"/>
      <c r="L109" s="209"/>
      <c r="M109" s="210"/>
      <c r="N109" s="211"/>
      <c r="O109" s="211"/>
      <c r="P109" s="212">
        <f>SUM(P110:P111)</f>
        <v>0</v>
      </c>
      <c r="Q109" s="211"/>
      <c r="R109" s="212">
        <f>SUM(R110:R111)</f>
        <v>0</v>
      </c>
      <c r="S109" s="211"/>
      <c r="T109" s="213">
        <f>SUM(T110:T111)</f>
        <v>0</v>
      </c>
      <c r="U109" s="12"/>
      <c r="V109" s="12"/>
      <c r="W109" s="12"/>
      <c r="X109" s="12"/>
      <c r="Y109" s="12"/>
      <c r="Z109" s="12"/>
      <c r="AA109" s="12"/>
      <c r="AB109" s="12"/>
      <c r="AC109" s="12"/>
      <c r="AD109" s="12"/>
      <c r="AE109" s="12"/>
      <c r="AR109" s="214" t="s">
        <v>79</v>
      </c>
      <c r="AT109" s="215" t="s">
        <v>70</v>
      </c>
      <c r="AU109" s="215" t="s">
        <v>79</v>
      </c>
      <c r="AY109" s="214" t="s">
        <v>134</v>
      </c>
      <c r="BK109" s="216">
        <f>SUM(BK110:BK111)</f>
        <v>0</v>
      </c>
    </row>
    <row r="110" s="2" customFormat="1" ht="21.75" customHeight="1">
      <c r="A110" s="39"/>
      <c r="B110" s="40"/>
      <c r="C110" s="219" t="s">
        <v>135</v>
      </c>
      <c r="D110" s="219" t="s">
        <v>137</v>
      </c>
      <c r="E110" s="220" t="s">
        <v>302</v>
      </c>
      <c r="F110" s="221" t="s">
        <v>303</v>
      </c>
      <c r="G110" s="222" t="s">
        <v>195</v>
      </c>
      <c r="H110" s="223">
        <v>1</v>
      </c>
      <c r="I110" s="224"/>
      <c r="J110" s="225">
        <f>ROUND(I110*H110,2)</f>
        <v>0</v>
      </c>
      <c r="K110" s="221" t="s">
        <v>141</v>
      </c>
      <c r="L110" s="45"/>
      <c r="M110" s="226" t="s">
        <v>19</v>
      </c>
      <c r="N110" s="227" t="s">
        <v>42</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142</v>
      </c>
      <c r="AT110" s="230" t="s">
        <v>137</v>
      </c>
      <c r="AU110" s="230" t="s">
        <v>81</v>
      </c>
      <c r="AY110" s="18" t="s">
        <v>134</v>
      </c>
      <c r="BE110" s="231">
        <f>IF(N110="základní",J110,0)</f>
        <v>0</v>
      </c>
      <c r="BF110" s="231">
        <f>IF(N110="snížená",J110,0)</f>
        <v>0</v>
      </c>
      <c r="BG110" s="231">
        <f>IF(N110="zákl. přenesená",J110,0)</f>
        <v>0</v>
      </c>
      <c r="BH110" s="231">
        <f>IF(N110="sníž. přenesená",J110,0)</f>
        <v>0</v>
      </c>
      <c r="BI110" s="231">
        <f>IF(N110="nulová",J110,0)</f>
        <v>0</v>
      </c>
      <c r="BJ110" s="18" t="s">
        <v>79</v>
      </c>
      <c r="BK110" s="231">
        <f>ROUND(I110*H110,2)</f>
        <v>0</v>
      </c>
      <c r="BL110" s="18" t="s">
        <v>142</v>
      </c>
      <c r="BM110" s="230" t="s">
        <v>151</v>
      </c>
    </row>
    <row r="111" s="2" customFormat="1">
      <c r="A111" s="39"/>
      <c r="B111" s="40"/>
      <c r="C111" s="41"/>
      <c r="D111" s="232" t="s">
        <v>143</v>
      </c>
      <c r="E111" s="41"/>
      <c r="F111" s="233" t="s">
        <v>303</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8" t="s">
        <v>143</v>
      </c>
      <c r="AU111" s="18" t="s">
        <v>81</v>
      </c>
    </row>
    <row r="112" s="12" customFormat="1" ht="22.8" customHeight="1">
      <c r="A112" s="12"/>
      <c r="B112" s="203"/>
      <c r="C112" s="204"/>
      <c r="D112" s="205" t="s">
        <v>70</v>
      </c>
      <c r="E112" s="217" t="s">
        <v>160</v>
      </c>
      <c r="F112" s="217" t="s">
        <v>304</v>
      </c>
      <c r="G112" s="204"/>
      <c r="H112" s="204"/>
      <c r="I112" s="207"/>
      <c r="J112" s="218">
        <f>BK112</f>
        <v>0</v>
      </c>
      <c r="K112" s="204"/>
      <c r="L112" s="209"/>
      <c r="M112" s="210"/>
      <c r="N112" s="211"/>
      <c r="O112" s="211"/>
      <c r="P112" s="212">
        <f>SUM(P113:P118)</f>
        <v>0</v>
      </c>
      <c r="Q112" s="211"/>
      <c r="R112" s="212">
        <f>SUM(R113:R118)</f>
        <v>0</v>
      </c>
      <c r="S112" s="211"/>
      <c r="T112" s="213">
        <f>SUM(T113:T118)</f>
        <v>0</v>
      </c>
      <c r="U112" s="12"/>
      <c r="V112" s="12"/>
      <c r="W112" s="12"/>
      <c r="X112" s="12"/>
      <c r="Y112" s="12"/>
      <c r="Z112" s="12"/>
      <c r="AA112" s="12"/>
      <c r="AB112" s="12"/>
      <c r="AC112" s="12"/>
      <c r="AD112" s="12"/>
      <c r="AE112" s="12"/>
      <c r="AR112" s="214" t="s">
        <v>79</v>
      </c>
      <c r="AT112" s="215" t="s">
        <v>70</v>
      </c>
      <c r="AU112" s="215" t="s">
        <v>79</v>
      </c>
      <c r="AY112" s="214" t="s">
        <v>134</v>
      </c>
      <c r="BK112" s="216">
        <f>SUM(BK113:BK118)</f>
        <v>0</v>
      </c>
    </row>
    <row r="113" s="2" customFormat="1" ht="33" customHeight="1">
      <c r="A113" s="39"/>
      <c r="B113" s="40"/>
      <c r="C113" s="219" t="s">
        <v>142</v>
      </c>
      <c r="D113" s="219" t="s">
        <v>137</v>
      </c>
      <c r="E113" s="220" t="s">
        <v>305</v>
      </c>
      <c r="F113" s="221" t="s">
        <v>306</v>
      </c>
      <c r="G113" s="222" t="s">
        <v>146</v>
      </c>
      <c r="H113" s="223">
        <v>5.6609999999999996</v>
      </c>
      <c r="I113" s="224"/>
      <c r="J113" s="225">
        <f>ROUND(I113*H113,2)</f>
        <v>0</v>
      </c>
      <c r="K113" s="221" t="s">
        <v>141</v>
      </c>
      <c r="L113" s="45"/>
      <c r="M113" s="226" t="s">
        <v>19</v>
      </c>
      <c r="N113" s="227" t="s">
        <v>42</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142</v>
      </c>
      <c r="AT113" s="230" t="s">
        <v>137</v>
      </c>
      <c r="AU113" s="230" t="s">
        <v>81</v>
      </c>
      <c r="AY113" s="18" t="s">
        <v>134</v>
      </c>
      <c r="BE113" s="231">
        <f>IF(N113="základní",J113,0)</f>
        <v>0</v>
      </c>
      <c r="BF113" s="231">
        <f>IF(N113="snížená",J113,0)</f>
        <v>0</v>
      </c>
      <c r="BG113" s="231">
        <f>IF(N113="zákl. přenesená",J113,0)</f>
        <v>0</v>
      </c>
      <c r="BH113" s="231">
        <f>IF(N113="sníž. přenesená",J113,0)</f>
        <v>0</v>
      </c>
      <c r="BI113" s="231">
        <f>IF(N113="nulová",J113,0)</f>
        <v>0</v>
      </c>
      <c r="BJ113" s="18" t="s">
        <v>79</v>
      </c>
      <c r="BK113" s="231">
        <f>ROUND(I113*H113,2)</f>
        <v>0</v>
      </c>
      <c r="BL113" s="18" t="s">
        <v>142</v>
      </c>
      <c r="BM113" s="230" t="s">
        <v>159</v>
      </c>
    </row>
    <row r="114" s="2" customFormat="1">
      <c r="A114" s="39"/>
      <c r="B114" s="40"/>
      <c r="C114" s="41"/>
      <c r="D114" s="232" t="s">
        <v>143</v>
      </c>
      <c r="E114" s="41"/>
      <c r="F114" s="233" t="s">
        <v>306</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143</v>
      </c>
      <c r="AU114" s="18" t="s">
        <v>81</v>
      </c>
    </row>
    <row r="115" s="2" customFormat="1" ht="33" customHeight="1">
      <c r="A115" s="39"/>
      <c r="B115" s="40"/>
      <c r="C115" s="219" t="s">
        <v>160</v>
      </c>
      <c r="D115" s="219" t="s">
        <v>137</v>
      </c>
      <c r="E115" s="220" t="s">
        <v>307</v>
      </c>
      <c r="F115" s="221" t="s">
        <v>308</v>
      </c>
      <c r="G115" s="222" t="s">
        <v>146</v>
      </c>
      <c r="H115" s="223">
        <v>5.6609999999999996</v>
      </c>
      <c r="I115" s="224"/>
      <c r="J115" s="225">
        <f>ROUND(I115*H115,2)</f>
        <v>0</v>
      </c>
      <c r="K115" s="221" t="s">
        <v>141</v>
      </c>
      <c r="L115" s="45"/>
      <c r="M115" s="226" t="s">
        <v>19</v>
      </c>
      <c r="N115" s="227" t="s">
        <v>42</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142</v>
      </c>
      <c r="AT115" s="230" t="s">
        <v>137</v>
      </c>
      <c r="AU115" s="230" t="s">
        <v>81</v>
      </c>
      <c r="AY115" s="18" t="s">
        <v>134</v>
      </c>
      <c r="BE115" s="231">
        <f>IF(N115="základní",J115,0)</f>
        <v>0</v>
      </c>
      <c r="BF115" s="231">
        <f>IF(N115="snížená",J115,0)</f>
        <v>0</v>
      </c>
      <c r="BG115" s="231">
        <f>IF(N115="zákl. přenesená",J115,0)</f>
        <v>0</v>
      </c>
      <c r="BH115" s="231">
        <f>IF(N115="sníž. přenesená",J115,0)</f>
        <v>0</v>
      </c>
      <c r="BI115" s="231">
        <f>IF(N115="nulová",J115,0)</f>
        <v>0</v>
      </c>
      <c r="BJ115" s="18" t="s">
        <v>79</v>
      </c>
      <c r="BK115" s="231">
        <f>ROUND(I115*H115,2)</f>
        <v>0</v>
      </c>
      <c r="BL115" s="18" t="s">
        <v>142</v>
      </c>
      <c r="BM115" s="230" t="s">
        <v>163</v>
      </c>
    </row>
    <row r="116" s="2" customFormat="1">
      <c r="A116" s="39"/>
      <c r="B116" s="40"/>
      <c r="C116" s="41"/>
      <c r="D116" s="232" t="s">
        <v>143</v>
      </c>
      <c r="E116" s="41"/>
      <c r="F116" s="233" t="s">
        <v>309</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143</v>
      </c>
      <c r="AU116" s="18" t="s">
        <v>81</v>
      </c>
    </row>
    <row r="117" s="2" customFormat="1" ht="16.5" customHeight="1">
      <c r="A117" s="39"/>
      <c r="B117" s="40"/>
      <c r="C117" s="268" t="s">
        <v>151</v>
      </c>
      <c r="D117" s="268" t="s">
        <v>169</v>
      </c>
      <c r="E117" s="269" t="s">
        <v>310</v>
      </c>
      <c r="F117" s="270" t="s">
        <v>311</v>
      </c>
      <c r="G117" s="271" t="s">
        <v>146</v>
      </c>
      <c r="H117" s="272">
        <v>5.6609999999999996</v>
      </c>
      <c r="I117" s="273"/>
      <c r="J117" s="274">
        <f>ROUND(I117*H117,2)</f>
        <v>0</v>
      </c>
      <c r="K117" s="270" t="s">
        <v>141</v>
      </c>
      <c r="L117" s="275"/>
      <c r="M117" s="276" t="s">
        <v>19</v>
      </c>
      <c r="N117" s="277" t="s">
        <v>42</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159</v>
      </c>
      <c r="AT117" s="230" t="s">
        <v>169</v>
      </c>
      <c r="AU117" s="230" t="s">
        <v>81</v>
      </c>
      <c r="AY117" s="18" t="s">
        <v>134</v>
      </c>
      <c r="BE117" s="231">
        <f>IF(N117="základní",J117,0)</f>
        <v>0</v>
      </c>
      <c r="BF117" s="231">
        <f>IF(N117="snížená",J117,0)</f>
        <v>0</v>
      </c>
      <c r="BG117" s="231">
        <f>IF(N117="zákl. přenesená",J117,0)</f>
        <v>0</v>
      </c>
      <c r="BH117" s="231">
        <f>IF(N117="sníž. přenesená",J117,0)</f>
        <v>0</v>
      </c>
      <c r="BI117" s="231">
        <f>IF(N117="nulová",J117,0)</f>
        <v>0</v>
      </c>
      <c r="BJ117" s="18" t="s">
        <v>79</v>
      </c>
      <c r="BK117" s="231">
        <f>ROUND(I117*H117,2)</f>
        <v>0</v>
      </c>
      <c r="BL117" s="18" t="s">
        <v>142</v>
      </c>
      <c r="BM117" s="230" t="s">
        <v>166</v>
      </c>
    </row>
    <row r="118" s="2" customFormat="1">
      <c r="A118" s="39"/>
      <c r="B118" s="40"/>
      <c r="C118" s="41"/>
      <c r="D118" s="232" t="s">
        <v>143</v>
      </c>
      <c r="E118" s="41"/>
      <c r="F118" s="233" t="s">
        <v>311</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143</v>
      </c>
      <c r="AU118" s="18" t="s">
        <v>81</v>
      </c>
    </row>
    <row r="119" s="12" customFormat="1" ht="22.8" customHeight="1">
      <c r="A119" s="12"/>
      <c r="B119" s="203"/>
      <c r="C119" s="204"/>
      <c r="D119" s="205" t="s">
        <v>70</v>
      </c>
      <c r="E119" s="217" t="s">
        <v>151</v>
      </c>
      <c r="F119" s="217" t="s">
        <v>152</v>
      </c>
      <c r="G119" s="204"/>
      <c r="H119" s="204"/>
      <c r="I119" s="207"/>
      <c r="J119" s="218">
        <f>BK119</f>
        <v>0</v>
      </c>
      <c r="K119" s="204"/>
      <c r="L119" s="209"/>
      <c r="M119" s="210"/>
      <c r="N119" s="211"/>
      <c r="O119" s="211"/>
      <c r="P119" s="212">
        <f>SUM(P120:P125)</f>
        <v>0</v>
      </c>
      <c r="Q119" s="211"/>
      <c r="R119" s="212">
        <f>SUM(R120:R125)</f>
        <v>0</v>
      </c>
      <c r="S119" s="211"/>
      <c r="T119" s="213">
        <f>SUM(T120:T125)</f>
        <v>0</v>
      </c>
      <c r="U119" s="12"/>
      <c r="V119" s="12"/>
      <c r="W119" s="12"/>
      <c r="X119" s="12"/>
      <c r="Y119" s="12"/>
      <c r="Z119" s="12"/>
      <c r="AA119" s="12"/>
      <c r="AB119" s="12"/>
      <c r="AC119" s="12"/>
      <c r="AD119" s="12"/>
      <c r="AE119" s="12"/>
      <c r="AR119" s="214" t="s">
        <v>79</v>
      </c>
      <c r="AT119" s="215" t="s">
        <v>70</v>
      </c>
      <c r="AU119" s="215" t="s">
        <v>79</v>
      </c>
      <c r="AY119" s="214" t="s">
        <v>134</v>
      </c>
      <c r="BK119" s="216">
        <f>SUM(BK120:BK125)</f>
        <v>0</v>
      </c>
    </row>
    <row r="120" s="2" customFormat="1" ht="21.75" customHeight="1">
      <c r="A120" s="39"/>
      <c r="B120" s="40"/>
      <c r="C120" s="219" t="s">
        <v>168</v>
      </c>
      <c r="D120" s="219" t="s">
        <v>137</v>
      </c>
      <c r="E120" s="220" t="s">
        <v>312</v>
      </c>
      <c r="F120" s="221" t="s">
        <v>313</v>
      </c>
      <c r="G120" s="222" t="s">
        <v>269</v>
      </c>
      <c r="H120" s="223">
        <v>1</v>
      </c>
      <c r="I120" s="224"/>
      <c r="J120" s="225">
        <f>ROUND(I120*H120,2)</f>
        <v>0</v>
      </c>
      <c r="K120" s="221" t="s">
        <v>314</v>
      </c>
      <c r="L120" s="45"/>
      <c r="M120" s="226" t="s">
        <v>19</v>
      </c>
      <c r="N120" s="227" t="s">
        <v>42</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142</v>
      </c>
      <c r="AT120" s="230" t="s">
        <v>137</v>
      </c>
      <c r="AU120" s="230" t="s">
        <v>81</v>
      </c>
      <c r="AY120" s="18" t="s">
        <v>134</v>
      </c>
      <c r="BE120" s="231">
        <f>IF(N120="základní",J120,0)</f>
        <v>0</v>
      </c>
      <c r="BF120" s="231">
        <f>IF(N120="snížená",J120,0)</f>
        <v>0</v>
      </c>
      <c r="BG120" s="231">
        <f>IF(N120="zákl. přenesená",J120,0)</f>
        <v>0</v>
      </c>
      <c r="BH120" s="231">
        <f>IF(N120="sníž. přenesená",J120,0)</f>
        <v>0</v>
      </c>
      <c r="BI120" s="231">
        <f>IF(N120="nulová",J120,0)</f>
        <v>0</v>
      </c>
      <c r="BJ120" s="18" t="s">
        <v>79</v>
      </c>
      <c r="BK120" s="231">
        <f>ROUND(I120*H120,2)</f>
        <v>0</v>
      </c>
      <c r="BL120" s="18" t="s">
        <v>142</v>
      </c>
      <c r="BM120" s="230" t="s">
        <v>172</v>
      </c>
    </row>
    <row r="121" s="2" customFormat="1">
      <c r="A121" s="39"/>
      <c r="B121" s="40"/>
      <c r="C121" s="41"/>
      <c r="D121" s="232" t="s">
        <v>143</v>
      </c>
      <c r="E121" s="41"/>
      <c r="F121" s="233" t="s">
        <v>313</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8" t="s">
        <v>143</v>
      </c>
      <c r="AU121" s="18" t="s">
        <v>81</v>
      </c>
    </row>
    <row r="122" s="2" customFormat="1" ht="21.75" customHeight="1">
      <c r="A122" s="39"/>
      <c r="B122" s="40"/>
      <c r="C122" s="219" t="s">
        <v>159</v>
      </c>
      <c r="D122" s="219" t="s">
        <v>137</v>
      </c>
      <c r="E122" s="220" t="s">
        <v>315</v>
      </c>
      <c r="F122" s="221" t="s">
        <v>316</v>
      </c>
      <c r="G122" s="222" t="s">
        <v>195</v>
      </c>
      <c r="H122" s="223">
        <v>0.26800000000000002</v>
      </c>
      <c r="I122" s="224"/>
      <c r="J122" s="225">
        <f>ROUND(I122*H122,2)</f>
        <v>0</v>
      </c>
      <c r="K122" s="221" t="s">
        <v>141</v>
      </c>
      <c r="L122" s="45"/>
      <c r="M122" s="226" t="s">
        <v>19</v>
      </c>
      <c r="N122" s="227" t="s">
        <v>42</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142</v>
      </c>
      <c r="AT122" s="230" t="s">
        <v>137</v>
      </c>
      <c r="AU122" s="230" t="s">
        <v>81</v>
      </c>
      <c r="AY122" s="18" t="s">
        <v>134</v>
      </c>
      <c r="BE122" s="231">
        <f>IF(N122="základní",J122,0)</f>
        <v>0</v>
      </c>
      <c r="BF122" s="231">
        <f>IF(N122="snížená",J122,0)</f>
        <v>0</v>
      </c>
      <c r="BG122" s="231">
        <f>IF(N122="zákl. přenesená",J122,0)</f>
        <v>0</v>
      </c>
      <c r="BH122" s="231">
        <f>IF(N122="sníž. přenesená",J122,0)</f>
        <v>0</v>
      </c>
      <c r="BI122" s="231">
        <f>IF(N122="nulová",J122,0)</f>
        <v>0</v>
      </c>
      <c r="BJ122" s="18" t="s">
        <v>79</v>
      </c>
      <c r="BK122" s="231">
        <f>ROUND(I122*H122,2)</f>
        <v>0</v>
      </c>
      <c r="BL122" s="18" t="s">
        <v>142</v>
      </c>
      <c r="BM122" s="230" t="s">
        <v>175</v>
      </c>
    </row>
    <row r="123" s="2" customFormat="1">
      <c r="A123" s="39"/>
      <c r="B123" s="40"/>
      <c r="C123" s="41"/>
      <c r="D123" s="232" t="s">
        <v>143</v>
      </c>
      <c r="E123" s="41"/>
      <c r="F123" s="233" t="s">
        <v>316</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143</v>
      </c>
      <c r="AU123" s="18" t="s">
        <v>81</v>
      </c>
    </row>
    <row r="124" s="2" customFormat="1" ht="16.5" customHeight="1">
      <c r="A124" s="39"/>
      <c r="B124" s="40"/>
      <c r="C124" s="219" t="s">
        <v>176</v>
      </c>
      <c r="D124" s="219" t="s">
        <v>137</v>
      </c>
      <c r="E124" s="220" t="s">
        <v>317</v>
      </c>
      <c r="F124" s="221" t="s">
        <v>318</v>
      </c>
      <c r="G124" s="222" t="s">
        <v>146</v>
      </c>
      <c r="H124" s="223">
        <v>83.545000000000002</v>
      </c>
      <c r="I124" s="224"/>
      <c r="J124" s="225">
        <f>ROUND(I124*H124,2)</f>
        <v>0</v>
      </c>
      <c r="K124" s="221" t="s">
        <v>141</v>
      </c>
      <c r="L124" s="45"/>
      <c r="M124" s="226" t="s">
        <v>19</v>
      </c>
      <c r="N124" s="227" t="s">
        <v>42</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142</v>
      </c>
      <c r="AT124" s="230" t="s">
        <v>137</v>
      </c>
      <c r="AU124" s="230" t="s">
        <v>81</v>
      </c>
      <c r="AY124" s="18" t="s">
        <v>134</v>
      </c>
      <c r="BE124" s="231">
        <f>IF(N124="základní",J124,0)</f>
        <v>0</v>
      </c>
      <c r="BF124" s="231">
        <f>IF(N124="snížená",J124,0)</f>
        <v>0</v>
      </c>
      <c r="BG124" s="231">
        <f>IF(N124="zákl. přenesená",J124,0)</f>
        <v>0</v>
      </c>
      <c r="BH124" s="231">
        <f>IF(N124="sníž. přenesená",J124,0)</f>
        <v>0</v>
      </c>
      <c r="BI124" s="231">
        <f>IF(N124="nulová",J124,0)</f>
        <v>0</v>
      </c>
      <c r="BJ124" s="18" t="s">
        <v>79</v>
      </c>
      <c r="BK124" s="231">
        <f>ROUND(I124*H124,2)</f>
        <v>0</v>
      </c>
      <c r="BL124" s="18" t="s">
        <v>142</v>
      </c>
      <c r="BM124" s="230" t="s">
        <v>181</v>
      </c>
    </row>
    <row r="125" s="2" customFormat="1">
      <c r="A125" s="39"/>
      <c r="B125" s="40"/>
      <c r="C125" s="41"/>
      <c r="D125" s="232" t="s">
        <v>143</v>
      </c>
      <c r="E125" s="41"/>
      <c r="F125" s="233" t="s">
        <v>318</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143</v>
      </c>
      <c r="AU125" s="18" t="s">
        <v>81</v>
      </c>
    </row>
    <row r="126" s="12" customFormat="1" ht="22.8" customHeight="1">
      <c r="A126" s="12"/>
      <c r="B126" s="203"/>
      <c r="C126" s="204"/>
      <c r="D126" s="205" t="s">
        <v>70</v>
      </c>
      <c r="E126" s="217" t="s">
        <v>176</v>
      </c>
      <c r="F126" s="217" t="s">
        <v>319</v>
      </c>
      <c r="G126" s="204"/>
      <c r="H126" s="204"/>
      <c r="I126" s="207"/>
      <c r="J126" s="218">
        <f>BK126</f>
        <v>0</v>
      </c>
      <c r="K126" s="204"/>
      <c r="L126" s="209"/>
      <c r="M126" s="210"/>
      <c r="N126" s="211"/>
      <c r="O126" s="211"/>
      <c r="P126" s="212">
        <f>SUM(P127:P142)</f>
        <v>0</v>
      </c>
      <c r="Q126" s="211"/>
      <c r="R126" s="212">
        <f>SUM(R127:R142)</f>
        <v>0</v>
      </c>
      <c r="S126" s="211"/>
      <c r="T126" s="213">
        <f>SUM(T127:T142)</f>
        <v>0</v>
      </c>
      <c r="U126" s="12"/>
      <c r="V126" s="12"/>
      <c r="W126" s="12"/>
      <c r="X126" s="12"/>
      <c r="Y126" s="12"/>
      <c r="Z126" s="12"/>
      <c r="AA126" s="12"/>
      <c r="AB126" s="12"/>
      <c r="AC126" s="12"/>
      <c r="AD126" s="12"/>
      <c r="AE126" s="12"/>
      <c r="AR126" s="214" t="s">
        <v>79</v>
      </c>
      <c r="AT126" s="215" t="s">
        <v>70</v>
      </c>
      <c r="AU126" s="215" t="s">
        <v>79</v>
      </c>
      <c r="AY126" s="214" t="s">
        <v>134</v>
      </c>
      <c r="BK126" s="216">
        <f>SUM(BK127:BK142)</f>
        <v>0</v>
      </c>
    </row>
    <row r="127" s="2" customFormat="1" ht="16.5" customHeight="1">
      <c r="A127" s="39"/>
      <c r="B127" s="40"/>
      <c r="C127" s="219" t="s">
        <v>163</v>
      </c>
      <c r="D127" s="219" t="s">
        <v>137</v>
      </c>
      <c r="E127" s="220" t="s">
        <v>320</v>
      </c>
      <c r="F127" s="221" t="s">
        <v>321</v>
      </c>
      <c r="G127" s="222" t="s">
        <v>140</v>
      </c>
      <c r="H127" s="223">
        <v>11.98</v>
      </c>
      <c r="I127" s="224"/>
      <c r="J127" s="225">
        <f>ROUND(I127*H127,2)</f>
        <v>0</v>
      </c>
      <c r="K127" s="221" t="s">
        <v>141</v>
      </c>
      <c r="L127" s="45"/>
      <c r="M127" s="226" t="s">
        <v>19</v>
      </c>
      <c r="N127" s="227" t="s">
        <v>42</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142</v>
      </c>
      <c r="AT127" s="230" t="s">
        <v>137</v>
      </c>
      <c r="AU127" s="230" t="s">
        <v>81</v>
      </c>
      <c r="AY127" s="18" t="s">
        <v>134</v>
      </c>
      <c r="BE127" s="231">
        <f>IF(N127="základní",J127,0)</f>
        <v>0</v>
      </c>
      <c r="BF127" s="231">
        <f>IF(N127="snížená",J127,0)</f>
        <v>0</v>
      </c>
      <c r="BG127" s="231">
        <f>IF(N127="zákl. přenesená",J127,0)</f>
        <v>0</v>
      </c>
      <c r="BH127" s="231">
        <f>IF(N127="sníž. přenesená",J127,0)</f>
        <v>0</v>
      </c>
      <c r="BI127" s="231">
        <f>IF(N127="nulová",J127,0)</f>
        <v>0</v>
      </c>
      <c r="BJ127" s="18" t="s">
        <v>79</v>
      </c>
      <c r="BK127" s="231">
        <f>ROUND(I127*H127,2)</f>
        <v>0</v>
      </c>
      <c r="BL127" s="18" t="s">
        <v>142</v>
      </c>
      <c r="BM127" s="230" t="s">
        <v>184</v>
      </c>
    </row>
    <row r="128" s="2" customFormat="1">
      <c r="A128" s="39"/>
      <c r="B128" s="40"/>
      <c r="C128" s="41"/>
      <c r="D128" s="232" t="s">
        <v>143</v>
      </c>
      <c r="E128" s="41"/>
      <c r="F128" s="233" t="s">
        <v>321</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143</v>
      </c>
      <c r="AU128" s="18" t="s">
        <v>81</v>
      </c>
    </row>
    <row r="129" s="2" customFormat="1" ht="16.5" customHeight="1">
      <c r="A129" s="39"/>
      <c r="B129" s="40"/>
      <c r="C129" s="219" t="s">
        <v>185</v>
      </c>
      <c r="D129" s="219" t="s">
        <v>137</v>
      </c>
      <c r="E129" s="220" t="s">
        <v>322</v>
      </c>
      <c r="F129" s="221" t="s">
        <v>323</v>
      </c>
      <c r="G129" s="222" t="s">
        <v>146</v>
      </c>
      <c r="H129" s="223">
        <v>114.197</v>
      </c>
      <c r="I129" s="224"/>
      <c r="J129" s="225">
        <f>ROUND(I129*H129,2)</f>
        <v>0</v>
      </c>
      <c r="K129" s="221" t="s">
        <v>141</v>
      </c>
      <c r="L129" s="45"/>
      <c r="M129" s="226" t="s">
        <v>19</v>
      </c>
      <c r="N129" s="227" t="s">
        <v>42</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142</v>
      </c>
      <c r="AT129" s="230" t="s">
        <v>137</v>
      </c>
      <c r="AU129" s="230" t="s">
        <v>81</v>
      </c>
      <c r="AY129" s="18" t="s">
        <v>134</v>
      </c>
      <c r="BE129" s="231">
        <f>IF(N129="základní",J129,0)</f>
        <v>0</v>
      </c>
      <c r="BF129" s="231">
        <f>IF(N129="snížená",J129,0)</f>
        <v>0</v>
      </c>
      <c r="BG129" s="231">
        <f>IF(N129="zákl. přenesená",J129,0)</f>
        <v>0</v>
      </c>
      <c r="BH129" s="231">
        <f>IF(N129="sníž. přenesená",J129,0)</f>
        <v>0</v>
      </c>
      <c r="BI129" s="231">
        <f>IF(N129="nulová",J129,0)</f>
        <v>0</v>
      </c>
      <c r="BJ129" s="18" t="s">
        <v>79</v>
      </c>
      <c r="BK129" s="231">
        <f>ROUND(I129*H129,2)</f>
        <v>0</v>
      </c>
      <c r="BL129" s="18" t="s">
        <v>142</v>
      </c>
      <c r="BM129" s="230" t="s">
        <v>188</v>
      </c>
    </row>
    <row r="130" s="2" customFormat="1">
      <c r="A130" s="39"/>
      <c r="B130" s="40"/>
      <c r="C130" s="41"/>
      <c r="D130" s="232" t="s">
        <v>143</v>
      </c>
      <c r="E130" s="41"/>
      <c r="F130" s="233" t="s">
        <v>323</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143</v>
      </c>
      <c r="AU130" s="18" t="s">
        <v>81</v>
      </c>
    </row>
    <row r="131" s="2" customFormat="1" ht="16.5" customHeight="1">
      <c r="A131" s="39"/>
      <c r="B131" s="40"/>
      <c r="C131" s="219" t="s">
        <v>166</v>
      </c>
      <c r="D131" s="219" t="s">
        <v>137</v>
      </c>
      <c r="E131" s="220" t="s">
        <v>324</v>
      </c>
      <c r="F131" s="221" t="s">
        <v>325</v>
      </c>
      <c r="G131" s="222" t="s">
        <v>146</v>
      </c>
      <c r="H131" s="223">
        <v>83.545000000000002</v>
      </c>
      <c r="I131" s="224"/>
      <c r="J131" s="225">
        <f>ROUND(I131*H131,2)</f>
        <v>0</v>
      </c>
      <c r="K131" s="221" t="s">
        <v>141</v>
      </c>
      <c r="L131" s="45"/>
      <c r="M131" s="226" t="s">
        <v>19</v>
      </c>
      <c r="N131" s="227" t="s">
        <v>42</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142</v>
      </c>
      <c r="AT131" s="230" t="s">
        <v>137</v>
      </c>
      <c r="AU131" s="230" t="s">
        <v>81</v>
      </c>
      <c r="AY131" s="18" t="s">
        <v>134</v>
      </c>
      <c r="BE131" s="231">
        <f>IF(N131="základní",J131,0)</f>
        <v>0</v>
      </c>
      <c r="BF131" s="231">
        <f>IF(N131="snížená",J131,0)</f>
        <v>0</v>
      </c>
      <c r="BG131" s="231">
        <f>IF(N131="zákl. přenesená",J131,0)</f>
        <v>0</v>
      </c>
      <c r="BH131" s="231">
        <f>IF(N131="sníž. přenesená",J131,0)</f>
        <v>0</v>
      </c>
      <c r="BI131" s="231">
        <f>IF(N131="nulová",J131,0)</f>
        <v>0</v>
      </c>
      <c r="BJ131" s="18" t="s">
        <v>79</v>
      </c>
      <c r="BK131" s="231">
        <f>ROUND(I131*H131,2)</f>
        <v>0</v>
      </c>
      <c r="BL131" s="18" t="s">
        <v>142</v>
      </c>
      <c r="BM131" s="230" t="s">
        <v>191</v>
      </c>
    </row>
    <row r="132" s="2" customFormat="1">
      <c r="A132" s="39"/>
      <c r="B132" s="40"/>
      <c r="C132" s="41"/>
      <c r="D132" s="232" t="s">
        <v>143</v>
      </c>
      <c r="E132" s="41"/>
      <c r="F132" s="233" t="s">
        <v>325</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143</v>
      </c>
      <c r="AU132" s="18" t="s">
        <v>81</v>
      </c>
    </row>
    <row r="133" s="2" customFormat="1" ht="21.75" customHeight="1">
      <c r="A133" s="39"/>
      <c r="B133" s="40"/>
      <c r="C133" s="219" t="s">
        <v>192</v>
      </c>
      <c r="D133" s="219" t="s">
        <v>137</v>
      </c>
      <c r="E133" s="220" t="s">
        <v>326</v>
      </c>
      <c r="F133" s="221" t="s">
        <v>327</v>
      </c>
      <c r="G133" s="222" t="s">
        <v>269</v>
      </c>
      <c r="H133" s="223">
        <v>1</v>
      </c>
      <c r="I133" s="224"/>
      <c r="J133" s="225">
        <f>ROUND(I133*H133,2)</f>
        <v>0</v>
      </c>
      <c r="K133" s="221" t="s">
        <v>314</v>
      </c>
      <c r="L133" s="45"/>
      <c r="M133" s="226" t="s">
        <v>19</v>
      </c>
      <c r="N133" s="227" t="s">
        <v>42</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142</v>
      </c>
      <c r="AT133" s="230" t="s">
        <v>137</v>
      </c>
      <c r="AU133" s="230" t="s">
        <v>81</v>
      </c>
      <c r="AY133" s="18" t="s">
        <v>134</v>
      </c>
      <c r="BE133" s="231">
        <f>IF(N133="základní",J133,0)</f>
        <v>0</v>
      </c>
      <c r="BF133" s="231">
        <f>IF(N133="snížená",J133,0)</f>
        <v>0</v>
      </c>
      <c r="BG133" s="231">
        <f>IF(N133="zákl. přenesená",J133,0)</f>
        <v>0</v>
      </c>
      <c r="BH133" s="231">
        <f>IF(N133="sníž. přenesená",J133,0)</f>
        <v>0</v>
      </c>
      <c r="BI133" s="231">
        <f>IF(N133="nulová",J133,0)</f>
        <v>0</v>
      </c>
      <c r="BJ133" s="18" t="s">
        <v>79</v>
      </c>
      <c r="BK133" s="231">
        <f>ROUND(I133*H133,2)</f>
        <v>0</v>
      </c>
      <c r="BL133" s="18" t="s">
        <v>142</v>
      </c>
      <c r="BM133" s="230" t="s">
        <v>196</v>
      </c>
    </row>
    <row r="134" s="2" customFormat="1">
      <c r="A134" s="39"/>
      <c r="B134" s="40"/>
      <c r="C134" s="41"/>
      <c r="D134" s="232" t="s">
        <v>143</v>
      </c>
      <c r="E134" s="41"/>
      <c r="F134" s="233" t="s">
        <v>327</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143</v>
      </c>
      <c r="AU134" s="18" t="s">
        <v>81</v>
      </c>
    </row>
    <row r="135" s="2" customFormat="1" ht="16.5" customHeight="1">
      <c r="A135" s="39"/>
      <c r="B135" s="40"/>
      <c r="C135" s="219" t="s">
        <v>172</v>
      </c>
      <c r="D135" s="219" t="s">
        <v>137</v>
      </c>
      <c r="E135" s="220" t="s">
        <v>328</v>
      </c>
      <c r="F135" s="221" t="s">
        <v>329</v>
      </c>
      <c r="G135" s="222" t="s">
        <v>140</v>
      </c>
      <c r="H135" s="223">
        <v>20</v>
      </c>
      <c r="I135" s="224"/>
      <c r="J135" s="225">
        <f>ROUND(I135*H135,2)</f>
        <v>0</v>
      </c>
      <c r="K135" s="221" t="s">
        <v>314</v>
      </c>
      <c r="L135" s="45"/>
      <c r="M135" s="226" t="s">
        <v>19</v>
      </c>
      <c r="N135" s="227" t="s">
        <v>42</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142</v>
      </c>
      <c r="AT135" s="230" t="s">
        <v>137</v>
      </c>
      <c r="AU135" s="230" t="s">
        <v>81</v>
      </c>
      <c r="AY135" s="18" t="s">
        <v>134</v>
      </c>
      <c r="BE135" s="231">
        <f>IF(N135="základní",J135,0)</f>
        <v>0</v>
      </c>
      <c r="BF135" s="231">
        <f>IF(N135="snížená",J135,0)</f>
        <v>0</v>
      </c>
      <c r="BG135" s="231">
        <f>IF(N135="zákl. přenesená",J135,0)</f>
        <v>0</v>
      </c>
      <c r="BH135" s="231">
        <f>IF(N135="sníž. přenesená",J135,0)</f>
        <v>0</v>
      </c>
      <c r="BI135" s="231">
        <f>IF(N135="nulová",J135,0)</f>
        <v>0</v>
      </c>
      <c r="BJ135" s="18" t="s">
        <v>79</v>
      </c>
      <c r="BK135" s="231">
        <f>ROUND(I135*H135,2)</f>
        <v>0</v>
      </c>
      <c r="BL135" s="18" t="s">
        <v>142</v>
      </c>
      <c r="BM135" s="230" t="s">
        <v>200</v>
      </c>
    </row>
    <row r="136" s="2" customFormat="1">
      <c r="A136" s="39"/>
      <c r="B136" s="40"/>
      <c r="C136" s="41"/>
      <c r="D136" s="232" t="s">
        <v>143</v>
      </c>
      <c r="E136" s="41"/>
      <c r="F136" s="233" t="s">
        <v>329</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143</v>
      </c>
      <c r="AU136" s="18" t="s">
        <v>81</v>
      </c>
    </row>
    <row r="137" s="2" customFormat="1" ht="21.75" customHeight="1">
      <c r="A137" s="39"/>
      <c r="B137" s="40"/>
      <c r="C137" s="219" t="s">
        <v>175</v>
      </c>
      <c r="D137" s="219" t="s">
        <v>137</v>
      </c>
      <c r="E137" s="220" t="s">
        <v>330</v>
      </c>
      <c r="F137" s="221" t="s">
        <v>331</v>
      </c>
      <c r="G137" s="222" t="s">
        <v>140</v>
      </c>
      <c r="H137" s="223">
        <v>0.59999999999999998</v>
      </c>
      <c r="I137" s="224"/>
      <c r="J137" s="225">
        <f>ROUND(I137*H137,2)</f>
        <v>0</v>
      </c>
      <c r="K137" s="221" t="s">
        <v>314</v>
      </c>
      <c r="L137" s="45"/>
      <c r="M137" s="226" t="s">
        <v>19</v>
      </c>
      <c r="N137" s="227" t="s">
        <v>42</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142</v>
      </c>
      <c r="AT137" s="230" t="s">
        <v>137</v>
      </c>
      <c r="AU137" s="230" t="s">
        <v>81</v>
      </c>
      <c r="AY137" s="18" t="s">
        <v>134</v>
      </c>
      <c r="BE137" s="231">
        <f>IF(N137="základní",J137,0)</f>
        <v>0</v>
      </c>
      <c r="BF137" s="231">
        <f>IF(N137="snížená",J137,0)</f>
        <v>0</v>
      </c>
      <c r="BG137" s="231">
        <f>IF(N137="zákl. přenesená",J137,0)</f>
        <v>0</v>
      </c>
      <c r="BH137" s="231">
        <f>IF(N137="sníž. přenesená",J137,0)</f>
        <v>0</v>
      </c>
      <c r="BI137" s="231">
        <f>IF(N137="nulová",J137,0)</f>
        <v>0</v>
      </c>
      <c r="BJ137" s="18" t="s">
        <v>79</v>
      </c>
      <c r="BK137" s="231">
        <f>ROUND(I137*H137,2)</f>
        <v>0</v>
      </c>
      <c r="BL137" s="18" t="s">
        <v>142</v>
      </c>
      <c r="BM137" s="230" t="s">
        <v>206</v>
      </c>
    </row>
    <row r="138" s="2" customFormat="1">
      <c r="A138" s="39"/>
      <c r="B138" s="40"/>
      <c r="C138" s="41"/>
      <c r="D138" s="232" t="s">
        <v>143</v>
      </c>
      <c r="E138" s="41"/>
      <c r="F138" s="233" t="s">
        <v>331</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143</v>
      </c>
      <c r="AU138" s="18" t="s">
        <v>81</v>
      </c>
    </row>
    <row r="139" s="2" customFormat="1" ht="16.5" customHeight="1">
      <c r="A139" s="39"/>
      <c r="B139" s="40"/>
      <c r="C139" s="219" t="s">
        <v>210</v>
      </c>
      <c r="D139" s="219" t="s">
        <v>137</v>
      </c>
      <c r="E139" s="220" t="s">
        <v>332</v>
      </c>
      <c r="F139" s="221" t="s">
        <v>333</v>
      </c>
      <c r="G139" s="222" t="s">
        <v>146</v>
      </c>
      <c r="H139" s="223">
        <v>2.9820000000000002</v>
      </c>
      <c r="I139" s="224"/>
      <c r="J139" s="225">
        <f>ROUND(I139*H139,2)</f>
        <v>0</v>
      </c>
      <c r="K139" s="221" t="s">
        <v>141</v>
      </c>
      <c r="L139" s="45"/>
      <c r="M139" s="226" t="s">
        <v>19</v>
      </c>
      <c r="N139" s="227" t="s">
        <v>42</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142</v>
      </c>
      <c r="AT139" s="230" t="s">
        <v>137</v>
      </c>
      <c r="AU139" s="230" t="s">
        <v>81</v>
      </c>
      <c r="AY139" s="18" t="s">
        <v>134</v>
      </c>
      <c r="BE139" s="231">
        <f>IF(N139="základní",J139,0)</f>
        <v>0</v>
      </c>
      <c r="BF139" s="231">
        <f>IF(N139="snížená",J139,0)</f>
        <v>0</v>
      </c>
      <c r="BG139" s="231">
        <f>IF(N139="zákl. přenesená",J139,0)</f>
        <v>0</v>
      </c>
      <c r="BH139" s="231">
        <f>IF(N139="sníž. přenesená",J139,0)</f>
        <v>0</v>
      </c>
      <c r="BI139" s="231">
        <f>IF(N139="nulová",J139,0)</f>
        <v>0</v>
      </c>
      <c r="BJ139" s="18" t="s">
        <v>79</v>
      </c>
      <c r="BK139" s="231">
        <f>ROUND(I139*H139,2)</f>
        <v>0</v>
      </c>
      <c r="BL139" s="18" t="s">
        <v>142</v>
      </c>
      <c r="BM139" s="230" t="s">
        <v>209</v>
      </c>
    </row>
    <row r="140" s="2" customFormat="1">
      <c r="A140" s="39"/>
      <c r="B140" s="40"/>
      <c r="C140" s="41"/>
      <c r="D140" s="232" t="s">
        <v>143</v>
      </c>
      <c r="E140" s="41"/>
      <c r="F140" s="233" t="s">
        <v>333</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143</v>
      </c>
      <c r="AU140" s="18" t="s">
        <v>81</v>
      </c>
    </row>
    <row r="141" s="2" customFormat="1" ht="16.5" customHeight="1">
      <c r="A141" s="39"/>
      <c r="B141" s="40"/>
      <c r="C141" s="219" t="s">
        <v>181</v>
      </c>
      <c r="D141" s="219" t="s">
        <v>137</v>
      </c>
      <c r="E141" s="220" t="s">
        <v>334</v>
      </c>
      <c r="F141" s="221" t="s">
        <v>335</v>
      </c>
      <c r="G141" s="222" t="s">
        <v>146</v>
      </c>
      <c r="H141" s="223">
        <v>197.74199999999999</v>
      </c>
      <c r="I141" s="224"/>
      <c r="J141" s="225">
        <f>ROUND(I141*H141,2)</f>
        <v>0</v>
      </c>
      <c r="K141" s="221" t="s">
        <v>141</v>
      </c>
      <c r="L141" s="45"/>
      <c r="M141" s="226" t="s">
        <v>19</v>
      </c>
      <c r="N141" s="227" t="s">
        <v>42</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142</v>
      </c>
      <c r="AT141" s="230" t="s">
        <v>137</v>
      </c>
      <c r="AU141" s="230" t="s">
        <v>81</v>
      </c>
      <c r="AY141" s="18" t="s">
        <v>134</v>
      </c>
      <c r="BE141" s="231">
        <f>IF(N141="základní",J141,0)</f>
        <v>0</v>
      </c>
      <c r="BF141" s="231">
        <f>IF(N141="snížená",J141,0)</f>
        <v>0</v>
      </c>
      <c r="BG141" s="231">
        <f>IF(N141="zákl. přenesená",J141,0)</f>
        <v>0</v>
      </c>
      <c r="BH141" s="231">
        <f>IF(N141="sníž. přenesená",J141,0)</f>
        <v>0</v>
      </c>
      <c r="BI141" s="231">
        <f>IF(N141="nulová",J141,0)</f>
        <v>0</v>
      </c>
      <c r="BJ141" s="18" t="s">
        <v>79</v>
      </c>
      <c r="BK141" s="231">
        <f>ROUND(I141*H141,2)</f>
        <v>0</v>
      </c>
      <c r="BL141" s="18" t="s">
        <v>142</v>
      </c>
      <c r="BM141" s="230" t="s">
        <v>213</v>
      </c>
    </row>
    <row r="142" s="2" customFormat="1">
      <c r="A142" s="39"/>
      <c r="B142" s="40"/>
      <c r="C142" s="41"/>
      <c r="D142" s="232" t="s">
        <v>143</v>
      </c>
      <c r="E142" s="41"/>
      <c r="F142" s="233" t="s">
        <v>335</v>
      </c>
      <c r="G142" s="41"/>
      <c r="H142" s="41"/>
      <c r="I142" s="137"/>
      <c r="J142" s="41"/>
      <c r="K142" s="41"/>
      <c r="L142" s="45"/>
      <c r="M142" s="234"/>
      <c r="N142" s="235"/>
      <c r="O142" s="85"/>
      <c r="P142" s="85"/>
      <c r="Q142" s="85"/>
      <c r="R142" s="85"/>
      <c r="S142" s="85"/>
      <c r="T142" s="86"/>
      <c r="U142" s="39"/>
      <c r="V142" s="39"/>
      <c r="W142" s="39"/>
      <c r="X142" s="39"/>
      <c r="Y142" s="39"/>
      <c r="Z142" s="39"/>
      <c r="AA142" s="39"/>
      <c r="AB142" s="39"/>
      <c r="AC142" s="39"/>
      <c r="AD142" s="39"/>
      <c r="AE142" s="39"/>
      <c r="AT142" s="18" t="s">
        <v>143</v>
      </c>
      <c r="AU142" s="18" t="s">
        <v>81</v>
      </c>
    </row>
    <row r="143" s="12" customFormat="1" ht="22.8" customHeight="1">
      <c r="A143" s="12"/>
      <c r="B143" s="203"/>
      <c r="C143" s="204"/>
      <c r="D143" s="205" t="s">
        <v>70</v>
      </c>
      <c r="E143" s="217" t="s">
        <v>201</v>
      </c>
      <c r="F143" s="217" t="s">
        <v>202</v>
      </c>
      <c r="G143" s="204"/>
      <c r="H143" s="204"/>
      <c r="I143" s="207"/>
      <c r="J143" s="218">
        <f>BK143</f>
        <v>0</v>
      </c>
      <c r="K143" s="204"/>
      <c r="L143" s="209"/>
      <c r="M143" s="210"/>
      <c r="N143" s="211"/>
      <c r="O143" s="211"/>
      <c r="P143" s="212">
        <f>SUM(P144:P151)</f>
        <v>0</v>
      </c>
      <c r="Q143" s="211"/>
      <c r="R143" s="212">
        <f>SUM(R144:R151)</f>
        <v>0</v>
      </c>
      <c r="S143" s="211"/>
      <c r="T143" s="213">
        <f>SUM(T144:T151)</f>
        <v>0</v>
      </c>
      <c r="U143" s="12"/>
      <c r="V143" s="12"/>
      <c r="W143" s="12"/>
      <c r="X143" s="12"/>
      <c r="Y143" s="12"/>
      <c r="Z143" s="12"/>
      <c r="AA143" s="12"/>
      <c r="AB143" s="12"/>
      <c r="AC143" s="12"/>
      <c r="AD143" s="12"/>
      <c r="AE143" s="12"/>
      <c r="AR143" s="214" t="s">
        <v>79</v>
      </c>
      <c r="AT143" s="215" t="s">
        <v>70</v>
      </c>
      <c r="AU143" s="215" t="s">
        <v>79</v>
      </c>
      <c r="AY143" s="214" t="s">
        <v>134</v>
      </c>
      <c r="BK143" s="216">
        <f>SUM(BK144:BK151)</f>
        <v>0</v>
      </c>
    </row>
    <row r="144" s="2" customFormat="1" ht="21.75" customHeight="1">
      <c r="A144" s="39"/>
      <c r="B144" s="40"/>
      <c r="C144" s="219" t="s">
        <v>220</v>
      </c>
      <c r="D144" s="219" t="s">
        <v>137</v>
      </c>
      <c r="E144" s="220" t="s">
        <v>336</v>
      </c>
      <c r="F144" s="221" t="s">
        <v>337</v>
      </c>
      <c r="G144" s="222" t="s">
        <v>205</v>
      </c>
      <c r="H144" s="223">
        <v>28.129000000000001</v>
      </c>
      <c r="I144" s="224"/>
      <c r="J144" s="225">
        <f>ROUND(I144*H144,2)</f>
        <v>0</v>
      </c>
      <c r="K144" s="221" t="s">
        <v>141</v>
      </c>
      <c r="L144" s="45"/>
      <c r="M144" s="226" t="s">
        <v>19</v>
      </c>
      <c r="N144" s="227" t="s">
        <v>42</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142</v>
      </c>
      <c r="AT144" s="230" t="s">
        <v>137</v>
      </c>
      <c r="AU144" s="230" t="s">
        <v>81</v>
      </c>
      <c r="AY144" s="18" t="s">
        <v>134</v>
      </c>
      <c r="BE144" s="231">
        <f>IF(N144="základní",J144,0)</f>
        <v>0</v>
      </c>
      <c r="BF144" s="231">
        <f>IF(N144="snížená",J144,0)</f>
        <v>0</v>
      </c>
      <c r="BG144" s="231">
        <f>IF(N144="zákl. přenesená",J144,0)</f>
        <v>0</v>
      </c>
      <c r="BH144" s="231">
        <f>IF(N144="sníž. přenesená",J144,0)</f>
        <v>0</v>
      </c>
      <c r="BI144" s="231">
        <f>IF(N144="nulová",J144,0)</f>
        <v>0</v>
      </c>
      <c r="BJ144" s="18" t="s">
        <v>79</v>
      </c>
      <c r="BK144" s="231">
        <f>ROUND(I144*H144,2)</f>
        <v>0</v>
      </c>
      <c r="BL144" s="18" t="s">
        <v>142</v>
      </c>
      <c r="BM144" s="230" t="s">
        <v>217</v>
      </c>
    </row>
    <row r="145" s="2" customFormat="1">
      <c r="A145" s="39"/>
      <c r="B145" s="40"/>
      <c r="C145" s="41"/>
      <c r="D145" s="232" t="s">
        <v>143</v>
      </c>
      <c r="E145" s="41"/>
      <c r="F145" s="233" t="s">
        <v>337</v>
      </c>
      <c r="G145" s="41"/>
      <c r="H145" s="41"/>
      <c r="I145" s="137"/>
      <c r="J145" s="41"/>
      <c r="K145" s="41"/>
      <c r="L145" s="45"/>
      <c r="M145" s="234"/>
      <c r="N145" s="235"/>
      <c r="O145" s="85"/>
      <c r="P145" s="85"/>
      <c r="Q145" s="85"/>
      <c r="R145" s="85"/>
      <c r="S145" s="85"/>
      <c r="T145" s="86"/>
      <c r="U145" s="39"/>
      <c r="V145" s="39"/>
      <c r="W145" s="39"/>
      <c r="X145" s="39"/>
      <c r="Y145" s="39"/>
      <c r="Z145" s="39"/>
      <c r="AA145" s="39"/>
      <c r="AB145" s="39"/>
      <c r="AC145" s="39"/>
      <c r="AD145" s="39"/>
      <c r="AE145" s="39"/>
      <c r="AT145" s="18" t="s">
        <v>143</v>
      </c>
      <c r="AU145" s="18" t="s">
        <v>81</v>
      </c>
    </row>
    <row r="146" s="2" customFormat="1" ht="16.5" customHeight="1">
      <c r="A146" s="39"/>
      <c r="B146" s="40"/>
      <c r="C146" s="219" t="s">
        <v>184</v>
      </c>
      <c r="D146" s="219" t="s">
        <v>137</v>
      </c>
      <c r="E146" s="220" t="s">
        <v>207</v>
      </c>
      <c r="F146" s="221" t="s">
        <v>208</v>
      </c>
      <c r="G146" s="222" t="s">
        <v>205</v>
      </c>
      <c r="H146" s="223">
        <v>28.129000000000001</v>
      </c>
      <c r="I146" s="224"/>
      <c r="J146" s="225">
        <f>ROUND(I146*H146,2)</f>
        <v>0</v>
      </c>
      <c r="K146" s="221" t="s">
        <v>141</v>
      </c>
      <c r="L146" s="45"/>
      <c r="M146" s="226" t="s">
        <v>19</v>
      </c>
      <c r="N146" s="227" t="s">
        <v>42</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142</v>
      </c>
      <c r="AT146" s="230" t="s">
        <v>137</v>
      </c>
      <c r="AU146" s="230" t="s">
        <v>81</v>
      </c>
      <c r="AY146" s="18" t="s">
        <v>134</v>
      </c>
      <c r="BE146" s="231">
        <f>IF(N146="základní",J146,0)</f>
        <v>0</v>
      </c>
      <c r="BF146" s="231">
        <f>IF(N146="snížená",J146,0)</f>
        <v>0</v>
      </c>
      <c r="BG146" s="231">
        <f>IF(N146="zákl. přenesená",J146,0)</f>
        <v>0</v>
      </c>
      <c r="BH146" s="231">
        <f>IF(N146="sníž. přenesená",J146,0)</f>
        <v>0</v>
      </c>
      <c r="BI146" s="231">
        <f>IF(N146="nulová",J146,0)</f>
        <v>0</v>
      </c>
      <c r="BJ146" s="18" t="s">
        <v>79</v>
      </c>
      <c r="BK146" s="231">
        <f>ROUND(I146*H146,2)</f>
        <v>0</v>
      </c>
      <c r="BL146" s="18" t="s">
        <v>142</v>
      </c>
      <c r="BM146" s="230" t="s">
        <v>223</v>
      </c>
    </row>
    <row r="147" s="2" customFormat="1">
      <c r="A147" s="39"/>
      <c r="B147" s="40"/>
      <c r="C147" s="41"/>
      <c r="D147" s="232" t="s">
        <v>143</v>
      </c>
      <c r="E147" s="41"/>
      <c r="F147" s="233" t="s">
        <v>208</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143</v>
      </c>
      <c r="AU147" s="18" t="s">
        <v>81</v>
      </c>
    </row>
    <row r="148" s="2" customFormat="1" ht="21.75" customHeight="1">
      <c r="A148" s="39"/>
      <c r="B148" s="40"/>
      <c r="C148" s="219" t="s">
        <v>7</v>
      </c>
      <c r="D148" s="219" t="s">
        <v>137</v>
      </c>
      <c r="E148" s="220" t="s">
        <v>211</v>
      </c>
      <c r="F148" s="221" t="s">
        <v>212</v>
      </c>
      <c r="G148" s="222" t="s">
        <v>205</v>
      </c>
      <c r="H148" s="223">
        <v>100.395</v>
      </c>
      <c r="I148" s="224"/>
      <c r="J148" s="225">
        <f>ROUND(I148*H148,2)</f>
        <v>0</v>
      </c>
      <c r="K148" s="221" t="s">
        <v>141</v>
      </c>
      <c r="L148" s="45"/>
      <c r="M148" s="226" t="s">
        <v>19</v>
      </c>
      <c r="N148" s="227" t="s">
        <v>42</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142</v>
      </c>
      <c r="AT148" s="230" t="s">
        <v>137</v>
      </c>
      <c r="AU148" s="230" t="s">
        <v>81</v>
      </c>
      <c r="AY148" s="18" t="s">
        <v>134</v>
      </c>
      <c r="BE148" s="231">
        <f>IF(N148="základní",J148,0)</f>
        <v>0</v>
      </c>
      <c r="BF148" s="231">
        <f>IF(N148="snížená",J148,0)</f>
        <v>0</v>
      </c>
      <c r="BG148" s="231">
        <f>IF(N148="zákl. přenesená",J148,0)</f>
        <v>0</v>
      </c>
      <c r="BH148" s="231">
        <f>IF(N148="sníž. přenesená",J148,0)</f>
        <v>0</v>
      </c>
      <c r="BI148" s="231">
        <f>IF(N148="nulová",J148,0)</f>
        <v>0</v>
      </c>
      <c r="BJ148" s="18" t="s">
        <v>79</v>
      </c>
      <c r="BK148" s="231">
        <f>ROUND(I148*H148,2)</f>
        <v>0</v>
      </c>
      <c r="BL148" s="18" t="s">
        <v>142</v>
      </c>
      <c r="BM148" s="230" t="s">
        <v>230</v>
      </c>
    </row>
    <row r="149" s="2" customFormat="1">
      <c r="A149" s="39"/>
      <c r="B149" s="40"/>
      <c r="C149" s="41"/>
      <c r="D149" s="232" t="s">
        <v>143</v>
      </c>
      <c r="E149" s="41"/>
      <c r="F149" s="233" t="s">
        <v>212</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143</v>
      </c>
      <c r="AU149" s="18" t="s">
        <v>81</v>
      </c>
    </row>
    <row r="150" s="2" customFormat="1" ht="21.75" customHeight="1">
      <c r="A150" s="39"/>
      <c r="B150" s="40"/>
      <c r="C150" s="219" t="s">
        <v>188</v>
      </c>
      <c r="D150" s="219" t="s">
        <v>137</v>
      </c>
      <c r="E150" s="220" t="s">
        <v>338</v>
      </c>
      <c r="F150" s="221" t="s">
        <v>339</v>
      </c>
      <c r="G150" s="222" t="s">
        <v>205</v>
      </c>
      <c r="H150" s="223">
        <v>6.6929999999999996</v>
      </c>
      <c r="I150" s="224"/>
      <c r="J150" s="225">
        <f>ROUND(I150*H150,2)</f>
        <v>0</v>
      </c>
      <c r="K150" s="221" t="s">
        <v>141</v>
      </c>
      <c r="L150" s="45"/>
      <c r="M150" s="226" t="s">
        <v>19</v>
      </c>
      <c r="N150" s="227" t="s">
        <v>42</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142</v>
      </c>
      <c r="AT150" s="230" t="s">
        <v>137</v>
      </c>
      <c r="AU150" s="230" t="s">
        <v>81</v>
      </c>
      <c r="AY150" s="18" t="s">
        <v>134</v>
      </c>
      <c r="BE150" s="231">
        <f>IF(N150="základní",J150,0)</f>
        <v>0</v>
      </c>
      <c r="BF150" s="231">
        <f>IF(N150="snížená",J150,0)</f>
        <v>0</v>
      </c>
      <c r="BG150" s="231">
        <f>IF(N150="zákl. přenesená",J150,0)</f>
        <v>0</v>
      </c>
      <c r="BH150" s="231">
        <f>IF(N150="sníž. přenesená",J150,0)</f>
        <v>0</v>
      </c>
      <c r="BI150" s="231">
        <f>IF(N150="nulová",J150,0)</f>
        <v>0</v>
      </c>
      <c r="BJ150" s="18" t="s">
        <v>79</v>
      </c>
      <c r="BK150" s="231">
        <f>ROUND(I150*H150,2)</f>
        <v>0</v>
      </c>
      <c r="BL150" s="18" t="s">
        <v>142</v>
      </c>
      <c r="BM150" s="230" t="s">
        <v>233</v>
      </c>
    </row>
    <row r="151" s="2" customFormat="1">
      <c r="A151" s="39"/>
      <c r="B151" s="40"/>
      <c r="C151" s="41"/>
      <c r="D151" s="232" t="s">
        <v>143</v>
      </c>
      <c r="E151" s="41"/>
      <c r="F151" s="233" t="s">
        <v>339</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143</v>
      </c>
      <c r="AU151" s="18" t="s">
        <v>81</v>
      </c>
    </row>
    <row r="152" s="12" customFormat="1" ht="22.8" customHeight="1">
      <c r="A152" s="12"/>
      <c r="B152" s="203"/>
      <c r="C152" s="204"/>
      <c r="D152" s="205" t="s">
        <v>70</v>
      </c>
      <c r="E152" s="217" t="s">
        <v>218</v>
      </c>
      <c r="F152" s="217" t="s">
        <v>219</v>
      </c>
      <c r="G152" s="204"/>
      <c r="H152" s="204"/>
      <c r="I152" s="207"/>
      <c r="J152" s="218">
        <f>BK152</f>
        <v>0</v>
      </c>
      <c r="K152" s="204"/>
      <c r="L152" s="209"/>
      <c r="M152" s="210"/>
      <c r="N152" s="211"/>
      <c r="O152" s="211"/>
      <c r="P152" s="212">
        <f>SUM(P153:P154)</f>
        <v>0</v>
      </c>
      <c r="Q152" s="211"/>
      <c r="R152" s="212">
        <f>SUM(R153:R154)</f>
        <v>0</v>
      </c>
      <c r="S152" s="211"/>
      <c r="T152" s="213">
        <f>SUM(T153:T154)</f>
        <v>0</v>
      </c>
      <c r="U152" s="12"/>
      <c r="V152" s="12"/>
      <c r="W152" s="12"/>
      <c r="X152" s="12"/>
      <c r="Y152" s="12"/>
      <c r="Z152" s="12"/>
      <c r="AA152" s="12"/>
      <c r="AB152" s="12"/>
      <c r="AC152" s="12"/>
      <c r="AD152" s="12"/>
      <c r="AE152" s="12"/>
      <c r="AR152" s="214" t="s">
        <v>79</v>
      </c>
      <c r="AT152" s="215" t="s">
        <v>70</v>
      </c>
      <c r="AU152" s="215" t="s">
        <v>79</v>
      </c>
      <c r="AY152" s="214" t="s">
        <v>134</v>
      </c>
      <c r="BK152" s="216">
        <f>SUM(BK153:BK154)</f>
        <v>0</v>
      </c>
    </row>
    <row r="153" s="2" customFormat="1" ht="21.75" customHeight="1">
      <c r="A153" s="39"/>
      <c r="B153" s="40"/>
      <c r="C153" s="219" t="s">
        <v>239</v>
      </c>
      <c r="D153" s="219" t="s">
        <v>137</v>
      </c>
      <c r="E153" s="220" t="s">
        <v>340</v>
      </c>
      <c r="F153" s="221" t="s">
        <v>341</v>
      </c>
      <c r="G153" s="222" t="s">
        <v>205</v>
      </c>
      <c r="H153" s="223">
        <v>8.3179999999999996</v>
      </c>
      <c r="I153" s="224"/>
      <c r="J153" s="225">
        <f>ROUND(I153*H153,2)</f>
        <v>0</v>
      </c>
      <c r="K153" s="221" t="s">
        <v>141</v>
      </c>
      <c r="L153" s="45"/>
      <c r="M153" s="226" t="s">
        <v>19</v>
      </c>
      <c r="N153" s="227" t="s">
        <v>42</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142</v>
      </c>
      <c r="AT153" s="230" t="s">
        <v>137</v>
      </c>
      <c r="AU153" s="230" t="s">
        <v>81</v>
      </c>
      <c r="AY153" s="18" t="s">
        <v>134</v>
      </c>
      <c r="BE153" s="231">
        <f>IF(N153="základní",J153,0)</f>
        <v>0</v>
      </c>
      <c r="BF153" s="231">
        <f>IF(N153="snížená",J153,0)</f>
        <v>0</v>
      </c>
      <c r="BG153" s="231">
        <f>IF(N153="zákl. přenesená",J153,0)</f>
        <v>0</v>
      </c>
      <c r="BH153" s="231">
        <f>IF(N153="sníž. přenesená",J153,0)</f>
        <v>0</v>
      </c>
      <c r="BI153" s="231">
        <f>IF(N153="nulová",J153,0)</f>
        <v>0</v>
      </c>
      <c r="BJ153" s="18" t="s">
        <v>79</v>
      </c>
      <c r="BK153" s="231">
        <f>ROUND(I153*H153,2)</f>
        <v>0</v>
      </c>
      <c r="BL153" s="18" t="s">
        <v>142</v>
      </c>
      <c r="BM153" s="230" t="s">
        <v>236</v>
      </c>
    </row>
    <row r="154" s="2" customFormat="1">
      <c r="A154" s="39"/>
      <c r="B154" s="40"/>
      <c r="C154" s="41"/>
      <c r="D154" s="232" t="s">
        <v>143</v>
      </c>
      <c r="E154" s="41"/>
      <c r="F154" s="233" t="s">
        <v>341</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143</v>
      </c>
      <c r="AU154" s="18" t="s">
        <v>81</v>
      </c>
    </row>
    <row r="155" s="12" customFormat="1" ht="25.92" customHeight="1">
      <c r="A155" s="12"/>
      <c r="B155" s="203"/>
      <c r="C155" s="204"/>
      <c r="D155" s="205" t="s">
        <v>70</v>
      </c>
      <c r="E155" s="206" t="s">
        <v>224</v>
      </c>
      <c r="F155" s="206" t="s">
        <v>225</v>
      </c>
      <c r="G155" s="204"/>
      <c r="H155" s="204"/>
      <c r="I155" s="207"/>
      <c r="J155" s="208">
        <f>BK155</f>
        <v>0</v>
      </c>
      <c r="K155" s="204"/>
      <c r="L155" s="209"/>
      <c r="M155" s="210"/>
      <c r="N155" s="211"/>
      <c r="O155" s="211"/>
      <c r="P155" s="212">
        <f>P156+P159+P164+P173+P178+P193+P202</f>
        <v>0</v>
      </c>
      <c r="Q155" s="211"/>
      <c r="R155" s="212">
        <f>R156+R159+R164+R173+R178+R193+R202</f>
        <v>0</v>
      </c>
      <c r="S155" s="211"/>
      <c r="T155" s="213">
        <f>T156+T159+T164+T173+T178+T193+T202</f>
        <v>0</v>
      </c>
      <c r="U155" s="12"/>
      <c r="V155" s="12"/>
      <c r="W155" s="12"/>
      <c r="X155" s="12"/>
      <c r="Y155" s="12"/>
      <c r="Z155" s="12"/>
      <c r="AA155" s="12"/>
      <c r="AB155" s="12"/>
      <c r="AC155" s="12"/>
      <c r="AD155" s="12"/>
      <c r="AE155" s="12"/>
      <c r="AR155" s="214" t="s">
        <v>81</v>
      </c>
      <c r="AT155" s="215" t="s">
        <v>70</v>
      </c>
      <c r="AU155" s="215" t="s">
        <v>71</v>
      </c>
      <c r="AY155" s="214" t="s">
        <v>134</v>
      </c>
      <c r="BK155" s="216">
        <f>BK156+BK159+BK164+BK173+BK178+BK193+BK202</f>
        <v>0</v>
      </c>
    </row>
    <row r="156" s="12" customFormat="1" ht="22.8" customHeight="1">
      <c r="A156" s="12"/>
      <c r="B156" s="203"/>
      <c r="C156" s="204"/>
      <c r="D156" s="205" t="s">
        <v>70</v>
      </c>
      <c r="E156" s="217" t="s">
        <v>342</v>
      </c>
      <c r="F156" s="217" t="s">
        <v>343</v>
      </c>
      <c r="G156" s="204"/>
      <c r="H156" s="204"/>
      <c r="I156" s="207"/>
      <c r="J156" s="218">
        <f>BK156</f>
        <v>0</v>
      </c>
      <c r="K156" s="204"/>
      <c r="L156" s="209"/>
      <c r="M156" s="210"/>
      <c r="N156" s="211"/>
      <c r="O156" s="211"/>
      <c r="P156" s="212">
        <f>SUM(P157:P158)</f>
        <v>0</v>
      </c>
      <c r="Q156" s="211"/>
      <c r="R156" s="212">
        <f>SUM(R157:R158)</f>
        <v>0</v>
      </c>
      <c r="S156" s="211"/>
      <c r="T156" s="213">
        <f>SUM(T157:T158)</f>
        <v>0</v>
      </c>
      <c r="U156" s="12"/>
      <c r="V156" s="12"/>
      <c r="W156" s="12"/>
      <c r="X156" s="12"/>
      <c r="Y156" s="12"/>
      <c r="Z156" s="12"/>
      <c r="AA156" s="12"/>
      <c r="AB156" s="12"/>
      <c r="AC156" s="12"/>
      <c r="AD156" s="12"/>
      <c r="AE156" s="12"/>
      <c r="AR156" s="214" t="s">
        <v>81</v>
      </c>
      <c r="AT156" s="215" t="s">
        <v>70</v>
      </c>
      <c r="AU156" s="215" t="s">
        <v>79</v>
      </c>
      <c r="AY156" s="214" t="s">
        <v>134</v>
      </c>
      <c r="BK156" s="216">
        <f>SUM(BK157:BK158)</f>
        <v>0</v>
      </c>
    </row>
    <row r="157" s="2" customFormat="1" ht="21.75" customHeight="1">
      <c r="A157" s="39"/>
      <c r="B157" s="40"/>
      <c r="C157" s="219" t="s">
        <v>191</v>
      </c>
      <c r="D157" s="219" t="s">
        <v>137</v>
      </c>
      <c r="E157" s="220" t="s">
        <v>344</v>
      </c>
      <c r="F157" s="221" t="s">
        <v>345</v>
      </c>
      <c r="G157" s="222" t="s">
        <v>346</v>
      </c>
      <c r="H157" s="223">
        <v>2</v>
      </c>
      <c r="I157" s="224"/>
      <c r="J157" s="225">
        <f>ROUND(I157*H157,2)</f>
        <v>0</v>
      </c>
      <c r="K157" s="221" t="s">
        <v>314</v>
      </c>
      <c r="L157" s="45"/>
      <c r="M157" s="226" t="s">
        <v>19</v>
      </c>
      <c r="N157" s="227" t="s">
        <v>42</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175</v>
      </c>
      <c r="AT157" s="230" t="s">
        <v>137</v>
      </c>
      <c r="AU157" s="230" t="s">
        <v>81</v>
      </c>
      <c r="AY157" s="18" t="s">
        <v>134</v>
      </c>
      <c r="BE157" s="231">
        <f>IF(N157="základní",J157,0)</f>
        <v>0</v>
      </c>
      <c r="BF157" s="231">
        <f>IF(N157="snížená",J157,0)</f>
        <v>0</v>
      </c>
      <c r="BG157" s="231">
        <f>IF(N157="zákl. přenesená",J157,0)</f>
        <v>0</v>
      </c>
      <c r="BH157" s="231">
        <f>IF(N157="sníž. přenesená",J157,0)</f>
        <v>0</v>
      </c>
      <c r="BI157" s="231">
        <f>IF(N157="nulová",J157,0)</f>
        <v>0</v>
      </c>
      <c r="BJ157" s="18" t="s">
        <v>79</v>
      </c>
      <c r="BK157" s="231">
        <f>ROUND(I157*H157,2)</f>
        <v>0</v>
      </c>
      <c r="BL157" s="18" t="s">
        <v>175</v>
      </c>
      <c r="BM157" s="230" t="s">
        <v>243</v>
      </c>
    </row>
    <row r="158" s="2" customFormat="1">
      <c r="A158" s="39"/>
      <c r="B158" s="40"/>
      <c r="C158" s="41"/>
      <c r="D158" s="232" t="s">
        <v>143</v>
      </c>
      <c r="E158" s="41"/>
      <c r="F158" s="233" t="s">
        <v>345</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8" t="s">
        <v>143</v>
      </c>
      <c r="AU158" s="18" t="s">
        <v>81</v>
      </c>
    </row>
    <row r="159" s="12" customFormat="1" ht="22.8" customHeight="1">
      <c r="A159" s="12"/>
      <c r="B159" s="203"/>
      <c r="C159" s="204"/>
      <c r="D159" s="205" t="s">
        <v>70</v>
      </c>
      <c r="E159" s="217" t="s">
        <v>347</v>
      </c>
      <c r="F159" s="217" t="s">
        <v>348</v>
      </c>
      <c r="G159" s="204"/>
      <c r="H159" s="204"/>
      <c r="I159" s="207"/>
      <c r="J159" s="218">
        <f>BK159</f>
        <v>0</v>
      </c>
      <c r="K159" s="204"/>
      <c r="L159" s="209"/>
      <c r="M159" s="210"/>
      <c r="N159" s="211"/>
      <c r="O159" s="211"/>
      <c r="P159" s="212">
        <f>SUM(P160:P163)</f>
        <v>0</v>
      </c>
      <c r="Q159" s="211"/>
      <c r="R159" s="212">
        <f>SUM(R160:R163)</f>
        <v>0</v>
      </c>
      <c r="S159" s="211"/>
      <c r="T159" s="213">
        <f>SUM(T160:T163)</f>
        <v>0</v>
      </c>
      <c r="U159" s="12"/>
      <c r="V159" s="12"/>
      <c r="W159" s="12"/>
      <c r="X159" s="12"/>
      <c r="Y159" s="12"/>
      <c r="Z159" s="12"/>
      <c r="AA159" s="12"/>
      <c r="AB159" s="12"/>
      <c r="AC159" s="12"/>
      <c r="AD159" s="12"/>
      <c r="AE159" s="12"/>
      <c r="AR159" s="214" t="s">
        <v>81</v>
      </c>
      <c r="AT159" s="215" t="s">
        <v>70</v>
      </c>
      <c r="AU159" s="215" t="s">
        <v>79</v>
      </c>
      <c r="AY159" s="214" t="s">
        <v>134</v>
      </c>
      <c r="BK159" s="216">
        <f>SUM(BK160:BK163)</f>
        <v>0</v>
      </c>
    </row>
    <row r="160" s="2" customFormat="1" ht="16.5" customHeight="1">
      <c r="A160" s="39"/>
      <c r="B160" s="40"/>
      <c r="C160" s="219" t="s">
        <v>247</v>
      </c>
      <c r="D160" s="219" t="s">
        <v>137</v>
      </c>
      <c r="E160" s="220" t="s">
        <v>349</v>
      </c>
      <c r="F160" s="221" t="s">
        <v>350</v>
      </c>
      <c r="G160" s="222" t="s">
        <v>346</v>
      </c>
      <c r="H160" s="223">
        <v>4</v>
      </c>
      <c r="I160" s="224"/>
      <c r="J160" s="225">
        <f>ROUND(I160*H160,2)</f>
        <v>0</v>
      </c>
      <c r="K160" s="221" t="s">
        <v>314</v>
      </c>
      <c r="L160" s="45"/>
      <c r="M160" s="226" t="s">
        <v>19</v>
      </c>
      <c r="N160" s="227" t="s">
        <v>42</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175</v>
      </c>
      <c r="AT160" s="230" t="s">
        <v>137</v>
      </c>
      <c r="AU160" s="230" t="s">
        <v>81</v>
      </c>
      <c r="AY160" s="18" t="s">
        <v>134</v>
      </c>
      <c r="BE160" s="231">
        <f>IF(N160="základní",J160,0)</f>
        <v>0</v>
      </c>
      <c r="BF160" s="231">
        <f>IF(N160="snížená",J160,0)</f>
        <v>0</v>
      </c>
      <c r="BG160" s="231">
        <f>IF(N160="zákl. přenesená",J160,0)</f>
        <v>0</v>
      </c>
      <c r="BH160" s="231">
        <f>IF(N160="sníž. přenesená",J160,0)</f>
        <v>0</v>
      </c>
      <c r="BI160" s="231">
        <f>IF(N160="nulová",J160,0)</f>
        <v>0</v>
      </c>
      <c r="BJ160" s="18" t="s">
        <v>79</v>
      </c>
      <c r="BK160" s="231">
        <f>ROUND(I160*H160,2)</f>
        <v>0</v>
      </c>
      <c r="BL160" s="18" t="s">
        <v>175</v>
      </c>
      <c r="BM160" s="230" t="s">
        <v>246</v>
      </c>
    </row>
    <row r="161" s="2" customFormat="1">
      <c r="A161" s="39"/>
      <c r="B161" s="40"/>
      <c r="C161" s="41"/>
      <c r="D161" s="232" t="s">
        <v>143</v>
      </c>
      <c r="E161" s="41"/>
      <c r="F161" s="233" t="s">
        <v>350</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143</v>
      </c>
      <c r="AU161" s="18" t="s">
        <v>81</v>
      </c>
    </row>
    <row r="162" s="2" customFormat="1" ht="16.5" customHeight="1">
      <c r="A162" s="39"/>
      <c r="B162" s="40"/>
      <c r="C162" s="219" t="s">
        <v>196</v>
      </c>
      <c r="D162" s="219" t="s">
        <v>137</v>
      </c>
      <c r="E162" s="220" t="s">
        <v>351</v>
      </c>
      <c r="F162" s="221" t="s">
        <v>352</v>
      </c>
      <c r="G162" s="222" t="s">
        <v>346</v>
      </c>
      <c r="H162" s="223">
        <v>4</v>
      </c>
      <c r="I162" s="224"/>
      <c r="J162" s="225">
        <f>ROUND(I162*H162,2)</f>
        <v>0</v>
      </c>
      <c r="K162" s="221" t="s">
        <v>314</v>
      </c>
      <c r="L162" s="45"/>
      <c r="M162" s="226" t="s">
        <v>19</v>
      </c>
      <c r="N162" s="227" t="s">
        <v>42</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175</v>
      </c>
      <c r="AT162" s="230" t="s">
        <v>137</v>
      </c>
      <c r="AU162" s="230" t="s">
        <v>81</v>
      </c>
      <c r="AY162" s="18" t="s">
        <v>134</v>
      </c>
      <c r="BE162" s="231">
        <f>IF(N162="základní",J162,0)</f>
        <v>0</v>
      </c>
      <c r="BF162" s="231">
        <f>IF(N162="snížená",J162,0)</f>
        <v>0</v>
      </c>
      <c r="BG162" s="231">
        <f>IF(N162="zákl. přenesená",J162,0)</f>
        <v>0</v>
      </c>
      <c r="BH162" s="231">
        <f>IF(N162="sníž. přenesená",J162,0)</f>
        <v>0</v>
      </c>
      <c r="BI162" s="231">
        <f>IF(N162="nulová",J162,0)</f>
        <v>0</v>
      </c>
      <c r="BJ162" s="18" t="s">
        <v>79</v>
      </c>
      <c r="BK162" s="231">
        <f>ROUND(I162*H162,2)</f>
        <v>0</v>
      </c>
      <c r="BL162" s="18" t="s">
        <v>175</v>
      </c>
      <c r="BM162" s="230" t="s">
        <v>250</v>
      </c>
    </row>
    <row r="163" s="2" customFormat="1">
      <c r="A163" s="39"/>
      <c r="B163" s="40"/>
      <c r="C163" s="41"/>
      <c r="D163" s="232" t="s">
        <v>143</v>
      </c>
      <c r="E163" s="41"/>
      <c r="F163" s="233" t="s">
        <v>352</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8" t="s">
        <v>143</v>
      </c>
      <c r="AU163" s="18" t="s">
        <v>81</v>
      </c>
    </row>
    <row r="164" s="12" customFormat="1" ht="22.8" customHeight="1">
      <c r="A164" s="12"/>
      <c r="B164" s="203"/>
      <c r="C164" s="204"/>
      <c r="D164" s="205" t="s">
        <v>70</v>
      </c>
      <c r="E164" s="217" t="s">
        <v>353</v>
      </c>
      <c r="F164" s="217" t="s">
        <v>354</v>
      </c>
      <c r="G164" s="204"/>
      <c r="H164" s="204"/>
      <c r="I164" s="207"/>
      <c r="J164" s="218">
        <f>BK164</f>
        <v>0</v>
      </c>
      <c r="K164" s="204"/>
      <c r="L164" s="209"/>
      <c r="M164" s="210"/>
      <c r="N164" s="211"/>
      <c r="O164" s="211"/>
      <c r="P164" s="212">
        <f>SUM(P165:P172)</f>
        <v>0</v>
      </c>
      <c r="Q164" s="211"/>
      <c r="R164" s="212">
        <f>SUM(R165:R172)</f>
        <v>0</v>
      </c>
      <c r="S164" s="211"/>
      <c r="T164" s="213">
        <f>SUM(T165:T172)</f>
        <v>0</v>
      </c>
      <c r="U164" s="12"/>
      <c r="V164" s="12"/>
      <c r="W164" s="12"/>
      <c r="X164" s="12"/>
      <c r="Y164" s="12"/>
      <c r="Z164" s="12"/>
      <c r="AA164" s="12"/>
      <c r="AB164" s="12"/>
      <c r="AC164" s="12"/>
      <c r="AD164" s="12"/>
      <c r="AE164" s="12"/>
      <c r="AR164" s="214" t="s">
        <v>81</v>
      </c>
      <c r="AT164" s="215" t="s">
        <v>70</v>
      </c>
      <c r="AU164" s="215" t="s">
        <v>79</v>
      </c>
      <c r="AY164" s="214" t="s">
        <v>134</v>
      </c>
      <c r="BK164" s="216">
        <f>SUM(BK165:BK172)</f>
        <v>0</v>
      </c>
    </row>
    <row r="165" s="2" customFormat="1" ht="16.5" customHeight="1">
      <c r="A165" s="39"/>
      <c r="B165" s="40"/>
      <c r="C165" s="219" t="s">
        <v>257</v>
      </c>
      <c r="D165" s="219" t="s">
        <v>137</v>
      </c>
      <c r="E165" s="220" t="s">
        <v>355</v>
      </c>
      <c r="F165" s="221" t="s">
        <v>356</v>
      </c>
      <c r="G165" s="222" t="s">
        <v>146</v>
      </c>
      <c r="H165" s="223">
        <v>90.510000000000005</v>
      </c>
      <c r="I165" s="224"/>
      <c r="J165" s="225">
        <f>ROUND(I165*H165,2)</f>
        <v>0</v>
      </c>
      <c r="K165" s="221" t="s">
        <v>314</v>
      </c>
      <c r="L165" s="45"/>
      <c r="M165" s="226" t="s">
        <v>19</v>
      </c>
      <c r="N165" s="227" t="s">
        <v>42</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175</v>
      </c>
      <c r="AT165" s="230" t="s">
        <v>137</v>
      </c>
      <c r="AU165" s="230" t="s">
        <v>81</v>
      </c>
      <c r="AY165" s="18" t="s">
        <v>134</v>
      </c>
      <c r="BE165" s="231">
        <f>IF(N165="základní",J165,0)</f>
        <v>0</v>
      </c>
      <c r="BF165" s="231">
        <f>IF(N165="snížená",J165,0)</f>
        <v>0</v>
      </c>
      <c r="BG165" s="231">
        <f>IF(N165="zákl. přenesená",J165,0)</f>
        <v>0</v>
      </c>
      <c r="BH165" s="231">
        <f>IF(N165="sníž. přenesená",J165,0)</f>
        <v>0</v>
      </c>
      <c r="BI165" s="231">
        <f>IF(N165="nulová",J165,0)</f>
        <v>0</v>
      </c>
      <c r="BJ165" s="18" t="s">
        <v>79</v>
      </c>
      <c r="BK165" s="231">
        <f>ROUND(I165*H165,2)</f>
        <v>0</v>
      </c>
      <c r="BL165" s="18" t="s">
        <v>175</v>
      </c>
      <c r="BM165" s="230" t="s">
        <v>254</v>
      </c>
    </row>
    <row r="166" s="2" customFormat="1">
      <c r="A166" s="39"/>
      <c r="B166" s="40"/>
      <c r="C166" s="41"/>
      <c r="D166" s="232" t="s">
        <v>143</v>
      </c>
      <c r="E166" s="41"/>
      <c r="F166" s="233" t="s">
        <v>356</v>
      </c>
      <c r="G166" s="41"/>
      <c r="H166" s="41"/>
      <c r="I166" s="137"/>
      <c r="J166" s="41"/>
      <c r="K166" s="41"/>
      <c r="L166" s="45"/>
      <c r="M166" s="234"/>
      <c r="N166" s="235"/>
      <c r="O166" s="85"/>
      <c r="P166" s="85"/>
      <c r="Q166" s="85"/>
      <c r="R166" s="85"/>
      <c r="S166" s="85"/>
      <c r="T166" s="86"/>
      <c r="U166" s="39"/>
      <c r="V166" s="39"/>
      <c r="W166" s="39"/>
      <c r="X166" s="39"/>
      <c r="Y166" s="39"/>
      <c r="Z166" s="39"/>
      <c r="AA166" s="39"/>
      <c r="AB166" s="39"/>
      <c r="AC166" s="39"/>
      <c r="AD166" s="39"/>
      <c r="AE166" s="39"/>
      <c r="AT166" s="18" t="s">
        <v>143</v>
      </c>
      <c r="AU166" s="18" t="s">
        <v>81</v>
      </c>
    </row>
    <row r="167" s="2" customFormat="1" ht="16.5" customHeight="1">
      <c r="A167" s="39"/>
      <c r="B167" s="40"/>
      <c r="C167" s="268" t="s">
        <v>357</v>
      </c>
      <c r="D167" s="268" t="s">
        <v>169</v>
      </c>
      <c r="E167" s="269" t="s">
        <v>358</v>
      </c>
      <c r="F167" s="270" t="s">
        <v>359</v>
      </c>
      <c r="G167" s="271" t="s">
        <v>146</v>
      </c>
      <c r="H167" s="272">
        <v>90.5</v>
      </c>
      <c r="I167" s="273"/>
      <c r="J167" s="274">
        <f>ROUND(I167*H167,2)</f>
        <v>0</v>
      </c>
      <c r="K167" s="270" t="s">
        <v>141</v>
      </c>
      <c r="L167" s="275"/>
      <c r="M167" s="276" t="s">
        <v>19</v>
      </c>
      <c r="N167" s="277" t="s">
        <v>42</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209</v>
      </c>
      <c r="AT167" s="230" t="s">
        <v>169</v>
      </c>
      <c r="AU167" s="230" t="s">
        <v>81</v>
      </c>
      <c r="AY167" s="18" t="s">
        <v>134</v>
      </c>
      <c r="BE167" s="231">
        <f>IF(N167="základní",J167,0)</f>
        <v>0</v>
      </c>
      <c r="BF167" s="231">
        <f>IF(N167="snížená",J167,0)</f>
        <v>0</v>
      </c>
      <c r="BG167" s="231">
        <f>IF(N167="zákl. přenesená",J167,0)</f>
        <v>0</v>
      </c>
      <c r="BH167" s="231">
        <f>IF(N167="sníž. přenesená",J167,0)</f>
        <v>0</v>
      </c>
      <c r="BI167" s="231">
        <f>IF(N167="nulová",J167,0)</f>
        <v>0</v>
      </c>
      <c r="BJ167" s="18" t="s">
        <v>79</v>
      </c>
      <c r="BK167" s="231">
        <f>ROUND(I167*H167,2)</f>
        <v>0</v>
      </c>
      <c r="BL167" s="18" t="s">
        <v>175</v>
      </c>
      <c r="BM167" s="230" t="s">
        <v>259</v>
      </c>
    </row>
    <row r="168" s="2" customFormat="1">
      <c r="A168" s="39"/>
      <c r="B168" s="40"/>
      <c r="C168" s="41"/>
      <c r="D168" s="232" t="s">
        <v>143</v>
      </c>
      <c r="E168" s="41"/>
      <c r="F168" s="233" t="s">
        <v>359</v>
      </c>
      <c r="G168" s="41"/>
      <c r="H168" s="41"/>
      <c r="I168" s="137"/>
      <c r="J168" s="41"/>
      <c r="K168" s="41"/>
      <c r="L168" s="45"/>
      <c r="M168" s="234"/>
      <c r="N168" s="235"/>
      <c r="O168" s="85"/>
      <c r="P168" s="85"/>
      <c r="Q168" s="85"/>
      <c r="R168" s="85"/>
      <c r="S168" s="85"/>
      <c r="T168" s="86"/>
      <c r="U168" s="39"/>
      <c r="V168" s="39"/>
      <c r="W168" s="39"/>
      <c r="X168" s="39"/>
      <c r="Y168" s="39"/>
      <c r="Z168" s="39"/>
      <c r="AA168" s="39"/>
      <c r="AB168" s="39"/>
      <c r="AC168" s="39"/>
      <c r="AD168" s="39"/>
      <c r="AE168" s="39"/>
      <c r="AT168" s="18" t="s">
        <v>143</v>
      </c>
      <c r="AU168" s="18" t="s">
        <v>81</v>
      </c>
    </row>
    <row r="169" s="2" customFormat="1" ht="21.75" customHeight="1">
      <c r="A169" s="39"/>
      <c r="B169" s="40"/>
      <c r="C169" s="219" t="s">
        <v>360</v>
      </c>
      <c r="D169" s="219" t="s">
        <v>137</v>
      </c>
      <c r="E169" s="220" t="s">
        <v>361</v>
      </c>
      <c r="F169" s="221" t="s">
        <v>362</v>
      </c>
      <c r="G169" s="222" t="s">
        <v>205</v>
      </c>
      <c r="H169" s="223">
        <v>1.1579999999999999</v>
      </c>
      <c r="I169" s="224"/>
      <c r="J169" s="225">
        <f>ROUND(I169*H169,2)</f>
        <v>0</v>
      </c>
      <c r="K169" s="221" t="s">
        <v>141</v>
      </c>
      <c r="L169" s="45"/>
      <c r="M169" s="226" t="s">
        <v>19</v>
      </c>
      <c r="N169" s="227" t="s">
        <v>42</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175</v>
      </c>
      <c r="AT169" s="230" t="s">
        <v>137</v>
      </c>
      <c r="AU169" s="230" t="s">
        <v>81</v>
      </c>
      <c r="AY169" s="18" t="s">
        <v>134</v>
      </c>
      <c r="BE169" s="231">
        <f>IF(N169="základní",J169,0)</f>
        <v>0</v>
      </c>
      <c r="BF169" s="231">
        <f>IF(N169="snížená",J169,0)</f>
        <v>0</v>
      </c>
      <c r="BG169" s="231">
        <f>IF(N169="zákl. přenesená",J169,0)</f>
        <v>0</v>
      </c>
      <c r="BH169" s="231">
        <f>IF(N169="sníž. přenesená",J169,0)</f>
        <v>0</v>
      </c>
      <c r="BI169" s="231">
        <f>IF(N169="nulová",J169,0)</f>
        <v>0</v>
      </c>
      <c r="BJ169" s="18" t="s">
        <v>79</v>
      </c>
      <c r="BK169" s="231">
        <f>ROUND(I169*H169,2)</f>
        <v>0</v>
      </c>
      <c r="BL169" s="18" t="s">
        <v>175</v>
      </c>
      <c r="BM169" s="230" t="s">
        <v>262</v>
      </c>
    </row>
    <row r="170" s="2" customFormat="1">
      <c r="A170" s="39"/>
      <c r="B170" s="40"/>
      <c r="C170" s="41"/>
      <c r="D170" s="232" t="s">
        <v>143</v>
      </c>
      <c r="E170" s="41"/>
      <c r="F170" s="233" t="s">
        <v>363</v>
      </c>
      <c r="G170" s="41"/>
      <c r="H170" s="41"/>
      <c r="I170" s="137"/>
      <c r="J170" s="41"/>
      <c r="K170" s="41"/>
      <c r="L170" s="45"/>
      <c r="M170" s="234"/>
      <c r="N170" s="235"/>
      <c r="O170" s="85"/>
      <c r="P170" s="85"/>
      <c r="Q170" s="85"/>
      <c r="R170" s="85"/>
      <c r="S170" s="85"/>
      <c r="T170" s="86"/>
      <c r="U170" s="39"/>
      <c r="V170" s="39"/>
      <c r="W170" s="39"/>
      <c r="X170" s="39"/>
      <c r="Y170" s="39"/>
      <c r="Z170" s="39"/>
      <c r="AA170" s="39"/>
      <c r="AB170" s="39"/>
      <c r="AC170" s="39"/>
      <c r="AD170" s="39"/>
      <c r="AE170" s="39"/>
      <c r="AT170" s="18" t="s">
        <v>143</v>
      </c>
      <c r="AU170" s="18" t="s">
        <v>81</v>
      </c>
    </row>
    <row r="171" s="2" customFormat="1" ht="21.75" customHeight="1">
      <c r="A171" s="39"/>
      <c r="B171" s="40"/>
      <c r="C171" s="219" t="s">
        <v>364</v>
      </c>
      <c r="D171" s="219" t="s">
        <v>137</v>
      </c>
      <c r="E171" s="220" t="s">
        <v>365</v>
      </c>
      <c r="F171" s="221" t="s">
        <v>366</v>
      </c>
      <c r="G171" s="222" t="s">
        <v>205</v>
      </c>
      <c r="H171" s="223">
        <v>1.1579999999999999</v>
      </c>
      <c r="I171" s="224"/>
      <c r="J171" s="225">
        <f>ROUND(I171*H171,2)</f>
        <v>0</v>
      </c>
      <c r="K171" s="221" t="s">
        <v>141</v>
      </c>
      <c r="L171" s="45"/>
      <c r="M171" s="226" t="s">
        <v>19</v>
      </c>
      <c r="N171" s="227" t="s">
        <v>42</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175</v>
      </c>
      <c r="AT171" s="230" t="s">
        <v>137</v>
      </c>
      <c r="AU171" s="230" t="s">
        <v>81</v>
      </c>
      <c r="AY171" s="18" t="s">
        <v>134</v>
      </c>
      <c r="BE171" s="231">
        <f>IF(N171="základní",J171,0)</f>
        <v>0</v>
      </c>
      <c r="BF171" s="231">
        <f>IF(N171="snížená",J171,0)</f>
        <v>0</v>
      </c>
      <c r="BG171" s="231">
        <f>IF(N171="zákl. přenesená",J171,0)</f>
        <v>0</v>
      </c>
      <c r="BH171" s="231">
        <f>IF(N171="sníž. přenesená",J171,0)</f>
        <v>0</v>
      </c>
      <c r="BI171" s="231">
        <f>IF(N171="nulová",J171,0)</f>
        <v>0</v>
      </c>
      <c r="BJ171" s="18" t="s">
        <v>79</v>
      </c>
      <c r="BK171" s="231">
        <f>ROUND(I171*H171,2)</f>
        <v>0</v>
      </c>
      <c r="BL171" s="18" t="s">
        <v>175</v>
      </c>
      <c r="BM171" s="230" t="s">
        <v>266</v>
      </c>
    </row>
    <row r="172" s="2" customFormat="1">
      <c r="A172" s="39"/>
      <c r="B172" s="40"/>
      <c r="C172" s="41"/>
      <c r="D172" s="232" t="s">
        <v>143</v>
      </c>
      <c r="E172" s="41"/>
      <c r="F172" s="233" t="s">
        <v>367</v>
      </c>
      <c r="G172" s="41"/>
      <c r="H172" s="41"/>
      <c r="I172" s="137"/>
      <c r="J172" s="41"/>
      <c r="K172" s="41"/>
      <c r="L172" s="45"/>
      <c r="M172" s="234"/>
      <c r="N172" s="235"/>
      <c r="O172" s="85"/>
      <c r="P172" s="85"/>
      <c r="Q172" s="85"/>
      <c r="R172" s="85"/>
      <c r="S172" s="85"/>
      <c r="T172" s="86"/>
      <c r="U172" s="39"/>
      <c r="V172" s="39"/>
      <c r="W172" s="39"/>
      <c r="X172" s="39"/>
      <c r="Y172" s="39"/>
      <c r="Z172" s="39"/>
      <c r="AA172" s="39"/>
      <c r="AB172" s="39"/>
      <c r="AC172" s="39"/>
      <c r="AD172" s="39"/>
      <c r="AE172" s="39"/>
      <c r="AT172" s="18" t="s">
        <v>143</v>
      </c>
      <c r="AU172" s="18" t="s">
        <v>81</v>
      </c>
    </row>
    <row r="173" s="12" customFormat="1" ht="22.8" customHeight="1">
      <c r="A173" s="12"/>
      <c r="B173" s="203"/>
      <c r="C173" s="204"/>
      <c r="D173" s="205" t="s">
        <v>70</v>
      </c>
      <c r="E173" s="217" t="s">
        <v>368</v>
      </c>
      <c r="F173" s="217" t="s">
        <v>369</v>
      </c>
      <c r="G173" s="204"/>
      <c r="H173" s="204"/>
      <c r="I173" s="207"/>
      <c r="J173" s="218">
        <f>BK173</f>
        <v>0</v>
      </c>
      <c r="K173" s="204"/>
      <c r="L173" s="209"/>
      <c r="M173" s="210"/>
      <c r="N173" s="211"/>
      <c r="O173" s="211"/>
      <c r="P173" s="212">
        <f>SUM(P174:P177)</f>
        <v>0</v>
      </c>
      <c r="Q173" s="211"/>
      <c r="R173" s="212">
        <f>SUM(R174:R177)</f>
        <v>0</v>
      </c>
      <c r="S173" s="211"/>
      <c r="T173" s="213">
        <f>SUM(T174:T177)</f>
        <v>0</v>
      </c>
      <c r="U173" s="12"/>
      <c r="V173" s="12"/>
      <c r="W173" s="12"/>
      <c r="X173" s="12"/>
      <c r="Y173" s="12"/>
      <c r="Z173" s="12"/>
      <c r="AA173" s="12"/>
      <c r="AB173" s="12"/>
      <c r="AC173" s="12"/>
      <c r="AD173" s="12"/>
      <c r="AE173" s="12"/>
      <c r="AR173" s="214" t="s">
        <v>81</v>
      </c>
      <c r="AT173" s="215" t="s">
        <v>70</v>
      </c>
      <c r="AU173" s="215" t="s">
        <v>79</v>
      </c>
      <c r="AY173" s="214" t="s">
        <v>134</v>
      </c>
      <c r="BK173" s="216">
        <f>SUM(BK174:BK177)</f>
        <v>0</v>
      </c>
    </row>
    <row r="174" s="2" customFormat="1" ht="16.5" customHeight="1">
      <c r="A174" s="39"/>
      <c r="B174" s="40"/>
      <c r="C174" s="219" t="s">
        <v>263</v>
      </c>
      <c r="D174" s="219" t="s">
        <v>137</v>
      </c>
      <c r="E174" s="220" t="s">
        <v>370</v>
      </c>
      <c r="F174" s="221" t="s">
        <v>371</v>
      </c>
      <c r="G174" s="222" t="s">
        <v>372</v>
      </c>
      <c r="H174" s="223">
        <v>4</v>
      </c>
      <c r="I174" s="224"/>
      <c r="J174" s="225">
        <f>ROUND(I174*H174,2)</f>
        <v>0</v>
      </c>
      <c r="K174" s="221" t="s">
        <v>314</v>
      </c>
      <c r="L174" s="45"/>
      <c r="M174" s="226" t="s">
        <v>19</v>
      </c>
      <c r="N174" s="227" t="s">
        <v>42</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175</v>
      </c>
      <c r="AT174" s="230" t="s">
        <v>137</v>
      </c>
      <c r="AU174" s="230" t="s">
        <v>81</v>
      </c>
      <c r="AY174" s="18" t="s">
        <v>134</v>
      </c>
      <c r="BE174" s="231">
        <f>IF(N174="základní",J174,0)</f>
        <v>0</v>
      </c>
      <c r="BF174" s="231">
        <f>IF(N174="snížená",J174,0)</f>
        <v>0</v>
      </c>
      <c r="BG174" s="231">
        <f>IF(N174="zákl. přenesená",J174,0)</f>
        <v>0</v>
      </c>
      <c r="BH174" s="231">
        <f>IF(N174="sníž. přenesená",J174,0)</f>
        <v>0</v>
      </c>
      <c r="BI174" s="231">
        <f>IF(N174="nulová",J174,0)</f>
        <v>0</v>
      </c>
      <c r="BJ174" s="18" t="s">
        <v>79</v>
      </c>
      <c r="BK174" s="231">
        <f>ROUND(I174*H174,2)</f>
        <v>0</v>
      </c>
      <c r="BL174" s="18" t="s">
        <v>175</v>
      </c>
      <c r="BM174" s="230" t="s">
        <v>270</v>
      </c>
    </row>
    <row r="175" s="2" customFormat="1">
      <c r="A175" s="39"/>
      <c r="B175" s="40"/>
      <c r="C175" s="41"/>
      <c r="D175" s="232" t="s">
        <v>143</v>
      </c>
      <c r="E175" s="41"/>
      <c r="F175" s="233" t="s">
        <v>371</v>
      </c>
      <c r="G175" s="41"/>
      <c r="H175" s="41"/>
      <c r="I175" s="137"/>
      <c r="J175" s="41"/>
      <c r="K175" s="41"/>
      <c r="L175" s="45"/>
      <c r="M175" s="234"/>
      <c r="N175" s="235"/>
      <c r="O175" s="85"/>
      <c r="P175" s="85"/>
      <c r="Q175" s="85"/>
      <c r="R175" s="85"/>
      <c r="S175" s="85"/>
      <c r="T175" s="86"/>
      <c r="U175" s="39"/>
      <c r="V175" s="39"/>
      <c r="W175" s="39"/>
      <c r="X175" s="39"/>
      <c r="Y175" s="39"/>
      <c r="Z175" s="39"/>
      <c r="AA175" s="39"/>
      <c r="AB175" s="39"/>
      <c r="AC175" s="39"/>
      <c r="AD175" s="39"/>
      <c r="AE175" s="39"/>
      <c r="AT175" s="18" t="s">
        <v>143</v>
      </c>
      <c r="AU175" s="18" t="s">
        <v>81</v>
      </c>
    </row>
    <row r="176" s="2" customFormat="1" ht="21.75" customHeight="1">
      <c r="A176" s="39"/>
      <c r="B176" s="40"/>
      <c r="C176" s="219" t="s">
        <v>209</v>
      </c>
      <c r="D176" s="219" t="s">
        <v>137</v>
      </c>
      <c r="E176" s="220" t="s">
        <v>373</v>
      </c>
      <c r="F176" s="221" t="s">
        <v>374</v>
      </c>
      <c r="G176" s="222" t="s">
        <v>205</v>
      </c>
      <c r="H176" s="223">
        <v>0.040000000000000001</v>
      </c>
      <c r="I176" s="224"/>
      <c r="J176" s="225">
        <f>ROUND(I176*H176,2)</f>
        <v>0</v>
      </c>
      <c r="K176" s="221" t="s">
        <v>141</v>
      </c>
      <c r="L176" s="45"/>
      <c r="M176" s="226" t="s">
        <v>19</v>
      </c>
      <c r="N176" s="227" t="s">
        <v>42</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175</v>
      </c>
      <c r="AT176" s="230" t="s">
        <v>137</v>
      </c>
      <c r="AU176" s="230" t="s">
        <v>81</v>
      </c>
      <c r="AY176" s="18" t="s">
        <v>134</v>
      </c>
      <c r="BE176" s="231">
        <f>IF(N176="základní",J176,0)</f>
        <v>0</v>
      </c>
      <c r="BF176" s="231">
        <f>IF(N176="snížená",J176,0)</f>
        <v>0</v>
      </c>
      <c r="BG176" s="231">
        <f>IF(N176="zákl. přenesená",J176,0)</f>
        <v>0</v>
      </c>
      <c r="BH176" s="231">
        <f>IF(N176="sníž. přenesená",J176,0)</f>
        <v>0</v>
      </c>
      <c r="BI176" s="231">
        <f>IF(N176="nulová",J176,0)</f>
        <v>0</v>
      </c>
      <c r="BJ176" s="18" t="s">
        <v>79</v>
      </c>
      <c r="BK176" s="231">
        <f>ROUND(I176*H176,2)</f>
        <v>0</v>
      </c>
      <c r="BL176" s="18" t="s">
        <v>175</v>
      </c>
      <c r="BM176" s="230" t="s">
        <v>277</v>
      </c>
    </row>
    <row r="177" s="2" customFormat="1">
      <c r="A177" s="39"/>
      <c r="B177" s="40"/>
      <c r="C177" s="41"/>
      <c r="D177" s="232" t="s">
        <v>143</v>
      </c>
      <c r="E177" s="41"/>
      <c r="F177" s="233" t="s">
        <v>374</v>
      </c>
      <c r="G177" s="41"/>
      <c r="H177" s="41"/>
      <c r="I177" s="137"/>
      <c r="J177" s="41"/>
      <c r="K177" s="41"/>
      <c r="L177" s="45"/>
      <c r="M177" s="234"/>
      <c r="N177" s="235"/>
      <c r="O177" s="85"/>
      <c r="P177" s="85"/>
      <c r="Q177" s="85"/>
      <c r="R177" s="85"/>
      <c r="S177" s="85"/>
      <c r="T177" s="86"/>
      <c r="U177" s="39"/>
      <c r="V177" s="39"/>
      <c r="W177" s="39"/>
      <c r="X177" s="39"/>
      <c r="Y177" s="39"/>
      <c r="Z177" s="39"/>
      <c r="AA177" s="39"/>
      <c r="AB177" s="39"/>
      <c r="AC177" s="39"/>
      <c r="AD177" s="39"/>
      <c r="AE177" s="39"/>
      <c r="AT177" s="18" t="s">
        <v>143</v>
      </c>
      <c r="AU177" s="18" t="s">
        <v>81</v>
      </c>
    </row>
    <row r="178" s="12" customFormat="1" ht="22.8" customHeight="1">
      <c r="A178" s="12"/>
      <c r="B178" s="203"/>
      <c r="C178" s="204"/>
      <c r="D178" s="205" t="s">
        <v>70</v>
      </c>
      <c r="E178" s="217" t="s">
        <v>375</v>
      </c>
      <c r="F178" s="217" t="s">
        <v>376</v>
      </c>
      <c r="G178" s="204"/>
      <c r="H178" s="204"/>
      <c r="I178" s="207"/>
      <c r="J178" s="218">
        <f>BK178</f>
        <v>0</v>
      </c>
      <c r="K178" s="204"/>
      <c r="L178" s="209"/>
      <c r="M178" s="210"/>
      <c r="N178" s="211"/>
      <c r="O178" s="211"/>
      <c r="P178" s="212">
        <f>SUM(P179:P192)</f>
        <v>0</v>
      </c>
      <c r="Q178" s="211"/>
      <c r="R178" s="212">
        <f>SUM(R179:R192)</f>
        <v>0</v>
      </c>
      <c r="S178" s="211"/>
      <c r="T178" s="213">
        <f>SUM(T179:T192)</f>
        <v>0</v>
      </c>
      <c r="U178" s="12"/>
      <c r="V178" s="12"/>
      <c r="W178" s="12"/>
      <c r="X178" s="12"/>
      <c r="Y178" s="12"/>
      <c r="Z178" s="12"/>
      <c r="AA178" s="12"/>
      <c r="AB178" s="12"/>
      <c r="AC178" s="12"/>
      <c r="AD178" s="12"/>
      <c r="AE178" s="12"/>
      <c r="AR178" s="214" t="s">
        <v>81</v>
      </c>
      <c r="AT178" s="215" t="s">
        <v>70</v>
      </c>
      <c r="AU178" s="215" t="s">
        <v>79</v>
      </c>
      <c r="AY178" s="214" t="s">
        <v>134</v>
      </c>
      <c r="BK178" s="216">
        <f>SUM(BK179:BK192)</f>
        <v>0</v>
      </c>
    </row>
    <row r="179" s="2" customFormat="1" ht="33" customHeight="1">
      <c r="A179" s="39"/>
      <c r="B179" s="40"/>
      <c r="C179" s="219" t="s">
        <v>377</v>
      </c>
      <c r="D179" s="219" t="s">
        <v>137</v>
      </c>
      <c r="E179" s="220" t="s">
        <v>378</v>
      </c>
      <c r="F179" s="221" t="s">
        <v>379</v>
      </c>
      <c r="G179" s="222" t="s">
        <v>346</v>
      </c>
      <c r="H179" s="223">
        <v>4</v>
      </c>
      <c r="I179" s="224"/>
      <c r="J179" s="225">
        <f>ROUND(I179*H179,2)</f>
        <v>0</v>
      </c>
      <c r="K179" s="221" t="s">
        <v>314</v>
      </c>
      <c r="L179" s="45"/>
      <c r="M179" s="226" t="s">
        <v>19</v>
      </c>
      <c r="N179" s="227" t="s">
        <v>42</v>
      </c>
      <c r="O179" s="85"/>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175</v>
      </c>
      <c r="AT179" s="230" t="s">
        <v>137</v>
      </c>
      <c r="AU179" s="230" t="s">
        <v>81</v>
      </c>
      <c r="AY179" s="18" t="s">
        <v>134</v>
      </c>
      <c r="BE179" s="231">
        <f>IF(N179="základní",J179,0)</f>
        <v>0</v>
      </c>
      <c r="BF179" s="231">
        <f>IF(N179="snížená",J179,0)</f>
        <v>0</v>
      </c>
      <c r="BG179" s="231">
        <f>IF(N179="zákl. přenesená",J179,0)</f>
        <v>0</v>
      </c>
      <c r="BH179" s="231">
        <f>IF(N179="sníž. přenesená",J179,0)</f>
        <v>0</v>
      </c>
      <c r="BI179" s="231">
        <f>IF(N179="nulová",J179,0)</f>
        <v>0</v>
      </c>
      <c r="BJ179" s="18" t="s">
        <v>79</v>
      </c>
      <c r="BK179" s="231">
        <f>ROUND(I179*H179,2)</f>
        <v>0</v>
      </c>
      <c r="BL179" s="18" t="s">
        <v>175</v>
      </c>
      <c r="BM179" s="230" t="s">
        <v>280</v>
      </c>
    </row>
    <row r="180" s="2" customFormat="1">
      <c r="A180" s="39"/>
      <c r="B180" s="40"/>
      <c r="C180" s="41"/>
      <c r="D180" s="232" t="s">
        <v>143</v>
      </c>
      <c r="E180" s="41"/>
      <c r="F180" s="233" t="s">
        <v>379</v>
      </c>
      <c r="G180" s="41"/>
      <c r="H180" s="41"/>
      <c r="I180" s="137"/>
      <c r="J180" s="41"/>
      <c r="K180" s="41"/>
      <c r="L180" s="45"/>
      <c r="M180" s="234"/>
      <c r="N180" s="235"/>
      <c r="O180" s="85"/>
      <c r="P180" s="85"/>
      <c r="Q180" s="85"/>
      <c r="R180" s="85"/>
      <c r="S180" s="85"/>
      <c r="T180" s="86"/>
      <c r="U180" s="39"/>
      <c r="V180" s="39"/>
      <c r="W180" s="39"/>
      <c r="X180" s="39"/>
      <c r="Y180" s="39"/>
      <c r="Z180" s="39"/>
      <c r="AA180" s="39"/>
      <c r="AB180" s="39"/>
      <c r="AC180" s="39"/>
      <c r="AD180" s="39"/>
      <c r="AE180" s="39"/>
      <c r="AT180" s="18" t="s">
        <v>143</v>
      </c>
      <c r="AU180" s="18" t="s">
        <v>81</v>
      </c>
    </row>
    <row r="181" s="2" customFormat="1" ht="16.5" customHeight="1">
      <c r="A181" s="39"/>
      <c r="B181" s="40"/>
      <c r="C181" s="268" t="s">
        <v>213</v>
      </c>
      <c r="D181" s="268" t="s">
        <v>169</v>
      </c>
      <c r="E181" s="269" t="s">
        <v>380</v>
      </c>
      <c r="F181" s="270" t="s">
        <v>381</v>
      </c>
      <c r="G181" s="271" t="s">
        <v>346</v>
      </c>
      <c r="H181" s="272">
        <v>4</v>
      </c>
      <c r="I181" s="273"/>
      <c r="J181" s="274">
        <f>ROUND(I181*H181,2)</f>
        <v>0</v>
      </c>
      <c r="K181" s="270" t="s">
        <v>314</v>
      </c>
      <c r="L181" s="275"/>
      <c r="M181" s="276" t="s">
        <v>19</v>
      </c>
      <c r="N181" s="277" t="s">
        <v>42</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209</v>
      </c>
      <c r="AT181" s="230" t="s">
        <v>169</v>
      </c>
      <c r="AU181" s="230" t="s">
        <v>81</v>
      </c>
      <c r="AY181" s="18" t="s">
        <v>134</v>
      </c>
      <c r="BE181" s="231">
        <f>IF(N181="základní",J181,0)</f>
        <v>0</v>
      </c>
      <c r="BF181" s="231">
        <f>IF(N181="snížená",J181,0)</f>
        <v>0</v>
      </c>
      <c r="BG181" s="231">
        <f>IF(N181="zákl. přenesená",J181,0)</f>
        <v>0</v>
      </c>
      <c r="BH181" s="231">
        <f>IF(N181="sníž. přenesená",J181,0)</f>
        <v>0</v>
      </c>
      <c r="BI181" s="231">
        <f>IF(N181="nulová",J181,0)</f>
        <v>0</v>
      </c>
      <c r="BJ181" s="18" t="s">
        <v>79</v>
      </c>
      <c r="BK181" s="231">
        <f>ROUND(I181*H181,2)</f>
        <v>0</v>
      </c>
      <c r="BL181" s="18" t="s">
        <v>175</v>
      </c>
      <c r="BM181" s="230" t="s">
        <v>360</v>
      </c>
    </row>
    <row r="182" s="2" customFormat="1">
      <c r="A182" s="39"/>
      <c r="B182" s="40"/>
      <c r="C182" s="41"/>
      <c r="D182" s="232" t="s">
        <v>143</v>
      </c>
      <c r="E182" s="41"/>
      <c r="F182" s="233" t="s">
        <v>381</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143</v>
      </c>
      <c r="AU182" s="18" t="s">
        <v>81</v>
      </c>
    </row>
    <row r="183" s="2" customFormat="1" ht="16.5" customHeight="1">
      <c r="A183" s="39"/>
      <c r="B183" s="40"/>
      <c r="C183" s="219" t="s">
        <v>382</v>
      </c>
      <c r="D183" s="219" t="s">
        <v>137</v>
      </c>
      <c r="E183" s="220" t="s">
        <v>383</v>
      </c>
      <c r="F183" s="221" t="s">
        <v>384</v>
      </c>
      <c r="G183" s="222" t="s">
        <v>346</v>
      </c>
      <c r="H183" s="223">
        <v>4</v>
      </c>
      <c r="I183" s="224"/>
      <c r="J183" s="225">
        <f>ROUND(I183*H183,2)</f>
        <v>0</v>
      </c>
      <c r="K183" s="221" t="s">
        <v>314</v>
      </c>
      <c r="L183" s="45"/>
      <c r="M183" s="226" t="s">
        <v>19</v>
      </c>
      <c r="N183" s="227" t="s">
        <v>42</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175</v>
      </c>
      <c r="AT183" s="230" t="s">
        <v>137</v>
      </c>
      <c r="AU183" s="230" t="s">
        <v>81</v>
      </c>
      <c r="AY183" s="18" t="s">
        <v>134</v>
      </c>
      <c r="BE183" s="231">
        <f>IF(N183="základní",J183,0)</f>
        <v>0</v>
      </c>
      <c r="BF183" s="231">
        <f>IF(N183="snížená",J183,0)</f>
        <v>0</v>
      </c>
      <c r="BG183" s="231">
        <f>IF(N183="zákl. přenesená",J183,0)</f>
        <v>0</v>
      </c>
      <c r="BH183" s="231">
        <f>IF(N183="sníž. přenesená",J183,0)</f>
        <v>0</v>
      </c>
      <c r="BI183" s="231">
        <f>IF(N183="nulová",J183,0)</f>
        <v>0</v>
      </c>
      <c r="BJ183" s="18" t="s">
        <v>79</v>
      </c>
      <c r="BK183" s="231">
        <f>ROUND(I183*H183,2)</f>
        <v>0</v>
      </c>
      <c r="BL183" s="18" t="s">
        <v>175</v>
      </c>
      <c r="BM183" s="230" t="s">
        <v>385</v>
      </c>
    </row>
    <row r="184" s="2" customFormat="1">
      <c r="A184" s="39"/>
      <c r="B184" s="40"/>
      <c r="C184" s="41"/>
      <c r="D184" s="232" t="s">
        <v>143</v>
      </c>
      <c r="E184" s="41"/>
      <c r="F184" s="233" t="s">
        <v>384</v>
      </c>
      <c r="G184" s="41"/>
      <c r="H184" s="41"/>
      <c r="I184" s="137"/>
      <c r="J184" s="41"/>
      <c r="K184" s="41"/>
      <c r="L184" s="45"/>
      <c r="M184" s="234"/>
      <c r="N184" s="235"/>
      <c r="O184" s="85"/>
      <c r="P184" s="85"/>
      <c r="Q184" s="85"/>
      <c r="R184" s="85"/>
      <c r="S184" s="85"/>
      <c r="T184" s="86"/>
      <c r="U184" s="39"/>
      <c r="V184" s="39"/>
      <c r="W184" s="39"/>
      <c r="X184" s="39"/>
      <c r="Y184" s="39"/>
      <c r="Z184" s="39"/>
      <c r="AA184" s="39"/>
      <c r="AB184" s="39"/>
      <c r="AC184" s="39"/>
      <c r="AD184" s="39"/>
      <c r="AE184" s="39"/>
      <c r="AT184" s="18" t="s">
        <v>143</v>
      </c>
      <c r="AU184" s="18" t="s">
        <v>81</v>
      </c>
    </row>
    <row r="185" s="2" customFormat="1" ht="16.5" customHeight="1">
      <c r="A185" s="39"/>
      <c r="B185" s="40"/>
      <c r="C185" s="219" t="s">
        <v>217</v>
      </c>
      <c r="D185" s="219" t="s">
        <v>137</v>
      </c>
      <c r="E185" s="220" t="s">
        <v>386</v>
      </c>
      <c r="F185" s="221" t="s">
        <v>387</v>
      </c>
      <c r="G185" s="222" t="s">
        <v>140</v>
      </c>
      <c r="H185" s="223">
        <v>43.218000000000004</v>
      </c>
      <c r="I185" s="224"/>
      <c r="J185" s="225">
        <f>ROUND(I185*H185,2)</f>
        <v>0</v>
      </c>
      <c r="K185" s="221" t="s">
        <v>141</v>
      </c>
      <c r="L185" s="45"/>
      <c r="M185" s="226" t="s">
        <v>19</v>
      </c>
      <c r="N185" s="227" t="s">
        <v>42</v>
      </c>
      <c r="O185" s="85"/>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175</v>
      </c>
      <c r="AT185" s="230" t="s">
        <v>137</v>
      </c>
      <c r="AU185" s="230" t="s">
        <v>81</v>
      </c>
      <c r="AY185" s="18" t="s">
        <v>134</v>
      </c>
      <c r="BE185" s="231">
        <f>IF(N185="základní",J185,0)</f>
        <v>0</v>
      </c>
      <c r="BF185" s="231">
        <f>IF(N185="snížená",J185,0)</f>
        <v>0</v>
      </c>
      <c r="BG185" s="231">
        <f>IF(N185="zákl. přenesená",J185,0)</f>
        <v>0</v>
      </c>
      <c r="BH185" s="231">
        <f>IF(N185="sníž. přenesená",J185,0)</f>
        <v>0</v>
      </c>
      <c r="BI185" s="231">
        <f>IF(N185="nulová",J185,0)</f>
        <v>0</v>
      </c>
      <c r="BJ185" s="18" t="s">
        <v>79</v>
      </c>
      <c r="BK185" s="231">
        <f>ROUND(I185*H185,2)</f>
        <v>0</v>
      </c>
      <c r="BL185" s="18" t="s">
        <v>175</v>
      </c>
      <c r="BM185" s="230" t="s">
        <v>388</v>
      </c>
    </row>
    <row r="186" s="2" customFormat="1">
      <c r="A186" s="39"/>
      <c r="B186" s="40"/>
      <c r="C186" s="41"/>
      <c r="D186" s="232" t="s">
        <v>143</v>
      </c>
      <c r="E186" s="41"/>
      <c r="F186" s="233" t="s">
        <v>387</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143</v>
      </c>
      <c r="AU186" s="18" t="s">
        <v>81</v>
      </c>
    </row>
    <row r="187" s="2" customFormat="1" ht="16.5" customHeight="1">
      <c r="A187" s="39"/>
      <c r="B187" s="40"/>
      <c r="C187" s="219" t="s">
        <v>389</v>
      </c>
      <c r="D187" s="219" t="s">
        <v>137</v>
      </c>
      <c r="E187" s="220" t="s">
        <v>390</v>
      </c>
      <c r="F187" s="221" t="s">
        <v>391</v>
      </c>
      <c r="G187" s="222" t="s">
        <v>140</v>
      </c>
      <c r="H187" s="223">
        <v>43.218000000000004</v>
      </c>
      <c r="I187" s="224"/>
      <c r="J187" s="225">
        <f>ROUND(I187*H187,2)</f>
        <v>0</v>
      </c>
      <c r="K187" s="221" t="s">
        <v>141</v>
      </c>
      <c r="L187" s="45"/>
      <c r="M187" s="226" t="s">
        <v>19</v>
      </c>
      <c r="N187" s="227" t="s">
        <v>42</v>
      </c>
      <c r="O187" s="85"/>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175</v>
      </c>
      <c r="AT187" s="230" t="s">
        <v>137</v>
      </c>
      <c r="AU187" s="230" t="s">
        <v>81</v>
      </c>
      <c r="AY187" s="18" t="s">
        <v>134</v>
      </c>
      <c r="BE187" s="231">
        <f>IF(N187="základní",J187,0)</f>
        <v>0</v>
      </c>
      <c r="BF187" s="231">
        <f>IF(N187="snížená",J187,0)</f>
        <v>0</v>
      </c>
      <c r="BG187" s="231">
        <f>IF(N187="zákl. přenesená",J187,0)</f>
        <v>0</v>
      </c>
      <c r="BH187" s="231">
        <f>IF(N187="sníž. přenesená",J187,0)</f>
        <v>0</v>
      </c>
      <c r="BI187" s="231">
        <f>IF(N187="nulová",J187,0)</f>
        <v>0</v>
      </c>
      <c r="BJ187" s="18" t="s">
        <v>79</v>
      </c>
      <c r="BK187" s="231">
        <f>ROUND(I187*H187,2)</f>
        <v>0</v>
      </c>
      <c r="BL187" s="18" t="s">
        <v>175</v>
      </c>
      <c r="BM187" s="230" t="s">
        <v>392</v>
      </c>
    </row>
    <row r="188" s="2" customFormat="1">
      <c r="A188" s="39"/>
      <c r="B188" s="40"/>
      <c r="C188" s="41"/>
      <c r="D188" s="232" t="s">
        <v>143</v>
      </c>
      <c r="E188" s="41"/>
      <c r="F188" s="233" t="s">
        <v>391</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143</v>
      </c>
      <c r="AU188" s="18" t="s">
        <v>81</v>
      </c>
    </row>
    <row r="189" s="2" customFormat="1" ht="16.5" customHeight="1">
      <c r="A189" s="39"/>
      <c r="B189" s="40"/>
      <c r="C189" s="219" t="s">
        <v>223</v>
      </c>
      <c r="D189" s="219" t="s">
        <v>137</v>
      </c>
      <c r="E189" s="220" t="s">
        <v>393</v>
      </c>
      <c r="F189" s="221" t="s">
        <v>394</v>
      </c>
      <c r="G189" s="222" t="s">
        <v>140</v>
      </c>
      <c r="H189" s="223">
        <v>43.218000000000004</v>
      </c>
      <c r="I189" s="224"/>
      <c r="J189" s="225">
        <f>ROUND(I189*H189,2)</f>
        <v>0</v>
      </c>
      <c r="K189" s="221" t="s">
        <v>141</v>
      </c>
      <c r="L189" s="45"/>
      <c r="M189" s="226" t="s">
        <v>19</v>
      </c>
      <c r="N189" s="227" t="s">
        <v>42</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175</v>
      </c>
      <c r="AT189" s="230" t="s">
        <v>137</v>
      </c>
      <c r="AU189" s="230" t="s">
        <v>81</v>
      </c>
      <c r="AY189" s="18" t="s">
        <v>134</v>
      </c>
      <c r="BE189" s="231">
        <f>IF(N189="základní",J189,0)</f>
        <v>0</v>
      </c>
      <c r="BF189" s="231">
        <f>IF(N189="snížená",J189,0)</f>
        <v>0</v>
      </c>
      <c r="BG189" s="231">
        <f>IF(N189="zákl. přenesená",J189,0)</f>
        <v>0</v>
      </c>
      <c r="BH189" s="231">
        <f>IF(N189="sníž. přenesená",J189,0)</f>
        <v>0</v>
      </c>
      <c r="BI189" s="231">
        <f>IF(N189="nulová",J189,0)</f>
        <v>0</v>
      </c>
      <c r="BJ189" s="18" t="s">
        <v>79</v>
      </c>
      <c r="BK189" s="231">
        <f>ROUND(I189*H189,2)</f>
        <v>0</v>
      </c>
      <c r="BL189" s="18" t="s">
        <v>175</v>
      </c>
      <c r="BM189" s="230" t="s">
        <v>395</v>
      </c>
    </row>
    <row r="190" s="2" customFormat="1">
      <c r="A190" s="39"/>
      <c r="B190" s="40"/>
      <c r="C190" s="41"/>
      <c r="D190" s="232" t="s">
        <v>143</v>
      </c>
      <c r="E190" s="41"/>
      <c r="F190" s="233" t="s">
        <v>394</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143</v>
      </c>
      <c r="AU190" s="18" t="s">
        <v>81</v>
      </c>
    </row>
    <row r="191" s="2" customFormat="1" ht="21.75" customHeight="1">
      <c r="A191" s="39"/>
      <c r="B191" s="40"/>
      <c r="C191" s="219" t="s">
        <v>396</v>
      </c>
      <c r="D191" s="219" t="s">
        <v>137</v>
      </c>
      <c r="E191" s="220" t="s">
        <v>397</v>
      </c>
      <c r="F191" s="221" t="s">
        <v>398</v>
      </c>
      <c r="G191" s="222" t="s">
        <v>205</v>
      </c>
      <c r="H191" s="223">
        <v>0.017000000000000001</v>
      </c>
      <c r="I191" s="224"/>
      <c r="J191" s="225">
        <f>ROUND(I191*H191,2)</f>
        <v>0</v>
      </c>
      <c r="K191" s="221" t="s">
        <v>141</v>
      </c>
      <c r="L191" s="45"/>
      <c r="M191" s="226" t="s">
        <v>19</v>
      </c>
      <c r="N191" s="227" t="s">
        <v>42</v>
      </c>
      <c r="O191" s="85"/>
      <c r="P191" s="228">
        <f>O191*H191</f>
        <v>0</v>
      </c>
      <c r="Q191" s="228">
        <v>0</v>
      </c>
      <c r="R191" s="228">
        <f>Q191*H191</f>
        <v>0</v>
      </c>
      <c r="S191" s="228">
        <v>0</v>
      </c>
      <c r="T191" s="229">
        <f>S191*H191</f>
        <v>0</v>
      </c>
      <c r="U191" s="39"/>
      <c r="V191" s="39"/>
      <c r="W191" s="39"/>
      <c r="X191" s="39"/>
      <c r="Y191" s="39"/>
      <c r="Z191" s="39"/>
      <c r="AA191" s="39"/>
      <c r="AB191" s="39"/>
      <c r="AC191" s="39"/>
      <c r="AD191" s="39"/>
      <c r="AE191" s="39"/>
      <c r="AR191" s="230" t="s">
        <v>175</v>
      </c>
      <c r="AT191" s="230" t="s">
        <v>137</v>
      </c>
      <c r="AU191" s="230" t="s">
        <v>81</v>
      </c>
      <c r="AY191" s="18" t="s">
        <v>134</v>
      </c>
      <c r="BE191" s="231">
        <f>IF(N191="základní",J191,0)</f>
        <v>0</v>
      </c>
      <c r="BF191" s="231">
        <f>IF(N191="snížená",J191,0)</f>
        <v>0</v>
      </c>
      <c r="BG191" s="231">
        <f>IF(N191="zákl. přenesená",J191,0)</f>
        <v>0</v>
      </c>
      <c r="BH191" s="231">
        <f>IF(N191="sníž. přenesená",J191,0)</f>
        <v>0</v>
      </c>
      <c r="BI191" s="231">
        <f>IF(N191="nulová",J191,0)</f>
        <v>0</v>
      </c>
      <c r="BJ191" s="18" t="s">
        <v>79</v>
      </c>
      <c r="BK191" s="231">
        <f>ROUND(I191*H191,2)</f>
        <v>0</v>
      </c>
      <c r="BL191" s="18" t="s">
        <v>175</v>
      </c>
      <c r="BM191" s="230" t="s">
        <v>399</v>
      </c>
    </row>
    <row r="192" s="2" customFormat="1">
      <c r="A192" s="39"/>
      <c r="B192" s="40"/>
      <c r="C192" s="41"/>
      <c r="D192" s="232" t="s">
        <v>143</v>
      </c>
      <c r="E192" s="41"/>
      <c r="F192" s="233" t="s">
        <v>398</v>
      </c>
      <c r="G192" s="41"/>
      <c r="H192" s="41"/>
      <c r="I192" s="137"/>
      <c r="J192" s="41"/>
      <c r="K192" s="41"/>
      <c r="L192" s="45"/>
      <c r="M192" s="234"/>
      <c r="N192" s="235"/>
      <c r="O192" s="85"/>
      <c r="P192" s="85"/>
      <c r="Q192" s="85"/>
      <c r="R192" s="85"/>
      <c r="S192" s="85"/>
      <c r="T192" s="86"/>
      <c r="U192" s="39"/>
      <c r="V192" s="39"/>
      <c r="W192" s="39"/>
      <c r="X192" s="39"/>
      <c r="Y192" s="39"/>
      <c r="Z192" s="39"/>
      <c r="AA192" s="39"/>
      <c r="AB192" s="39"/>
      <c r="AC192" s="39"/>
      <c r="AD192" s="39"/>
      <c r="AE192" s="39"/>
      <c r="AT192" s="18" t="s">
        <v>143</v>
      </c>
      <c r="AU192" s="18" t="s">
        <v>81</v>
      </c>
    </row>
    <row r="193" s="12" customFormat="1" ht="22.8" customHeight="1">
      <c r="A193" s="12"/>
      <c r="B193" s="203"/>
      <c r="C193" s="204"/>
      <c r="D193" s="205" t="s">
        <v>70</v>
      </c>
      <c r="E193" s="217" t="s">
        <v>400</v>
      </c>
      <c r="F193" s="217" t="s">
        <v>401</v>
      </c>
      <c r="G193" s="204"/>
      <c r="H193" s="204"/>
      <c r="I193" s="207"/>
      <c r="J193" s="218">
        <f>BK193</f>
        <v>0</v>
      </c>
      <c r="K193" s="204"/>
      <c r="L193" s="209"/>
      <c r="M193" s="210"/>
      <c r="N193" s="211"/>
      <c r="O193" s="211"/>
      <c r="P193" s="212">
        <f>SUM(P194:P201)</f>
        <v>0</v>
      </c>
      <c r="Q193" s="211"/>
      <c r="R193" s="212">
        <f>SUM(R194:R201)</f>
        <v>0</v>
      </c>
      <c r="S193" s="211"/>
      <c r="T193" s="213">
        <f>SUM(T194:T201)</f>
        <v>0</v>
      </c>
      <c r="U193" s="12"/>
      <c r="V193" s="12"/>
      <c r="W193" s="12"/>
      <c r="X193" s="12"/>
      <c r="Y193" s="12"/>
      <c r="Z193" s="12"/>
      <c r="AA193" s="12"/>
      <c r="AB193" s="12"/>
      <c r="AC193" s="12"/>
      <c r="AD193" s="12"/>
      <c r="AE193" s="12"/>
      <c r="AR193" s="214" t="s">
        <v>81</v>
      </c>
      <c r="AT193" s="215" t="s">
        <v>70</v>
      </c>
      <c r="AU193" s="215" t="s">
        <v>79</v>
      </c>
      <c r="AY193" s="214" t="s">
        <v>134</v>
      </c>
      <c r="BK193" s="216">
        <f>SUM(BK194:BK201)</f>
        <v>0</v>
      </c>
    </row>
    <row r="194" s="2" customFormat="1" ht="16.5" customHeight="1">
      <c r="A194" s="39"/>
      <c r="B194" s="40"/>
      <c r="C194" s="219" t="s">
        <v>230</v>
      </c>
      <c r="D194" s="219" t="s">
        <v>137</v>
      </c>
      <c r="E194" s="220" t="s">
        <v>402</v>
      </c>
      <c r="F194" s="221" t="s">
        <v>403</v>
      </c>
      <c r="G194" s="222" t="s">
        <v>146</v>
      </c>
      <c r="H194" s="223">
        <v>2.9820000000000002</v>
      </c>
      <c r="I194" s="224"/>
      <c r="J194" s="225">
        <f>ROUND(I194*H194,2)</f>
        <v>0</v>
      </c>
      <c r="K194" s="221" t="s">
        <v>141</v>
      </c>
      <c r="L194" s="45"/>
      <c r="M194" s="226" t="s">
        <v>19</v>
      </c>
      <c r="N194" s="227" t="s">
        <v>42</v>
      </c>
      <c r="O194" s="85"/>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175</v>
      </c>
      <c r="AT194" s="230" t="s">
        <v>137</v>
      </c>
      <c r="AU194" s="230" t="s">
        <v>81</v>
      </c>
      <c r="AY194" s="18" t="s">
        <v>134</v>
      </c>
      <c r="BE194" s="231">
        <f>IF(N194="základní",J194,0)</f>
        <v>0</v>
      </c>
      <c r="BF194" s="231">
        <f>IF(N194="snížená",J194,0)</f>
        <v>0</v>
      </c>
      <c r="BG194" s="231">
        <f>IF(N194="zákl. přenesená",J194,0)</f>
        <v>0</v>
      </c>
      <c r="BH194" s="231">
        <f>IF(N194="sníž. přenesená",J194,0)</f>
        <v>0</v>
      </c>
      <c r="BI194" s="231">
        <f>IF(N194="nulová",J194,0)</f>
        <v>0</v>
      </c>
      <c r="BJ194" s="18" t="s">
        <v>79</v>
      </c>
      <c r="BK194" s="231">
        <f>ROUND(I194*H194,2)</f>
        <v>0</v>
      </c>
      <c r="BL194" s="18" t="s">
        <v>175</v>
      </c>
      <c r="BM194" s="230" t="s">
        <v>404</v>
      </c>
    </row>
    <row r="195" s="2" customFormat="1">
      <c r="A195" s="39"/>
      <c r="B195" s="40"/>
      <c r="C195" s="41"/>
      <c r="D195" s="232" t="s">
        <v>143</v>
      </c>
      <c r="E195" s="41"/>
      <c r="F195" s="233" t="s">
        <v>403</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143</v>
      </c>
      <c r="AU195" s="18" t="s">
        <v>81</v>
      </c>
    </row>
    <row r="196" s="2" customFormat="1" ht="16.5" customHeight="1">
      <c r="A196" s="39"/>
      <c r="B196" s="40"/>
      <c r="C196" s="219" t="s">
        <v>405</v>
      </c>
      <c r="D196" s="219" t="s">
        <v>137</v>
      </c>
      <c r="E196" s="220" t="s">
        <v>406</v>
      </c>
      <c r="F196" s="221" t="s">
        <v>407</v>
      </c>
      <c r="G196" s="222" t="s">
        <v>346</v>
      </c>
      <c r="H196" s="223">
        <v>33.122</v>
      </c>
      <c r="I196" s="224"/>
      <c r="J196" s="225">
        <f>ROUND(I196*H196,2)</f>
        <v>0</v>
      </c>
      <c r="K196" s="221" t="s">
        <v>141</v>
      </c>
      <c r="L196" s="45"/>
      <c r="M196" s="226" t="s">
        <v>19</v>
      </c>
      <c r="N196" s="227" t="s">
        <v>42</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175</v>
      </c>
      <c r="AT196" s="230" t="s">
        <v>137</v>
      </c>
      <c r="AU196" s="230" t="s">
        <v>81</v>
      </c>
      <c r="AY196" s="18" t="s">
        <v>134</v>
      </c>
      <c r="BE196" s="231">
        <f>IF(N196="základní",J196,0)</f>
        <v>0</v>
      </c>
      <c r="BF196" s="231">
        <f>IF(N196="snížená",J196,0)</f>
        <v>0</v>
      </c>
      <c r="BG196" s="231">
        <f>IF(N196="zákl. přenesená",J196,0)</f>
        <v>0</v>
      </c>
      <c r="BH196" s="231">
        <f>IF(N196="sníž. přenesená",J196,0)</f>
        <v>0</v>
      </c>
      <c r="BI196" s="231">
        <f>IF(N196="nulová",J196,0)</f>
        <v>0</v>
      </c>
      <c r="BJ196" s="18" t="s">
        <v>79</v>
      </c>
      <c r="BK196" s="231">
        <f>ROUND(I196*H196,2)</f>
        <v>0</v>
      </c>
      <c r="BL196" s="18" t="s">
        <v>175</v>
      </c>
      <c r="BM196" s="230" t="s">
        <v>408</v>
      </c>
    </row>
    <row r="197" s="2" customFormat="1">
      <c r="A197" s="39"/>
      <c r="B197" s="40"/>
      <c r="C197" s="41"/>
      <c r="D197" s="232" t="s">
        <v>143</v>
      </c>
      <c r="E197" s="41"/>
      <c r="F197" s="233" t="s">
        <v>407</v>
      </c>
      <c r="G197" s="41"/>
      <c r="H197" s="41"/>
      <c r="I197" s="137"/>
      <c r="J197" s="41"/>
      <c r="K197" s="41"/>
      <c r="L197" s="45"/>
      <c r="M197" s="234"/>
      <c r="N197" s="235"/>
      <c r="O197" s="85"/>
      <c r="P197" s="85"/>
      <c r="Q197" s="85"/>
      <c r="R197" s="85"/>
      <c r="S197" s="85"/>
      <c r="T197" s="86"/>
      <c r="U197" s="39"/>
      <c r="V197" s="39"/>
      <c r="W197" s="39"/>
      <c r="X197" s="39"/>
      <c r="Y197" s="39"/>
      <c r="Z197" s="39"/>
      <c r="AA197" s="39"/>
      <c r="AB197" s="39"/>
      <c r="AC197" s="39"/>
      <c r="AD197" s="39"/>
      <c r="AE197" s="39"/>
      <c r="AT197" s="18" t="s">
        <v>143</v>
      </c>
      <c r="AU197" s="18" t="s">
        <v>81</v>
      </c>
    </row>
    <row r="198" s="2" customFormat="1" ht="21.75" customHeight="1">
      <c r="A198" s="39"/>
      <c r="B198" s="40"/>
      <c r="C198" s="268" t="s">
        <v>233</v>
      </c>
      <c r="D198" s="268" t="s">
        <v>169</v>
      </c>
      <c r="E198" s="269" t="s">
        <v>409</v>
      </c>
      <c r="F198" s="270" t="s">
        <v>410</v>
      </c>
      <c r="G198" s="271" t="s">
        <v>146</v>
      </c>
      <c r="H198" s="272">
        <v>36.433999999999998</v>
      </c>
      <c r="I198" s="273"/>
      <c r="J198" s="274">
        <f>ROUND(I198*H198,2)</f>
        <v>0</v>
      </c>
      <c r="K198" s="270" t="s">
        <v>141</v>
      </c>
      <c r="L198" s="275"/>
      <c r="M198" s="276" t="s">
        <v>19</v>
      </c>
      <c r="N198" s="277" t="s">
        <v>42</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209</v>
      </c>
      <c r="AT198" s="230" t="s">
        <v>169</v>
      </c>
      <c r="AU198" s="230" t="s">
        <v>81</v>
      </c>
      <c r="AY198" s="18" t="s">
        <v>134</v>
      </c>
      <c r="BE198" s="231">
        <f>IF(N198="základní",J198,0)</f>
        <v>0</v>
      </c>
      <c r="BF198" s="231">
        <f>IF(N198="snížená",J198,0)</f>
        <v>0</v>
      </c>
      <c r="BG198" s="231">
        <f>IF(N198="zákl. přenesená",J198,0)</f>
        <v>0</v>
      </c>
      <c r="BH198" s="231">
        <f>IF(N198="sníž. přenesená",J198,0)</f>
        <v>0</v>
      </c>
      <c r="BI198" s="231">
        <f>IF(N198="nulová",J198,0)</f>
        <v>0</v>
      </c>
      <c r="BJ198" s="18" t="s">
        <v>79</v>
      </c>
      <c r="BK198" s="231">
        <f>ROUND(I198*H198,2)</f>
        <v>0</v>
      </c>
      <c r="BL198" s="18" t="s">
        <v>175</v>
      </c>
      <c r="BM198" s="230" t="s">
        <v>411</v>
      </c>
    </row>
    <row r="199" s="2" customFormat="1">
      <c r="A199" s="39"/>
      <c r="B199" s="40"/>
      <c r="C199" s="41"/>
      <c r="D199" s="232" t="s">
        <v>143</v>
      </c>
      <c r="E199" s="41"/>
      <c r="F199" s="233" t="s">
        <v>410</v>
      </c>
      <c r="G199" s="41"/>
      <c r="H199" s="41"/>
      <c r="I199" s="137"/>
      <c r="J199" s="41"/>
      <c r="K199" s="41"/>
      <c r="L199" s="45"/>
      <c r="M199" s="234"/>
      <c r="N199" s="235"/>
      <c r="O199" s="85"/>
      <c r="P199" s="85"/>
      <c r="Q199" s="85"/>
      <c r="R199" s="85"/>
      <c r="S199" s="85"/>
      <c r="T199" s="86"/>
      <c r="U199" s="39"/>
      <c r="V199" s="39"/>
      <c r="W199" s="39"/>
      <c r="X199" s="39"/>
      <c r="Y199" s="39"/>
      <c r="Z199" s="39"/>
      <c r="AA199" s="39"/>
      <c r="AB199" s="39"/>
      <c r="AC199" s="39"/>
      <c r="AD199" s="39"/>
      <c r="AE199" s="39"/>
      <c r="AT199" s="18" t="s">
        <v>143</v>
      </c>
      <c r="AU199" s="18" t="s">
        <v>81</v>
      </c>
    </row>
    <row r="200" s="2" customFormat="1" ht="21.75" customHeight="1">
      <c r="A200" s="39"/>
      <c r="B200" s="40"/>
      <c r="C200" s="219" t="s">
        <v>412</v>
      </c>
      <c r="D200" s="219" t="s">
        <v>137</v>
      </c>
      <c r="E200" s="220" t="s">
        <v>413</v>
      </c>
      <c r="F200" s="221" t="s">
        <v>414</v>
      </c>
      <c r="G200" s="222" t="s">
        <v>205</v>
      </c>
      <c r="H200" s="223">
        <v>0.72699999999999998</v>
      </c>
      <c r="I200" s="224"/>
      <c r="J200" s="225">
        <f>ROUND(I200*H200,2)</f>
        <v>0</v>
      </c>
      <c r="K200" s="221" t="s">
        <v>141</v>
      </c>
      <c r="L200" s="45"/>
      <c r="M200" s="226" t="s">
        <v>19</v>
      </c>
      <c r="N200" s="227" t="s">
        <v>42</v>
      </c>
      <c r="O200" s="85"/>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175</v>
      </c>
      <c r="AT200" s="230" t="s">
        <v>137</v>
      </c>
      <c r="AU200" s="230" t="s">
        <v>81</v>
      </c>
      <c r="AY200" s="18" t="s">
        <v>134</v>
      </c>
      <c r="BE200" s="231">
        <f>IF(N200="základní",J200,0)</f>
        <v>0</v>
      </c>
      <c r="BF200" s="231">
        <f>IF(N200="snížená",J200,0)</f>
        <v>0</v>
      </c>
      <c r="BG200" s="231">
        <f>IF(N200="zákl. přenesená",J200,0)</f>
        <v>0</v>
      </c>
      <c r="BH200" s="231">
        <f>IF(N200="sníž. přenesená",J200,0)</f>
        <v>0</v>
      </c>
      <c r="BI200" s="231">
        <f>IF(N200="nulová",J200,0)</f>
        <v>0</v>
      </c>
      <c r="BJ200" s="18" t="s">
        <v>79</v>
      </c>
      <c r="BK200" s="231">
        <f>ROUND(I200*H200,2)</f>
        <v>0</v>
      </c>
      <c r="BL200" s="18" t="s">
        <v>175</v>
      </c>
      <c r="BM200" s="230" t="s">
        <v>415</v>
      </c>
    </row>
    <row r="201" s="2" customFormat="1">
      <c r="A201" s="39"/>
      <c r="B201" s="40"/>
      <c r="C201" s="41"/>
      <c r="D201" s="232" t="s">
        <v>143</v>
      </c>
      <c r="E201" s="41"/>
      <c r="F201" s="233" t="s">
        <v>414</v>
      </c>
      <c r="G201" s="41"/>
      <c r="H201" s="41"/>
      <c r="I201" s="137"/>
      <c r="J201" s="41"/>
      <c r="K201" s="41"/>
      <c r="L201" s="45"/>
      <c r="M201" s="234"/>
      <c r="N201" s="235"/>
      <c r="O201" s="85"/>
      <c r="P201" s="85"/>
      <c r="Q201" s="85"/>
      <c r="R201" s="85"/>
      <c r="S201" s="85"/>
      <c r="T201" s="86"/>
      <c r="U201" s="39"/>
      <c r="V201" s="39"/>
      <c r="W201" s="39"/>
      <c r="X201" s="39"/>
      <c r="Y201" s="39"/>
      <c r="Z201" s="39"/>
      <c r="AA201" s="39"/>
      <c r="AB201" s="39"/>
      <c r="AC201" s="39"/>
      <c r="AD201" s="39"/>
      <c r="AE201" s="39"/>
      <c r="AT201" s="18" t="s">
        <v>143</v>
      </c>
      <c r="AU201" s="18" t="s">
        <v>81</v>
      </c>
    </row>
    <row r="202" s="12" customFormat="1" ht="22.8" customHeight="1">
      <c r="A202" s="12"/>
      <c r="B202" s="203"/>
      <c r="C202" s="204"/>
      <c r="D202" s="205" t="s">
        <v>70</v>
      </c>
      <c r="E202" s="217" t="s">
        <v>416</v>
      </c>
      <c r="F202" s="217" t="s">
        <v>417</v>
      </c>
      <c r="G202" s="204"/>
      <c r="H202" s="204"/>
      <c r="I202" s="207"/>
      <c r="J202" s="218">
        <f>BK202</f>
        <v>0</v>
      </c>
      <c r="K202" s="204"/>
      <c r="L202" s="209"/>
      <c r="M202" s="210"/>
      <c r="N202" s="211"/>
      <c r="O202" s="211"/>
      <c r="P202" s="212">
        <f>SUM(P203:P210)</f>
        <v>0</v>
      </c>
      <c r="Q202" s="211"/>
      <c r="R202" s="212">
        <f>SUM(R203:R210)</f>
        <v>0</v>
      </c>
      <c r="S202" s="211"/>
      <c r="T202" s="213">
        <f>SUM(T203:T210)</f>
        <v>0</v>
      </c>
      <c r="U202" s="12"/>
      <c r="V202" s="12"/>
      <c r="W202" s="12"/>
      <c r="X202" s="12"/>
      <c r="Y202" s="12"/>
      <c r="Z202" s="12"/>
      <c r="AA202" s="12"/>
      <c r="AB202" s="12"/>
      <c r="AC202" s="12"/>
      <c r="AD202" s="12"/>
      <c r="AE202" s="12"/>
      <c r="AR202" s="214" t="s">
        <v>81</v>
      </c>
      <c r="AT202" s="215" t="s">
        <v>70</v>
      </c>
      <c r="AU202" s="215" t="s">
        <v>79</v>
      </c>
      <c r="AY202" s="214" t="s">
        <v>134</v>
      </c>
      <c r="BK202" s="216">
        <f>SUM(BK203:BK210)</f>
        <v>0</v>
      </c>
    </row>
    <row r="203" s="2" customFormat="1" ht="16.5" customHeight="1">
      <c r="A203" s="39"/>
      <c r="B203" s="40"/>
      <c r="C203" s="219" t="s">
        <v>236</v>
      </c>
      <c r="D203" s="219" t="s">
        <v>137</v>
      </c>
      <c r="E203" s="220" t="s">
        <v>418</v>
      </c>
      <c r="F203" s="221" t="s">
        <v>419</v>
      </c>
      <c r="G203" s="222" t="s">
        <v>146</v>
      </c>
      <c r="H203" s="223">
        <v>114.197</v>
      </c>
      <c r="I203" s="224"/>
      <c r="J203" s="225">
        <f>ROUND(I203*H203,2)</f>
        <v>0</v>
      </c>
      <c r="K203" s="221" t="s">
        <v>141</v>
      </c>
      <c r="L203" s="45"/>
      <c r="M203" s="226" t="s">
        <v>19</v>
      </c>
      <c r="N203" s="227" t="s">
        <v>42</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175</v>
      </c>
      <c r="AT203" s="230" t="s">
        <v>137</v>
      </c>
      <c r="AU203" s="230" t="s">
        <v>81</v>
      </c>
      <c r="AY203" s="18" t="s">
        <v>134</v>
      </c>
      <c r="BE203" s="231">
        <f>IF(N203="základní",J203,0)</f>
        <v>0</v>
      </c>
      <c r="BF203" s="231">
        <f>IF(N203="snížená",J203,0)</f>
        <v>0</v>
      </c>
      <c r="BG203" s="231">
        <f>IF(N203="zákl. přenesená",J203,0)</f>
        <v>0</v>
      </c>
      <c r="BH203" s="231">
        <f>IF(N203="sníž. přenesená",J203,0)</f>
        <v>0</v>
      </c>
      <c r="BI203" s="231">
        <f>IF(N203="nulová",J203,0)</f>
        <v>0</v>
      </c>
      <c r="BJ203" s="18" t="s">
        <v>79</v>
      </c>
      <c r="BK203" s="231">
        <f>ROUND(I203*H203,2)</f>
        <v>0</v>
      </c>
      <c r="BL203" s="18" t="s">
        <v>175</v>
      </c>
      <c r="BM203" s="230" t="s">
        <v>420</v>
      </c>
    </row>
    <row r="204" s="2" customFormat="1">
      <c r="A204" s="39"/>
      <c r="B204" s="40"/>
      <c r="C204" s="41"/>
      <c r="D204" s="232" t="s">
        <v>143</v>
      </c>
      <c r="E204" s="41"/>
      <c r="F204" s="233" t="s">
        <v>419</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143</v>
      </c>
      <c r="AU204" s="18" t="s">
        <v>81</v>
      </c>
    </row>
    <row r="205" s="2" customFormat="1" ht="21.75" customHeight="1">
      <c r="A205" s="39"/>
      <c r="B205" s="40"/>
      <c r="C205" s="219" t="s">
        <v>421</v>
      </c>
      <c r="D205" s="219" t="s">
        <v>137</v>
      </c>
      <c r="E205" s="220" t="s">
        <v>422</v>
      </c>
      <c r="F205" s="221" t="s">
        <v>423</v>
      </c>
      <c r="G205" s="222" t="s">
        <v>146</v>
      </c>
      <c r="H205" s="223">
        <v>114.197</v>
      </c>
      <c r="I205" s="224"/>
      <c r="J205" s="225">
        <f>ROUND(I205*H205,2)</f>
        <v>0</v>
      </c>
      <c r="K205" s="221" t="s">
        <v>141</v>
      </c>
      <c r="L205" s="45"/>
      <c r="M205" s="226" t="s">
        <v>19</v>
      </c>
      <c r="N205" s="227" t="s">
        <v>42</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175</v>
      </c>
      <c r="AT205" s="230" t="s">
        <v>137</v>
      </c>
      <c r="AU205" s="230" t="s">
        <v>81</v>
      </c>
      <c r="AY205" s="18" t="s">
        <v>134</v>
      </c>
      <c r="BE205" s="231">
        <f>IF(N205="základní",J205,0)</f>
        <v>0</v>
      </c>
      <c r="BF205" s="231">
        <f>IF(N205="snížená",J205,0)</f>
        <v>0</v>
      </c>
      <c r="BG205" s="231">
        <f>IF(N205="zákl. přenesená",J205,0)</f>
        <v>0</v>
      </c>
      <c r="BH205" s="231">
        <f>IF(N205="sníž. přenesená",J205,0)</f>
        <v>0</v>
      </c>
      <c r="BI205" s="231">
        <f>IF(N205="nulová",J205,0)</f>
        <v>0</v>
      </c>
      <c r="BJ205" s="18" t="s">
        <v>79</v>
      </c>
      <c r="BK205" s="231">
        <f>ROUND(I205*H205,2)</f>
        <v>0</v>
      </c>
      <c r="BL205" s="18" t="s">
        <v>175</v>
      </c>
      <c r="BM205" s="230" t="s">
        <v>424</v>
      </c>
    </row>
    <row r="206" s="2" customFormat="1">
      <c r="A206" s="39"/>
      <c r="B206" s="40"/>
      <c r="C206" s="41"/>
      <c r="D206" s="232" t="s">
        <v>143</v>
      </c>
      <c r="E206" s="41"/>
      <c r="F206" s="233" t="s">
        <v>423</v>
      </c>
      <c r="G206" s="41"/>
      <c r="H206" s="41"/>
      <c r="I206" s="137"/>
      <c r="J206" s="41"/>
      <c r="K206" s="41"/>
      <c r="L206" s="45"/>
      <c r="M206" s="234"/>
      <c r="N206" s="235"/>
      <c r="O206" s="85"/>
      <c r="P206" s="85"/>
      <c r="Q206" s="85"/>
      <c r="R206" s="85"/>
      <c r="S206" s="85"/>
      <c r="T206" s="86"/>
      <c r="U206" s="39"/>
      <c r="V206" s="39"/>
      <c r="W206" s="39"/>
      <c r="X206" s="39"/>
      <c r="Y206" s="39"/>
      <c r="Z206" s="39"/>
      <c r="AA206" s="39"/>
      <c r="AB206" s="39"/>
      <c r="AC206" s="39"/>
      <c r="AD206" s="39"/>
      <c r="AE206" s="39"/>
      <c r="AT206" s="18" t="s">
        <v>143</v>
      </c>
      <c r="AU206" s="18" t="s">
        <v>81</v>
      </c>
    </row>
    <row r="207" s="2" customFormat="1" ht="21.75" customHeight="1">
      <c r="A207" s="39"/>
      <c r="B207" s="40"/>
      <c r="C207" s="219" t="s">
        <v>243</v>
      </c>
      <c r="D207" s="219" t="s">
        <v>137</v>
      </c>
      <c r="E207" s="220" t="s">
        <v>425</v>
      </c>
      <c r="F207" s="221" t="s">
        <v>426</v>
      </c>
      <c r="G207" s="222" t="s">
        <v>146</v>
      </c>
      <c r="H207" s="223">
        <v>83.545000000000002</v>
      </c>
      <c r="I207" s="224"/>
      <c r="J207" s="225">
        <f>ROUND(I207*H207,2)</f>
        <v>0</v>
      </c>
      <c r="K207" s="221" t="s">
        <v>141</v>
      </c>
      <c r="L207" s="45"/>
      <c r="M207" s="226" t="s">
        <v>19</v>
      </c>
      <c r="N207" s="227" t="s">
        <v>42</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175</v>
      </c>
      <c r="AT207" s="230" t="s">
        <v>137</v>
      </c>
      <c r="AU207" s="230" t="s">
        <v>81</v>
      </c>
      <c r="AY207" s="18" t="s">
        <v>134</v>
      </c>
      <c r="BE207" s="231">
        <f>IF(N207="základní",J207,0)</f>
        <v>0</v>
      </c>
      <c r="BF207" s="231">
        <f>IF(N207="snížená",J207,0)</f>
        <v>0</v>
      </c>
      <c r="BG207" s="231">
        <f>IF(N207="zákl. přenesená",J207,0)</f>
        <v>0</v>
      </c>
      <c r="BH207" s="231">
        <f>IF(N207="sníž. přenesená",J207,0)</f>
        <v>0</v>
      </c>
      <c r="BI207" s="231">
        <f>IF(N207="nulová",J207,0)</f>
        <v>0</v>
      </c>
      <c r="BJ207" s="18" t="s">
        <v>79</v>
      </c>
      <c r="BK207" s="231">
        <f>ROUND(I207*H207,2)</f>
        <v>0</v>
      </c>
      <c r="BL207" s="18" t="s">
        <v>175</v>
      </c>
      <c r="BM207" s="230" t="s">
        <v>427</v>
      </c>
    </row>
    <row r="208" s="2" customFormat="1">
      <c r="A208" s="39"/>
      <c r="B208" s="40"/>
      <c r="C208" s="41"/>
      <c r="D208" s="232" t="s">
        <v>143</v>
      </c>
      <c r="E208" s="41"/>
      <c r="F208" s="233" t="s">
        <v>426</v>
      </c>
      <c r="G208" s="41"/>
      <c r="H208" s="41"/>
      <c r="I208" s="137"/>
      <c r="J208" s="41"/>
      <c r="K208" s="41"/>
      <c r="L208" s="45"/>
      <c r="M208" s="234"/>
      <c r="N208" s="235"/>
      <c r="O208" s="85"/>
      <c r="P208" s="85"/>
      <c r="Q208" s="85"/>
      <c r="R208" s="85"/>
      <c r="S208" s="85"/>
      <c r="T208" s="86"/>
      <c r="U208" s="39"/>
      <c r="V208" s="39"/>
      <c r="W208" s="39"/>
      <c r="X208" s="39"/>
      <c r="Y208" s="39"/>
      <c r="Z208" s="39"/>
      <c r="AA208" s="39"/>
      <c r="AB208" s="39"/>
      <c r="AC208" s="39"/>
      <c r="AD208" s="39"/>
      <c r="AE208" s="39"/>
      <c r="AT208" s="18" t="s">
        <v>143</v>
      </c>
      <c r="AU208" s="18" t="s">
        <v>81</v>
      </c>
    </row>
    <row r="209" s="2" customFormat="1" ht="16.5" customHeight="1">
      <c r="A209" s="39"/>
      <c r="B209" s="40"/>
      <c r="C209" s="219" t="s">
        <v>428</v>
      </c>
      <c r="D209" s="219" t="s">
        <v>137</v>
      </c>
      <c r="E209" s="220" t="s">
        <v>429</v>
      </c>
      <c r="F209" s="221" t="s">
        <v>430</v>
      </c>
      <c r="G209" s="222" t="s">
        <v>146</v>
      </c>
      <c r="H209" s="223">
        <v>83.545000000000002</v>
      </c>
      <c r="I209" s="224"/>
      <c r="J209" s="225">
        <f>ROUND(I209*H209,2)</f>
        <v>0</v>
      </c>
      <c r="K209" s="221" t="s">
        <v>141</v>
      </c>
      <c r="L209" s="45"/>
      <c r="M209" s="226" t="s">
        <v>19</v>
      </c>
      <c r="N209" s="227" t="s">
        <v>42</v>
      </c>
      <c r="O209" s="85"/>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175</v>
      </c>
      <c r="AT209" s="230" t="s">
        <v>137</v>
      </c>
      <c r="AU209" s="230" t="s">
        <v>81</v>
      </c>
      <c r="AY209" s="18" t="s">
        <v>134</v>
      </c>
      <c r="BE209" s="231">
        <f>IF(N209="základní",J209,0)</f>
        <v>0</v>
      </c>
      <c r="BF209" s="231">
        <f>IF(N209="snížená",J209,0)</f>
        <v>0</v>
      </c>
      <c r="BG209" s="231">
        <f>IF(N209="zákl. přenesená",J209,0)</f>
        <v>0</v>
      </c>
      <c r="BH209" s="231">
        <f>IF(N209="sníž. přenesená",J209,0)</f>
        <v>0</v>
      </c>
      <c r="BI209" s="231">
        <f>IF(N209="nulová",J209,0)</f>
        <v>0</v>
      </c>
      <c r="BJ209" s="18" t="s">
        <v>79</v>
      </c>
      <c r="BK209" s="231">
        <f>ROUND(I209*H209,2)</f>
        <v>0</v>
      </c>
      <c r="BL209" s="18" t="s">
        <v>175</v>
      </c>
      <c r="BM209" s="230" t="s">
        <v>431</v>
      </c>
    </row>
    <row r="210" s="2" customFormat="1">
      <c r="A210" s="39"/>
      <c r="B210" s="40"/>
      <c r="C210" s="41"/>
      <c r="D210" s="232" t="s">
        <v>143</v>
      </c>
      <c r="E210" s="41"/>
      <c r="F210" s="233" t="s">
        <v>430</v>
      </c>
      <c r="G210" s="41"/>
      <c r="H210" s="41"/>
      <c r="I210" s="137"/>
      <c r="J210" s="41"/>
      <c r="K210" s="41"/>
      <c r="L210" s="45"/>
      <c r="M210" s="234"/>
      <c r="N210" s="235"/>
      <c r="O210" s="85"/>
      <c r="P210" s="85"/>
      <c r="Q210" s="85"/>
      <c r="R210" s="85"/>
      <c r="S210" s="85"/>
      <c r="T210" s="86"/>
      <c r="U210" s="39"/>
      <c r="V210" s="39"/>
      <c r="W210" s="39"/>
      <c r="X210" s="39"/>
      <c r="Y210" s="39"/>
      <c r="Z210" s="39"/>
      <c r="AA210" s="39"/>
      <c r="AB210" s="39"/>
      <c r="AC210" s="39"/>
      <c r="AD210" s="39"/>
      <c r="AE210" s="39"/>
      <c r="AT210" s="18" t="s">
        <v>143</v>
      </c>
      <c r="AU210" s="18" t="s">
        <v>81</v>
      </c>
    </row>
    <row r="211" s="12" customFormat="1" ht="25.92" customHeight="1">
      <c r="A211" s="12"/>
      <c r="B211" s="203"/>
      <c r="C211" s="204"/>
      <c r="D211" s="205" t="s">
        <v>70</v>
      </c>
      <c r="E211" s="206" t="s">
        <v>92</v>
      </c>
      <c r="F211" s="206" t="s">
        <v>271</v>
      </c>
      <c r="G211" s="204"/>
      <c r="H211" s="204"/>
      <c r="I211" s="207"/>
      <c r="J211" s="208">
        <f>BK211</f>
        <v>0</v>
      </c>
      <c r="K211" s="204"/>
      <c r="L211" s="209"/>
      <c r="M211" s="210"/>
      <c r="N211" s="211"/>
      <c r="O211" s="211"/>
      <c r="P211" s="212">
        <f>P212+P217+P222+P239+P244+P247</f>
        <v>0</v>
      </c>
      <c r="Q211" s="211"/>
      <c r="R211" s="212">
        <f>R212+R217+R222+R239+R244+R247</f>
        <v>0</v>
      </c>
      <c r="S211" s="211"/>
      <c r="T211" s="213">
        <f>T212+T217+T222+T239+T244+T247</f>
        <v>0</v>
      </c>
      <c r="U211" s="12"/>
      <c r="V211" s="12"/>
      <c r="W211" s="12"/>
      <c r="X211" s="12"/>
      <c r="Y211" s="12"/>
      <c r="Z211" s="12"/>
      <c r="AA211" s="12"/>
      <c r="AB211" s="12"/>
      <c r="AC211" s="12"/>
      <c r="AD211" s="12"/>
      <c r="AE211" s="12"/>
      <c r="AR211" s="214" t="s">
        <v>160</v>
      </c>
      <c r="AT211" s="215" t="s">
        <v>70</v>
      </c>
      <c r="AU211" s="215" t="s">
        <v>71</v>
      </c>
      <c r="AY211" s="214" t="s">
        <v>134</v>
      </c>
      <c r="BK211" s="216">
        <f>BK212+BK217+BK222+BK239+BK244+BK247</f>
        <v>0</v>
      </c>
    </row>
    <row r="212" s="12" customFormat="1" ht="22.8" customHeight="1">
      <c r="A212" s="12"/>
      <c r="B212" s="203"/>
      <c r="C212" s="204"/>
      <c r="D212" s="205" t="s">
        <v>70</v>
      </c>
      <c r="E212" s="217" t="s">
        <v>432</v>
      </c>
      <c r="F212" s="217" t="s">
        <v>433</v>
      </c>
      <c r="G212" s="204"/>
      <c r="H212" s="204"/>
      <c r="I212" s="207"/>
      <c r="J212" s="218">
        <f>BK212</f>
        <v>0</v>
      </c>
      <c r="K212" s="204"/>
      <c r="L212" s="209"/>
      <c r="M212" s="210"/>
      <c r="N212" s="211"/>
      <c r="O212" s="211"/>
      <c r="P212" s="212">
        <f>SUM(P213:P216)</f>
        <v>0</v>
      </c>
      <c r="Q212" s="211"/>
      <c r="R212" s="212">
        <f>SUM(R213:R216)</f>
        <v>0</v>
      </c>
      <c r="S212" s="211"/>
      <c r="T212" s="213">
        <f>SUM(T213:T216)</f>
        <v>0</v>
      </c>
      <c r="U212" s="12"/>
      <c r="V212" s="12"/>
      <c r="W212" s="12"/>
      <c r="X212" s="12"/>
      <c r="Y212" s="12"/>
      <c r="Z212" s="12"/>
      <c r="AA212" s="12"/>
      <c r="AB212" s="12"/>
      <c r="AC212" s="12"/>
      <c r="AD212" s="12"/>
      <c r="AE212" s="12"/>
      <c r="AR212" s="214" t="s">
        <v>160</v>
      </c>
      <c r="AT212" s="215" t="s">
        <v>70</v>
      </c>
      <c r="AU212" s="215" t="s">
        <v>79</v>
      </c>
      <c r="AY212" s="214" t="s">
        <v>134</v>
      </c>
      <c r="BK212" s="216">
        <f>SUM(BK213:BK216)</f>
        <v>0</v>
      </c>
    </row>
    <row r="213" s="2" customFormat="1" ht="16.5" customHeight="1">
      <c r="A213" s="39"/>
      <c r="B213" s="40"/>
      <c r="C213" s="219" t="s">
        <v>246</v>
      </c>
      <c r="D213" s="219" t="s">
        <v>137</v>
      </c>
      <c r="E213" s="220" t="s">
        <v>434</v>
      </c>
      <c r="F213" s="221" t="s">
        <v>435</v>
      </c>
      <c r="G213" s="222" t="s">
        <v>269</v>
      </c>
      <c r="H213" s="223">
        <v>1</v>
      </c>
      <c r="I213" s="224"/>
      <c r="J213" s="225">
        <f>ROUND(I213*H213,2)</f>
        <v>0</v>
      </c>
      <c r="K213" s="221" t="s">
        <v>141</v>
      </c>
      <c r="L213" s="45"/>
      <c r="M213" s="226" t="s">
        <v>19</v>
      </c>
      <c r="N213" s="227" t="s">
        <v>42</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142</v>
      </c>
      <c r="AT213" s="230" t="s">
        <v>137</v>
      </c>
      <c r="AU213" s="230" t="s">
        <v>81</v>
      </c>
      <c r="AY213" s="18" t="s">
        <v>134</v>
      </c>
      <c r="BE213" s="231">
        <f>IF(N213="základní",J213,0)</f>
        <v>0</v>
      </c>
      <c r="BF213" s="231">
        <f>IF(N213="snížená",J213,0)</f>
        <v>0</v>
      </c>
      <c r="BG213" s="231">
        <f>IF(N213="zákl. přenesená",J213,0)</f>
        <v>0</v>
      </c>
      <c r="BH213" s="231">
        <f>IF(N213="sníž. přenesená",J213,0)</f>
        <v>0</v>
      </c>
      <c r="BI213" s="231">
        <f>IF(N213="nulová",J213,0)</f>
        <v>0</v>
      </c>
      <c r="BJ213" s="18" t="s">
        <v>79</v>
      </c>
      <c r="BK213" s="231">
        <f>ROUND(I213*H213,2)</f>
        <v>0</v>
      </c>
      <c r="BL213" s="18" t="s">
        <v>142</v>
      </c>
      <c r="BM213" s="230" t="s">
        <v>436</v>
      </c>
    </row>
    <row r="214" s="2" customFormat="1">
      <c r="A214" s="39"/>
      <c r="B214" s="40"/>
      <c r="C214" s="41"/>
      <c r="D214" s="232" t="s">
        <v>143</v>
      </c>
      <c r="E214" s="41"/>
      <c r="F214" s="233" t="s">
        <v>435</v>
      </c>
      <c r="G214" s="41"/>
      <c r="H214" s="41"/>
      <c r="I214" s="137"/>
      <c r="J214" s="41"/>
      <c r="K214" s="41"/>
      <c r="L214" s="45"/>
      <c r="M214" s="234"/>
      <c r="N214" s="235"/>
      <c r="O214" s="85"/>
      <c r="P214" s="85"/>
      <c r="Q214" s="85"/>
      <c r="R214" s="85"/>
      <c r="S214" s="85"/>
      <c r="T214" s="86"/>
      <c r="U214" s="39"/>
      <c r="V214" s="39"/>
      <c r="W214" s="39"/>
      <c r="X214" s="39"/>
      <c r="Y214" s="39"/>
      <c r="Z214" s="39"/>
      <c r="AA214" s="39"/>
      <c r="AB214" s="39"/>
      <c r="AC214" s="39"/>
      <c r="AD214" s="39"/>
      <c r="AE214" s="39"/>
      <c r="AT214" s="18" t="s">
        <v>143</v>
      </c>
      <c r="AU214" s="18" t="s">
        <v>81</v>
      </c>
    </row>
    <row r="215" s="2" customFormat="1" ht="16.5" customHeight="1">
      <c r="A215" s="39"/>
      <c r="B215" s="40"/>
      <c r="C215" s="219" t="s">
        <v>385</v>
      </c>
      <c r="D215" s="219" t="s">
        <v>137</v>
      </c>
      <c r="E215" s="220" t="s">
        <v>437</v>
      </c>
      <c r="F215" s="221" t="s">
        <v>438</v>
      </c>
      <c r="G215" s="222" t="s">
        <v>439</v>
      </c>
      <c r="H215" s="223">
        <v>1</v>
      </c>
      <c r="I215" s="224"/>
      <c r="J215" s="225">
        <f>ROUND(I215*H215,2)</f>
        <v>0</v>
      </c>
      <c r="K215" s="221" t="s">
        <v>141</v>
      </c>
      <c r="L215" s="45"/>
      <c r="M215" s="226" t="s">
        <v>19</v>
      </c>
      <c r="N215" s="227" t="s">
        <v>42</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142</v>
      </c>
      <c r="AT215" s="230" t="s">
        <v>137</v>
      </c>
      <c r="AU215" s="230" t="s">
        <v>81</v>
      </c>
      <c r="AY215" s="18" t="s">
        <v>134</v>
      </c>
      <c r="BE215" s="231">
        <f>IF(N215="základní",J215,0)</f>
        <v>0</v>
      </c>
      <c r="BF215" s="231">
        <f>IF(N215="snížená",J215,0)</f>
        <v>0</v>
      </c>
      <c r="BG215" s="231">
        <f>IF(N215="zákl. přenesená",J215,0)</f>
        <v>0</v>
      </c>
      <c r="BH215" s="231">
        <f>IF(N215="sníž. přenesená",J215,0)</f>
        <v>0</v>
      </c>
      <c r="BI215" s="231">
        <f>IF(N215="nulová",J215,0)</f>
        <v>0</v>
      </c>
      <c r="BJ215" s="18" t="s">
        <v>79</v>
      </c>
      <c r="BK215" s="231">
        <f>ROUND(I215*H215,2)</f>
        <v>0</v>
      </c>
      <c r="BL215" s="18" t="s">
        <v>142</v>
      </c>
      <c r="BM215" s="230" t="s">
        <v>440</v>
      </c>
    </row>
    <row r="216" s="2" customFormat="1">
      <c r="A216" s="39"/>
      <c r="B216" s="40"/>
      <c r="C216" s="41"/>
      <c r="D216" s="232" t="s">
        <v>143</v>
      </c>
      <c r="E216" s="41"/>
      <c r="F216" s="233" t="s">
        <v>438</v>
      </c>
      <c r="G216" s="41"/>
      <c r="H216" s="41"/>
      <c r="I216" s="137"/>
      <c r="J216" s="41"/>
      <c r="K216" s="41"/>
      <c r="L216" s="45"/>
      <c r="M216" s="234"/>
      <c r="N216" s="235"/>
      <c r="O216" s="85"/>
      <c r="P216" s="85"/>
      <c r="Q216" s="85"/>
      <c r="R216" s="85"/>
      <c r="S216" s="85"/>
      <c r="T216" s="86"/>
      <c r="U216" s="39"/>
      <c r="V216" s="39"/>
      <c r="W216" s="39"/>
      <c r="X216" s="39"/>
      <c r="Y216" s="39"/>
      <c r="Z216" s="39"/>
      <c r="AA216" s="39"/>
      <c r="AB216" s="39"/>
      <c r="AC216" s="39"/>
      <c r="AD216" s="39"/>
      <c r="AE216" s="39"/>
      <c r="AT216" s="18" t="s">
        <v>143</v>
      </c>
      <c r="AU216" s="18" t="s">
        <v>81</v>
      </c>
    </row>
    <row r="217" s="12" customFormat="1" ht="22.8" customHeight="1">
      <c r="A217" s="12"/>
      <c r="B217" s="203"/>
      <c r="C217" s="204"/>
      <c r="D217" s="205" t="s">
        <v>70</v>
      </c>
      <c r="E217" s="217" t="s">
        <v>441</v>
      </c>
      <c r="F217" s="217" t="s">
        <v>442</v>
      </c>
      <c r="G217" s="204"/>
      <c r="H217" s="204"/>
      <c r="I217" s="207"/>
      <c r="J217" s="218">
        <f>BK217</f>
        <v>0</v>
      </c>
      <c r="K217" s="204"/>
      <c r="L217" s="209"/>
      <c r="M217" s="210"/>
      <c r="N217" s="211"/>
      <c r="O217" s="211"/>
      <c r="P217" s="212">
        <f>SUM(P218:P221)</f>
        <v>0</v>
      </c>
      <c r="Q217" s="211"/>
      <c r="R217" s="212">
        <f>SUM(R218:R221)</f>
        <v>0</v>
      </c>
      <c r="S217" s="211"/>
      <c r="T217" s="213">
        <f>SUM(T218:T221)</f>
        <v>0</v>
      </c>
      <c r="U217" s="12"/>
      <c r="V217" s="12"/>
      <c r="W217" s="12"/>
      <c r="X217" s="12"/>
      <c r="Y217" s="12"/>
      <c r="Z217" s="12"/>
      <c r="AA217" s="12"/>
      <c r="AB217" s="12"/>
      <c r="AC217" s="12"/>
      <c r="AD217" s="12"/>
      <c r="AE217" s="12"/>
      <c r="AR217" s="214" t="s">
        <v>160</v>
      </c>
      <c r="AT217" s="215" t="s">
        <v>70</v>
      </c>
      <c r="AU217" s="215" t="s">
        <v>79</v>
      </c>
      <c r="AY217" s="214" t="s">
        <v>134</v>
      </c>
      <c r="BK217" s="216">
        <f>SUM(BK218:BK221)</f>
        <v>0</v>
      </c>
    </row>
    <row r="218" s="2" customFormat="1" ht="16.5" customHeight="1">
      <c r="A218" s="39"/>
      <c r="B218" s="40"/>
      <c r="C218" s="219" t="s">
        <v>443</v>
      </c>
      <c r="D218" s="219" t="s">
        <v>137</v>
      </c>
      <c r="E218" s="220" t="s">
        <v>444</v>
      </c>
      <c r="F218" s="221" t="s">
        <v>445</v>
      </c>
      <c r="G218" s="222" t="s">
        <v>439</v>
      </c>
      <c r="H218" s="223">
        <v>2</v>
      </c>
      <c r="I218" s="224"/>
      <c r="J218" s="225">
        <f>ROUND(I218*H218,2)</f>
        <v>0</v>
      </c>
      <c r="K218" s="221" t="s">
        <v>141</v>
      </c>
      <c r="L218" s="45"/>
      <c r="M218" s="226" t="s">
        <v>19</v>
      </c>
      <c r="N218" s="227" t="s">
        <v>42</v>
      </c>
      <c r="O218" s="85"/>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142</v>
      </c>
      <c r="AT218" s="230" t="s">
        <v>137</v>
      </c>
      <c r="AU218" s="230" t="s">
        <v>81</v>
      </c>
      <c r="AY218" s="18" t="s">
        <v>134</v>
      </c>
      <c r="BE218" s="231">
        <f>IF(N218="základní",J218,0)</f>
        <v>0</v>
      </c>
      <c r="BF218" s="231">
        <f>IF(N218="snížená",J218,0)</f>
        <v>0</v>
      </c>
      <c r="BG218" s="231">
        <f>IF(N218="zákl. přenesená",J218,0)</f>
        <v>0</v>
      </c>
      <c r="BH218" s="231">
        <f>IF(N218="sníž. přenesená",J218,0)</f>
        <v>0</v>
      </c>
      <c r="BI218" s="231">
        <f>IF(N218="nulová",J218,0)</f>
        <v>0</v>
      </c>
      <c r="BJ218" s="18" t="s">
        <v>79</v>
      </c>
      <c r="BK218" s="231">
        <f>ROUND(I218*H218,2)</f>
        <v>0</v>
      </c>
      <c r="BL218" s="18" t="s">
        <v>142</v>
      </c>
      <c r="BM218" s="230" t="s">
        <v>446</v>
      </c>
    </row>
    <row r="219" s="2" customFormat="1">
      <c r="A219" s="39"/>
      <c r="B219" s="40"/>
      <c r="C219" s="41"/>
      <c r="D219" s="232" t="s">
        <v>143</v>
      </c>
      <c r="E219" s="41"/>
      <c r="F219" s="233" t="s">
        <v>445</v>
      </c>
      <c r="G219" s="41"/>
      <c r="H219" s="41"/>
      <c r="I219" s="137"/>
      <c r="J219" s="41"/>
      <c r="K219" s="41"/>
      <c r="L219" s="45"/>
      <c r="M219" s="234"/>
      <c r="N219" s="235"/>
      <c r="O219" s="85"/>
      <c r="P219" s="85"/>
      <c r="Q219" s="85"/>
      <c r="R219" s="85"/>
      <c r="S219" s="85"/>
      <c r="T219" s="86"/>
      <c r="U219" s="39"/>
      <c r="V219" s="39"/>
      <c r="W219" s="39"/>
      <c r="X219" s="39"/>
      <c r="Y219" s="39"/>
      <c r="Z219" s="39"/>
      <c r="AA219" s="39"/>
      <c r="AB219" s="39"/>
      <c r="AC219" s="39"/>
      <c r="AD219" s="39"/>
      <c r="AE219" s="39"/>
      <c r="AT219" s="18" t="s">
        <v>143</v>
      </c>
      <c r="AU219" s="18" t="s">
        <v>81</v>
      </c>
    </row>
    <row r="220" s="2" customFormat="1" ht="16.5" customHeight="1">
      <c r="A220" s="39"/>
      <c r="B220" s="40"/>
      <c r="C220" s="219" t="s">
        <v>280</v>
      </c>
      <c r="D220" s="219" t="s">
        <v>137</v>
      </c>
      <c r="E220" s="220" t="s">
        <v>447</v>
      </c>
      <c r="F220" s="221" t="s">
        <v>448</v>
      </c>
      <c r="G220" s="222" t="s">
        <v>439</v>
      </c>
      <c r="H220" s="223">
        <v>2</v>
      </c>
      <c r="I220" s="224"/>
      <c r="J220" s="225">
        <f>ROUND(I220*H220,2)</f>
        <v>0</v>
      </c>
      <c r="K220" s="221" t="s">
        <v>141</v>
      </c>
      <c r="L220" s="45"/>
      <c r="M220" s="226" t="s">
        <v>19</v>
      </c>
      <c r="N220" s="227" t="s">
        <v>42</v>
      </c>
      <c r="O220" s="85"/>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142</v>
      </c>
      <c r="AT220" s="230" t="s">
        <v>137</v>
      </c>
      <c r="AU220" s="230" t="s">
        <v>81</v>
      </c>
      <c r="AY220" s="18" t="s">
        <v>134</v>
      </c>
      <c r="BE220" s="231">
        <f>IF(N220="základní",J220,0)</f>
        <v>0</v>
      </c>
      <c r="BF220" s="231">
        <f>IF(N220="snížená",J220,0)</f>
        <v>0</v>
      </c>
      <c r="BG220" s="231">
        <f>IF(N220="zákl. přenesená",J220,0)</f>
        <v>0</v>
      </c>
      <c r="BH220" s="231">
        <f>IF(N220="sníž. přenesená",J220,0)</f>
        <v>0</v>
      </c>
      <c r="BI220" s="231">
        <f>IF(N220="nulová",J220,0)</f>
        <v>0</v>
      </c>
      <c r="BJ220" s="18" t="s">
        <v>79</v>
      </c>
      <c r="BK220" s="231">
        <f>ROUND(I220*H220,2)</f>
        <v>0</v>
      </c>
      <c r="BL220" s="18" t="s">
        <v>142</v>
      </c>
      <c r="BM220" s="230" t="s">
        <v>449</v>
      </c>
    </row>
    <row r="221" s="2" customFormat="1">
      <c r="A221" s="39"/>
      <c r="B221" s="40"/>
      <c r="C221" s="41"/>
      <c r="D221" s="232" t="s">
        <v>143</v>
      </c>
      <c r="E221" s="41"/>
      <c r="F221" s="233" t="s">
        <v>448</v>
      </c>
      <c r="G221" s="41"/>
      <c r="H221" s="41"/>
      <c r="I221" s="137"/>
      <c r="J221" s="41"/>
      <c r="K221" s="41"/>
      <c r="L221" s="45"/>
      <c r="M221" s="234"/>
      <c r="N221" s="235"/>
      <c r="O221" s="85"/>
      <c r="P221" s="85"/>
      <c r="Q221" s="85"/>
      <c r="R221" s="85"/>
      <c r="S221" s="85"/>
      <c r="T221" s="86"/>
      <c r="U221" s="39"/>
      <c r="V221" s="39"/>
      <c r="W221" s="39"/>
      <c r="X221" s="39"/>
      <c r="Y221" s="39"/>
      <c r="Z221" s="39"/>
      <c r="AA221" s="39"/>
      <c r="AB221" s="39"/>
      <c r="AC221" s="39"/>
      <c r="AD221" s="39"/>
      <c r="AE221" s="39"/>
      <c r="AT221" s="18" t="s">
        <v>143</v>
      </c>
      <c r="AU221" s="18" t="s">
        <v>81</v>
      </c>
    </row>
    <row r="222" s="12" customFormat="1" ht="22.8" customHeight="1">
      <c r="A222" s="12"/>
      <c r="B222" s="203"/>
      <c r="C222" s="204"/>
      <c r="D222" s="205" t="s">
        <v>70</v>
      </c>
      <c r="E222" s="217" t="s">
        <v>272</v>
      </c>
      <c r="F222" s="217" t="s">
        <v>273</v>
      </c>
      <c r="G222" s="204"/>
      <c r="H222" s="204"/>
      <c r="I222" s="207"/>
      <c r="J222" s="218">
        <f>BK222</f>
        <v>0</v>
      </c>
      <c r="K222" s="204"/>
      <c r="L222" s="209"/>
      <c r="M222" s="210"/>
      <c r="N222" s="211"/>
      <c r="O222" s="211"/>
      <c r="P222" s="212">
        <f>SUM(P223:P238)</f>
        <v>0</v>
      </c>
      <c r="Q222" s="211"/>
      <c r="R222" s="212">
        <f>SUM(R223:R238)</f>
        <v>0</v>
      </c>
      <c r="S222" s="211"/>
      <c r="T222" s="213">
        <f>SUM(T223:T238)</f>
        <v>0</v>
      </c>
      <c r="U222" s="12"/>
      <c r="V222" s="12"/>
      <c r="W222" s="12"/>
      <c r="X222" s="12"/>
      <c r="Y222" s="12"/>
      <c r="Z222" s="12"/>
      <c r="AA222" s="12"/>
      <c r="AB222" s="12"/>
      <c r="AC222" s="12"/>
      <c r="AD222" s="12"/>
      <c r="AE222" s="12"/>
      <c r="AR222" s="214" t="s">
        <v>160</v>
      </c>
      <c r="AT222" s="215" t="s">
        <v>70</v>
      </c>
      <c r="AU222" s="215" t="s">
        <v>79</v>
      </c>
      <c r="AY222" s="214" t="s">
        <v>134</v>
      </c>
      <c r="BK222" s="216">
        <f>SUM(BK223:BK238)</f>
        <v>0</v>
      </c>
    </row>
    <row r="223" s="2" customFormat="1" ht="16.5" customHeight="1">
      <c r="A223" s="39"/>
      <c r="B223" s="40"/>
      <c r="C223" s="219" t="s">
        <v>277</v>
      </c>
      <c r="D223" s="219" t="s">
        <v>137</v>
      </c>
      <c r="E223" s="220" t="s">
        <v>450</v>
      </c>
      <c r="F223" s="221" t="s">
        <v>451</v>
      </c>
      <c r="G223" s="222" t="s">
        <v>439</v>
      </c>
      <c r="H223" s="223">
        <v>2</v>
      </c>
      <c r="I223" s="224"/>
      <c r="J223" s="225">
        <f>ROUND(I223*H223,2)</f>
        <v>0</v>
      </c>
      <c r="K223" s="221" t="s">
        <v>141</v>
      </c>
      <c r="L223" s="45"/>
      <c r="M223" s="226" t="s">
        <v>19</v>
      </c>
      <c r="N223" s="227" t="s">
        <v>42</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142</v>
      </c>
      <c r="AT223" s="230" t="s">
        <v>137</v>
      </c>
      <c r="AU223" s="230" t="s">
        <v>81</v>
      </c>
      <c r="AY223" s="18" t="s">
        <v>134</v>
      </c>
      <c r="BE223" s="231">
        <f>IF(N223="základní",J223,0)</f>
        <v>0</v>
      </c>
      <c r="BF223" s="231">
        <f>IF(N223="snížená",J223,0)</f>
        <v>0</v>
      </c>
      <c r="BG223" s="231">
        <f>IF(N223="zákl. přenesená",J223,0)</f>
        <v>0</v>
      </c>
      <c r="BH223" s="231">
        <f>IF(N223="sníž. přenesená",J223,0)</f>
        <v>0</v>
      </c>
      <c r="BI223" s="231">
        <f>IF(N223="nulová",J223,0)</f>
        <v>0</v>
      </c>
      <c r="BJ223" s="18" t="s">
        <v>79</v>
      </c>
      <c r="BK223" s="231">
        <f>ROUND(I223*H223,2)</f>
        <v>0</v>
      </c>
      <c r="BL223" s="18" t="s">
        <v>142</v>
      </c>
      <c r="BM223" s="230" t="s">
        <v>452</v>
      </c>
    </row>
    <row r="224" s="2" customFormat="1">
      <c r="A224" s="39"/>
      <c r="B224" s="40"/>
      <c r="C224" s="41"/>
      <c r="D224" s="232" t="s">
        <v>143</v>
      </c>
      <c r="E224" s="41"/>
      <c r="F224" s="233" t="s">
        <v>451</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143</v>
      </c>
      <c r="AU224" s="18" t="s">
        <v>81</v>
      </c>
    </row>
    <row r="225" s="2" customFormat="1" ht="16.5" customHeight="1">
      <c r="A225" s="39"/>
      <c r="B225" s="40"/>
      <c r="C225" s="219" t="s">
        <v>453</v>
      </c>
      <c r="D225" s="219" t="s">
        <v>137</v>
      </c>
      <c r="E225" s="220" t="s">
        <v>454</v>
      </c>
      <c r="F225" s="221" t="s">
        <v>455</v>
      </c>
      <c r="G225" s="222" t="s">
        <v>269</v>
      </c>
      <c r="H225" s="223">
        <v>1</v>
      </c>
      <c r="I225" s="224"/>
      <c r="J225" s="225">
        <f>ROUND(I225*H225,2)</f>
        <v>0</v>
      </c>
      <c r="K225" s="221" t="s">
        <v>141</v>
      </c>
      <c r="L225" s="45"/>
      <c r="M225" s="226" t="s">
        <v>19</v>
      </c>
      <c r="N225" s="227" t="s">
        <v>42</v>
      </c>
      <c r="O225" s="85"/>
      <c r="P225" s="228">
        <f>O225*H225</f>
        <v>0</v>
      </c>
      <c r="Q225" s="228">
        <v>0</v>
      </c>
      <c r="R225" s="228">
        <f>Q225*H225</f>
        <v>0</v>
      </c>
      <c r="S225" s="228">
        <v>0</v>
      </c>
      <c r="T225" s="229">
        <f>S225*H225</f>
        <v>0</v>
      </c>
      <c r="U225" s="39"/>
      <c r="V225" s="39"/>
      <c r="W225" s="39"/>
      <c r="X225" s="39"/>
      <c r="Y225" s="39"/>
      <c r="Z225" s="39"/>
      <c r="AA225" s="39"/>
      <c r="AB225" s="39"/>
      <c r="AC225" s="39"/>
      <c r="AD225" s="39"/>
      <c r="AE225" s="39"/>
      <c r="AR225" s="230" t="s">
        <v>142</v>
      </c>
      <c r="AT225" s="230" t="s">
        <v>137</v>
      </c>
      <c r="AU225" s="230" t="s">
        <v>81</v>
      </c>
      <c r="AY225" s="18" t="s">
        <v>134</v>
      </c>
      <c r="BE225" s="231">
        <f>IF(N225="základní",J225,0)</f>
        <v>0</v>
      </c>
      <c r="BF225" s="231">
        <f>IF(N225="snížená",J225,0)</f>
        <v>0</v>
      </c>
      <c r="BG225" s="231">
        <f>IF(N225="zákl. přenesená",J225,0)</f>
        <v>0</v>
      </c>
      <c r="BH225" s="231">
        <f>IF(N225="sníž. přenesená",J225,0)</f>
        <v>0</v>
      </c>
      <c r="BI225" s="231">
        <f>IF(N225="nulová",J225,0)</f>
        <v>0</v>
      </c>
      <c r="BJ225" s="18" t="s">
        <v>79</v>
      </c>
      <c r="BK225" s="231">
        <f>ROUND(I225*H225,2)</f>
        <v>0</v>
      </c>
      <c r="BL225" s="18" t="s">
        <v>142</v>
      </c>
      <c r="BM225" s="230" t="s">
        <v>456</v>
      </c>
    </row>
    <row r="226" s="2" customFormat="1">
      <c r="A226" s="39"/>
      <c r="B226" s="40"/>
      <c r="C226" s="41"/>
      <c r="D226" s="232" t="s">
        <v>143</v>
      </c>
      <c r="E226" s="41"/>
      <c r="F226" s="233" t="s">
        <v>455</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143</v>
      </c>
      <c r="AU226" s="18" t="s">
        <v>81</v>
      </c>
    </row>
    <row r="227" s="2" customFormat="1" ht="16.5" customHeight="1">
      <c r="A227" s="39"/>
      <c r="B227" s="40"/>
      <c r="C227" s="219" t="s">
        <v>250</v>
      </c>
      <c r="D227" s="219" t="s">
        <v>137</v>
      </c>
      <c r="E227" s="220" t="s">
        <v>457</v>
      </c>
      <c r="F227" s="221" t="s">
        <v>458</v>
      </c>
      <c r="G227" s="222" t="s">
        <v>269</v>
      </c>
      <c r="H227" s="223">
        <v>1</v>
      </c>
      <c r="I227" s="224"/>
      <c r="J227" s="225">
        <f>ROUND(I227*H227,2)</f>
        <v>0</v>
      </c>
      <c r="K227" s="221" t="s">
        <v>141</v>
      </c>
      <c r="L227" s="45"/>
      <c r="M227" s="226" t="s">
        <v>19</v>
      </c>
      <c r="N227" s="227" t="s">
        <v>42</v>
      </c>
      <c r="O227" s="85"/>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142</v>
      </c>
      <c r="AT227" s="230" t="s">
        <v>137</v>
      </c>
      <c r="AU227" s="230" t="s">
        <v>81</v>
      </c>
      <c r="AY227" s="18" t="s">
        <v>134</v>
      </c>
      <c r="BE227" s="231">
        <f>IF(N227="základní",J227,0)</f>
        <v>0</v>
      </c>
      <c r="BF227" s="231">
        <f>IF(N227="snížená",J227,0)</f>
        <v>0</v>
      </c>
      <c r="BG227" s="231">
        <f>IF(N227="zákl. přenesená",J227,0)</f>
        <v>0</v>
      </c>
      <c r="BH227" s="231">
        <f>IF(N227="sníž. přenesená",J227,0)</f>
        <v>0</v>
      </c>
      <c r="BI227" s="231">
        <f>IF(N227="nulová",J227,0)</f>
        <v>0</v>
      </c>
      <c r="BJ227" s="18" t="s">
        <v>79</v>
      </c>
      <c r="BK227" s="231">
        <f>ROUND(I227*H227,2)</f>
        <v>0</v>
      </c>
      <c r="BL227" s="18" t="s">
        <v>142</v>
      </c>
      <c r="BM227" s="230" t="s">
        <v>459</v>
      </c>
    </row>
    <row r="228" s="2" customFormat="1">
      <c r="A228" s="39"/>
      <c r="B228" s="40"/>
      <c r="C228" s="41"/>
      <c r="D228" s="232" t="s">
        <v>143</v>
      </c>
      <c r="E228" s="41"/>
      <c r="F228" s="233" t="s">
        <v>458</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8" t="s">
        <v>143</v>
      </c>
      <c r="AU228" s="18" t="s">
        <v>81</v>
      </c>
    </row>
    <row r="229" s="2" customFormat="1" ht="16.5" customHeight="1">
      <c r="A229" s="39"/>
      <c r="B229" s="40"/>
      <c r="C229" s="219" t="s">
        <v>460</v>
      </c>
      <c r="D229" s="219" t="s">
        <v>137</v>
      </c>
      <c r="E229" s="220" t="s">
        <v>461</v>
      </c>
      <c r="F229" s="221" t="s">
        <v>462</v>
      </c>
      <c r="G229" s="222" t="s">
        <v>269</v>
      </c>
      <c r="H229" s="223">
        <v>1</v>
      </c>
      <c r="I229" s="224"/>
      <c r="J229" s="225">
        <f>ROUND(I229*H229,2)</f>
        <v>0</v>
      </c>
      <c r="K229" s="221" t="s">
        <v>141</v>
      </c>
      <c r="L229" s="45"/>
      <c r="M229" s="226" t="s">
        <v>19</v>
      </c>
      <c r="N229" s="227" t="s">
        <v>42</v>
      </c>
      <c r="O229" s="85"/>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142</v>
      </c>
      <c r="AT229" s="230" t="s">
        <v>137</v>
      </c>
      <c r="AU229" s="230" t="s">
        <v>81</v>
      </c>
      <c r="AY229" s="18" t="s">
        <v>134</v>
      </c>
      <c r="BE229" s="231">
        <f>IF(N229="základní",J229,0)</f>
        <v>0</v>
      </c>
      <c r="BF229" s="231">
        <f>IF(N229="snížená",J229,0)</f>
        <v>0</v>
      </c>
      <c r="BG229" s="231">
        <f>IF(N229="zákl. přenesená",J229,0)</f>
        <v>0</v>
      </c>
      <c r="BH229" s="231">
        <f>IF(N229="sníž. přenesená",J229,0)</f>
        <v>0</v>
      </c>
      <c r="BI229" s="231">
        <f>IF(N229="nulová",J229,0)</f>
        <v>0</v>
      </c>
      <c r="BJ229" s="18" t="s">
        <v>79</v>
      </c>
      <c r="BK229" s="231">
        <f>ROUND(I229*H229,2)</f>
        <v>0</v>
      </c>
      <c r="BL229" s="18" t="s">
        <v>142</v>
      </c>
      <c r="BM229" s="230" t="s">
        <v>463</v>
      </c>
    </row>
    <row r="230" s="2" customFormat="1">
      <c r="A230" s="39"/>
      <c r="B230" s="40"/>
      <c r="C230" s="41"/>
      <c r="D230" s="232" t="s">
        <v>143</v>
      </c>
      <c r="E230" s="41"/>
      <c r="F230" s="233" t="s">
        <v>462</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8" t="s">
        <v>143</v>
      </c>
      <c r="AU230" s="18" t="s">
        <v>81</v>
      </c>
    </row>
    <row r="231" s="2" customFormat="1" ht="16.5" customHeight="1">
      <c r="A231" s="39"/>
      <c r="B231" s="40"/>
      <c r="C231" s="219" t="s">
        <v>254</v>
      </c>
      <c r="D231" s="219" t="s">
        <v>137</v>
      </c>
      <c r="E231" s="220" t="s">
        <v>464</v>
      </c>
      <c r="F231" s="221" t="s">
        <v>465</v>
      </c>
      <c r="G231" s="222" t="s">
        <v>269</v>
      </c>
      <c r="H231" s="223">
        <v>1</v>
      </c>
      <c r="I231" s="224"/>
      <c r="J231" s="225">
        <f>ROUND(I231*H231,2)</f>
        <v>0</v>
      </c>
      <c r="K231" s="221" t="s">
        <v>141</v>
      </c>
      <c r="L231" s="45"/>
      <c r="M231" s="226" t="s">
        <v>19</v>
      </c>
      <c r="N231" s="227" t="s">
        <v>42</v>
      </c>
      <c r="O231" s="85"/>
      <c r="P231" s="228">
        <f>O231*H231</f>
        <v>0</v>
      </c>
      <c r="Q231" s="228">
        <v>0</v>
      </c>
      <c r="R231" s="228">
        <f>Q231*H231</f>
        <v>0</v>
      </c>
      <c r="S231" s="228">
        <v>0</v>
      </c>
      <c r="T231" s="229">
        <f>S231*H231</f>
        <v>0</v>
      </c>
      <c r="U231" s="39"/>
      <c r="V231" s="39"/>
      <c r="W231" s="39"/>
      <c r="X231" s="39"/>
      <c r="Y231" s="39"/>
      <c r="Z231" s="39"/>
      <c r="AA231" s="39"/>
      <c r="AB231" s="39"/>
      <c r="AC231" s="39"/>
      <c r="AD231" s="39"/>
      <c r="AE231" s="39"/>
      <c r="AR231" s="230" t="s">
        <v>142</v>
      </c>
      <c r="AT231" s="230" t="s">
        <v>137</v>
      </c>
      <c r="AU231" s="230" t="s">
        <v>81</v>
      </c>
      <c r="AY231" s="18" t="s">
        <v>134</v>
      </c>
      <c r="BE231" s="231">
        <f>IF(N231="základní",J231,0)</f>
        <v>0</v>
      </c>
      <c r="BF231" s="231">
        <f>IF(N231="snížená",J231,0)</f>
        <v>0</v>
      </c>
      <c r="BG231" s="231">
        <f>IF(N231="zákl. přenesená",J231,0)</f>
        <v>0</v>
      </c>
      <c r="BH231" s="231">
        <f>IF(N231="sníž. přenesená",J231,0)</f>
        <v>0</v>
      </c>
      <c r="BI231" s="231">
        <f>IF(N231="nulová",J231,0)</f>
        <v>0</v>
      </c>
      <c r="BJ231" s="18" t="s">
        <v>79</v>
      </c>
      <c r="BK231" s="231">
        <f>ROUND(I231*H231,2)</f>
        <v>0</v>
      </c>
      <c r="BL231" s="18" t="s">
        <v>142</v>
      </c>
      <c r="BM231" s="230" t="s">
        <v>466</v>
      </c>
    </row>
    <row r="232" s="2" customFormat="1">
      <c r="A232" s="39"/>
      <c r="B232" s="40"/>
      <c r="C232" s="41"/>
      <c r="D232" s="232" t="s">
        <v>143</v>
      </c>
      <c r="E232" s="41"/>
      <c r="F232" s="233" t="s">
        <v>465</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143</v>
      </c>
      <c r="AU232" s="18" t="s">
        <v>81</v>
      </c>
    </row>
    <row r="233" s="2" customFormat="1" ht="16.5" customHeight="1">
      <c r="A233" s="39"/>
      <c r="B233" s="40"/>
      <c r="C233" s="219" t="s">
        <v>467</v>
      </c>
      <c r="D233" s="219" t="s">
        <v>137</v>
      </c>
      <c r="E233" s="220" t="s">
        <v>278</v>
      </c>
      <c r="F233" s="221" t="s">
        <v>279</v>
      </c>
      <c r="G233" s="222" t="s">
        <v>269</v>
      </c>
      <c r="H233" s="223">
        <v>1</v>
      </c>
      <c r="I233" s="224"/>
      <c r="J233" s="225">
        <f>ROUND(I233*H233,2)</f>
        <v>0</v>
      </c>
      <c r="K233" s="221" t="s">
        <v>141</v>
      </c>
      <c r="L233" s="45"/>
      <c r="M233" s="226" t="s">
        <v>19</v>
      </c>
      <c r="N233" s="227" t="s">
        <v>42</v>
      </c>
      <c r="O233" s="85"/>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142</v>
      </c>
      <c r="AT233" s="230" t="s">
        <v>137</v>
      </c>
      <c r="AU233" s="230" t="s">
        <v>81</v>
      </c>
      <c r="AY233" s="18" t="s">
        <v>134</v>
      </c>
      <c r="BE233" s="231">
        <f>IF(N233="základní",J233,0)</f>
        <v>0</v>
      </c>
      <c r="BF233" s="231">
        <f>IF(N233="snížená",J233,0)</f>
        <v>0</v>
      </c>
      <c r="BG233" s="231">
        <f>IF(N233="zákl. přenesená",J233,0)</f>
        <v>0</v>
      </c>
      <c r="BH233" s="231">
        <f>IF(N233="sníž. přenesená",J233,0)</f>
        <v>0</v>
      </c>
      <c r="BI233" s="231">
        <f>IF(N233="nulová",J233,0)</f>
        <v>0</v>
      </c>
      <c r="BJ233" s="18" t="s">
        <v>79</v>
      </c>
      <c r="BK233" s="231">
        <f>ROUND(I233*H233,2)</f>
        <v>0</v>
      </c>
      <c r="BL233" s="18" t="s">
        <v>142</v>
      </c>
      <c r="BM233" s="230" t="s">
        <v>468</v>
      </c>
    </row>
    <row r="234" s="2" customFormat="1">
      <c r="A234" s="39"/>
      <c r="B234" s="40"/>
      <c r="C234" s="41"/>
      <c r="D234" s="232" t="s">
        <v>143</v>
      </c>
      <c r="E234" s="41"/>
      <c r="F234" s="233" t="s">
        <v>279</v>
      </c>
      <c r="G234" s="41"/>
      <c r="H234" s="41"/>
      <c r="I234" s="137"/>
      <c r="J234" s="41"/>
      <c r="K234" s="41"/>
      <c r="L234" s="45"/>
      <c r="M234" s="234"/>
      <c r="N234" s="235"/>
      <c r="O234" s="85"/>
      <c r="P234" s="85"/>
      <c r="Q234" s="85"/>
      <c r="R234" s="85"/>
      <c r="S234" s="85"/>
      <c r="T234" s="86"/>
      <c r="U234" s="39"/>
      <c r="V234" s="39"/>
      <c r="W234" s="39"/>
      <c r="X234" s="39"/>
      <c r="Y234" s="39"/>
      <c r="Z234" s="39"/>
      <c r="AA234" s="39"/>
      <c r="AB234" s="39"/>
      <c r="AC234" s="39"/>
      <c r="AD234" s="39"/>
      <c r="AE234" s="39"/>
      <c r="AT234" s="18" t="s">
        <v>143</v>
      </c>
      <c r="AU234" s="18" t="s">
        <v>81</v>
      </c>
    </row>
    <row r="235" s="2" customFormat="1" ht="16.5" customHeight="1">
      <c r="A235" s="39"/>
      <c r="B235" s="40"/>
      <c r="C235" s="219" t="s">
        <v>469</v>
      </c>
      <c r="D235" s="219" t="s">
        <v>137</v>
      </c>
      <c r="E235" s="220" t="s">
        <v>470</v>
      </c>
      <c r="F235" s="221" t="s">
        <v>471</v>
      </c>
      <c r="G235" s="222" t="s">
        <v>439</v>
      </c>
      <c r="H235" s="223">
        <v>2</v>
      </c>
      <c r="I235" s="224"/>
      <c r="J235" s="225">
        <f>ROUND(I235*H235,2)</f>
        <v>0</v>
      </c>
      <c r="K235" s="221" t="s">
        <v>141</v>
      </c>
      <c r="L235" s="45"/>
      <c r="M235" s="226" t="s">
        <v>19</v>
      </c>
      <c r="N235" s="227" t="s">
        <v>42</v>
      </c>
      <c r="O235" s="85"/>
      <c r="P235" s="228">
        <f>O235*H235</f>
        <v>0</v>
      </c>
      <c r="Q235" s="228">
        <v>0</v>
      </c>
      <c r="R235" s="228">
        <f>Q235*H235</f>
        <v>0</v>
      </c>
      <c r="S235" s="228">
        <v>0</v>
      </c>
      <c r="T235" s="229">
        <f>S235*H235</f>
        <v>0</v>
      </c>
      <c r="U235" s="39"/>
      <c r="V235" s="39"/>
      <c r="W235" s="39"/>
      <c r="X235" s="39"/>
      <c r="Y235" s="39"/>
      <c r="Z235" s="39"/>
      <c r="AA235" s="39"/>
      <c r="AB235" s="39"/>
      <c r="AC235" s="39"/>
      <c r="AD235" s="39"/>
      <c r="AE235" s="39"/>
      <c r="AR235" s="230" t="s">
        <v>142</v>
      </c>
      <c r="AT235" s="230" t="s">
        <v>137</v>
      </c>
      <c r="AU235" s="230" t="s">
        <v>81</v>
      </c>
      <c r="AY235" s="18" t="s">
        <v>134</v>
      </c>
      <c r="BE235" s="231">
        <f>IF(N235="základní",J235,0)</f>
        <v>0</v>
      </c>
      <c r="BF235" s="231">
        <f>IF(N235="snížená",J235,0)</f>
        <v>0</v>
      </c>
      <c r="BG235" s="231">
        <f>IF(N235="zákl. přenesená",J235,0)</f>
        <v>0</v>
      </c>
      <c r="BH235" s="231">
        <f>IF(N235="sníž. přenesená",J235,0)</f>
        <v>0</v>
      </c>
      <c r="BI235" s="231">
        <f>IF(N235="nulová",J235,0)</f>
        <v>0</v>
      </c>
      <c r="BJ235" s="18" t="s">
        <v>79</v>
      </c>
      <c r="BK235" s="231">
        <f>ROUND(I235*H235,2)</f>
        <v>0</v>
      </c>
      <c r="BL235" s="18" t="s">
        <v>142</v>
      </c>
      <c r="BM235" s="230" t="s">
        <v>472</v>
      </c>
    </row>
    <row r="236" s="2" customFormat="1">
      <c r="A236" s="39"/>
      <c r="B236" s="40"/>
      <c r="C236" s="41"/>
      <c r="D236" s="232" t="s">
        <v>143</v>
      </c>
      <c r="E236" s="41"/>
      <c r="F236" s="233" t="s">
        <v>471</v>
      </c>
      <c r="G236" s="41"/>
      <c r="H236" s="41"/>
      <c r="I236" s="137"/>
      <c r="J236" s="41"/>
      <c r="K236" s="41"/>
      <c r="L236" s="45"/>
      <c r="M236" s="234"/>
      <c r="N236" s="235"/>
      <c r="O236" s="85"/>
      <c r="P236" s="85"/>
      <c r="Q236" s="85"/>
      <c r="R236" s="85"/>
      <c r="S236" s="85"/>
      <c r="T236" s="86"/>
      <c r="U236" s="39"/>
      <c r="V236" s="39"/>
      <c r="W236" s="39"/>
      <c r="X236" s="39"/>
      <c r="Y236" s="39"/>
      <c r="Z236" s="39"/>
      <c r="AA236" s="39"/>
      <c r="AB236" s="39"/>
      <c r="AC236" s="39"/>
      <c r="AD236" s="39"/>
      <c r="AE236" s="39"/>
      <c r="AT236" s="18" t="s">
        <v>143</v>
      </c>
      <c r="AU236" s="18" t="s">
        <v>81</v>
      </c>
    </row>
    <row r="237" s="2" customFormat="1" ht="16.5" customHeight="1">
      <c r="A237" s="39"/>
      <c r="B237" s="40"/>
      <c r="C237" s="219" t="s">
        <v>259</v>
      </c>
      <c r="D237" s="219" t="s">
        <v>137</v>
      </c>
      <c r="E237" s="220" t="s">
        <v>473</v>
      </c>
      <c r="F237" s="221" t="s">
        <v>474</v>
      </c>
      <c r="G237" s="222" t="s">
        <v>269</v>
      </c>
      <c r="H237" s="223">
        <v>1</v>
      </c>
      <c r="I237" s="224"/>
      <c r="J237" s="225">
        <f>ROUND(I237*H237,2)</f>
        <v>0</v>
      </c>
      <c r="K237" s="221" t="s">
        <v>141</v>
      </c>
      <c r="L237" s="45"/>
      <c r="M237" s="226" t="s">
        <v>19</v>
      </c>
      <c r="N237" s="227" t="s">
        <v>42</v>
      </c>
      <c r="O237" s="85"/>
      <c r="P237" s="228">
        <f>O237*H237</f>
        <v>0</v>
      </c>
      <c r="Q237" s="228">
        <v>0</v>
      </c>
      <c r="R237" s="228">
        <f>Q237*H237</f>
        <v>0</v>
      </c>
      <c r="S237" s="228">
        <v>0</v>
      </c>
      <c r="T237" s="229">
        <f>S237*H237</f>
        <v>0</v>
      </c>
      <c r="U237" s="39"/>
      <c r="V237" s="39"/>
      <c r="W237" s="39"/>
      <c r="X237" s="39"/>
      <c r="Y237" s="39"/>
      <c r="Z237" s="39"/>
      <c r="AA237" s="39"/>
      <c r="AB237" s="39"/>
      <c r="AC237" s="39"/>
      <c r="AD237" s="39"/>
      <c r="AE237" s="39"/>
      <c r="AR237" s="230" t="s">
        <v>142</v>
      </c>
      <c r="AT237" s="230" t="s">
        <v>137</v>
      </c>
      <c r="AU237" s="230" t="s">
        <v>81</v>
      </c>
      <c r="AY237" s="18" t="s">
        <v>134</v>
      </c>
      <c r="BE237" s="231">
        <f>IF(N237="základní",J237,0)</f>
        <v>0</v>
      </c>
      <c r="BF237" s="231">
        <f>IF(N237="snížená",J237,0)</f>
        <v>0</v>
      </c>
      <c r="BG237" s="231">
        <f>IF(N237="zákl. přenesená",J237,0)</f>
        <v>0</v>
      </c>
      <c r="BH237" s="231">
        <f>IF(N237="sníž. přenesená",J237,0)</f>
        <v>0</v>
      </c>
      <c r="BI237" s="231">
        <f>IF(N237="nulová",J237,0)</f>
        <v>0</v>
      </c>
      <c r="BJ237" s="18" t="s">
        <v>79</v>
      </c>
      <c r="BK237" s="231">
        <f>ROUND(I237*H237,2)</f>
        <v>0</v>
      </c>
      <c r="BL237" s="18" t="s">
        <v>142</v>
      </c>
      <c r="BM237" s="230" t="s">
        <v>475</v>
      </c>
    </row>
    <row r="238" s="2" customFormat="1">
      <c r="A238" s="39"/>
      <c r="B238" s="40"/>
      <c r="C238" s="41"/>
      <c r="D238" s="232" t="s">
        <v>143</v>
      </c>
      <c r="E238" s="41"/>
      <c r="F238" s="233" t="s">
        <v>474</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143</v>
      </c>
      <c r="AU238" s="18" t="s">
        <v>81</v>
      </c>
    </row>
    <row r="239" s="12" customFormat="1" ht="22.8" customHeight="1">
      <c r="A239" s="12"/>
      <c r="B239" s="203"/>
      <c r="C239" s="204"/>
      <c r="D239" s="205" t="s">
        <v>70</v>
      </c>
      <c r="E239" s="217" t="s">
        <v>476</v>
      </c>
      <c r="F239" s="217" t="s">
        <v>477</v>
      </c>
      <c r="G239" s="204"/>
      <c r="H239" s="204"/>
      <c r="I239" s="207"/>
      <c r="J239" s="218">
        <f>BK239</f>
        <v>0</v>
      </c>
      <c r="K239" s="204"/>
      <c r="L239" s="209"/>
      <c r="M239" s="210"/>
      <c r="N239" s="211"/>
      <c r="O239" s="211"/>
      <c r="P239" s="212">
        <f>SUM(P240:P243)</f>
        <v>0</v>
      </c>
      <c r="Q239" s="211"/>
      <c r="R239" s="212">
        <f>SUM(R240:R243)</f>
        <v>0</v>
      </c>
      <c r="S239" s="211"/>
      <c r="T239" s="213">
        <f>SUM(T240:T243)</f>
        <v>0</v>
      </c>
      <c r="U239" s="12"/>
      <c r="V239" s="12"/>
      <c r="W239" s="12"/>
      <c r="X239" s="12"/>
      <c r="Y239" s="12"/>
      <c r="Z239" s="12"/>
      <c r="AA239" s="12"/>
      <c r="AB239" s="12"/>
      <c r="AC239" s="12"/>
      <c r="AD239" s="12"/>
      <c r="AE239" s="12"/>
      <c r="AR239" s="214" t="s">
        <v>160</v>
      </c>
      <c r="AT239" s="215" t="s">
        <v>70</v>
      </c>
      <c r="AU239" s="215" t="s">
        <v>79</v>
      </c>
      <c r="AY239" s="214" t="s">
        <v>134</v>
      </c>
      <c r="BK239" s="216">
        <f>SUM(BK240:BK243)</f>
        <v>0</v>
      </c>
    </row>
    <row r="240" s="2" customFormat="1" ht="16.5" customHeight="1">
      <c r="A240" s="39"/>
      <c r="B240" s="40"/>
      <c r="C240" s="219" t="s">
        <v>478</v>
      </c>
      <c r="D240" s="219" t="s">
        <v>137</v>
      </c>
      <c r="E240" s="220" t="s">
        <v>479</v>
      </c>
      <c r="F240" s="221" t="s">
        <v>480</v>
      </c>
      <c r="G240" s="222" t="s">
        <v>269</v>
      </c>
      <c r="H240" s="223">
        <v>1</v>
      </c>
      <c r="I240" s="224"/>
      <c r="J240" s="225">
        <f>ROUND(I240*H240,2)</f>
        <v>0</v>
      </c>
      <c r="K240" s="221" t="s">
        <v>141</v>
      </c>
      <c r="L240" s="45"/>
      <c r="M240" s="226" t="s">
        <v>19</v>
      </c>
      <c r="N240" s="227" t="s">
        <v>42</v>
      </c>
      <c r="O240" s="85"/>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142</v>
      </c>
      <c r="AT240" s="230" t="s">
        <v>137</v>
      </c>
      <c r="AU240" s="230" t="s">
        <v>81</v>
      </c>
      <c r="AY240" s="18" t="s">
        <v>134</v>
      </c>
      <c r="BE240" s="231">
        <f>IF(N240="základní",J240,0)</f>
        <v>0</v>
      </c>
      <c r="BF240" s="231">
        <f>IF(N240="snížená",J240,0)</f>
        <v>0</v>
      </c>
      <c r="BG240" s="231">
        <f>IF(N240="zákl. přenesená",J240,0)</f>
        <v>0</v>
      </c>
      <c r="BH240" s="231">
        <f>IF(N240="sníž. přenesená",J240,0)</f>
        <v>0</v>
      </c>
      <c r="BI240" s="231">
        <f>IF(N240="nulová",J240,0)</f>
        <v>0</v>
      </c>
      <c r="BJ240" s="18" t="s">
        <v>79</v>
      </c>
      <c r="BK240" s="231">
        <f>ROUND(I240*H240,2)</f>
        <v>0</v>
      </c>
      <c r="BL240" s="18" t="s">
        <v>142</v>
      </c>
      <c r="BM240" s="230" t="s">
        <v>481</v>
      </c>
    </row>
    <row r="241" s="2" customFormat="1">
      <c r="A241" s="39"/>
      <c r="B241" s="40"/>
      <c r="C241" s="41"/>
      <c r="D241" s="232" t="s">
        <v>143</v>
      </c>
      <c r="E241" s="41"/>
      <c r="F241" s="233" t="s">
        <v>480</v>
      </c>
      <c r="G241" s="41"/>
      <c r="H241" s="41"/>
      <c r="I241" s="137"/>
      <c r="J241" s="41"/>
      <c r="K241" s="41"/>
      <c r="L241" s="45"/>
      <c r="M241" s="234"/>
      <c r="N241" s="235"/>
      <c r="O241" s="85"/>
      <c r="P241" s="85"/>
      <c r="Q241" s="85"/>
      <c r="R241" s="85"/>
      <c r="S241" s="85"/>
      <c r="T241" s="86"/>
      <c r="U241" s="39"/>
      <c r="V241" s="39"/>
      <c r="W241" s="39"/>
      <c r="X241" s="39"/>
      <c r="Y241" s="39"/>
      <c r="Z241" s="39"/>
      <c r="AA241" s="39"/>
      <c r="AB241" s="39"/>
      <c r="AC241" s="39"/>
      <c r="AD241" s="39"/>
      <c r="AE241" s="39"/>
      <c r="AT241" s="18" t="s">
        <v>143</v>
      </c>
      <c r="AU241" s="18" t="s">
        <v>81</v>
      </c>
    </row>
    <row r="242" s="2" customFormat="1" ht="16.5" customHeight="1">
      <c r="A242" s="39"/>
      <c r="B242" s="40"/>
      <c r="C242" s="219" t="s">
        <v>262</v>
      </c>
      <c r="D242" s="219" t="s">
        <v>137</v>
      </c>
      <c r="E242" s="220" t="s">
        <v>482</v>
      </c>
      <c r="F242" s="221" t="s">
        <v>483</v>
      </c>
      <c r="G242" s="222" t="s">
        <v>269</v>
      </c>
      <c r="H242" s="223">
        <v>4</v>
      </c>
      <c r="I242" s="224"/>
      <c r="J242" s="225">
        <f>ROUND(I242*H242,2)</f>
        <v>0</v>
      </c>
      <c r="K242" s="221" t="s">
        <v>141</v>
      </c>
      <c r="L242" s="45"/>
      <c r="M242" s="226" t="s">
        <v>19</v>
      </c>
      <c r="N242" s="227" t="s">
        <v>42</v>
      </c>
      <c r="O242" s="85"/>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142</v>
      </c>
      <c r="AT242" s="230" t="s">
        <v>137</v>
      </c>
      <c r="AU242" s="230" t="s">
        <v>81</v>
      </c>
      <c r="AY242" s="18" t="s">
        <v>134</v>
      </c>
      <c r="BE242" s="231">
        <f>IF(N242="základní",J242,0)</f>
        <v>0</v>
      </c>
      <c r="BF242" s="231">
        <f>IF(N242="snížená",J242,0)</f>
        <v>0</v>
      </c>
      <c r="BG242" s="231">
        <f>IF(N242="zákl. přenesená",J242,0)</f>
        <v>0</v>
      </c>
      <c r="BH242" s="231">
        <f>IF(N242="sníž. přenesená",J242,0)</f>
        <v>0</v>
      </c>
      <c r="BI242" s="231">
        <f>IF(N242="nulová",J242,0)</f>
        <v>0</v>
      </c>
      <c r="BJ242" s="18" t="s">
        <v>79</v>
      </c>
      <c r="BK242" s="231">
        <f>ROUND(I242*H242,2)</f>
        <v>0</v>
      </c>
      <c r="BL242" s="18" t="s">
        <v>142</v>
      </c>
      <c r="BM242" s="230" t="s">
        <v>484</v>
      </c>
    </row>
    <row r="243" s="2" customFormat="1">
      <c r="A243" s="39"/>
      <c r="B243" s="40"/>
      <c r="C243" s="41"/>
      <c r="D243" s="232" t="s">
        <v>143</v>
      </c>
      <c r="E243" s="41"/>
      <c r="F243" s="233" t="s">
        <v>483</v>
      </c>
      <c r="G243" s="41"/>
      <c r="H243" s="41"/>
      <c r="I243" s="137"/>
      <c r="J243" s="41"/>
      <c r="K243" s="41"/>
      <c r="L243" s="45"/>
      <c r="M243" s="234"/>
      <c r="N243" s="235"/>
      <c r="O243" s="85"/>
      <c r="P243" s="85"/>
      <c r="Q243" s="85"/>
      <c r="R243" s="85"/>
      <c r="S243" s="85"/>
      <c r="T243" s="86"/>
      <c r="U243" s="39"/>
      <c r="V243" s="39"/>
      <c r="W243" s="39"/>
      <c r="X243" s="39"/>
      <c r="Y243" s="39"/>
      <c r="Z243" s="39"/>
      <c r="AA243" s="39"/>
      <c r="AB243" s="39"/>
      <c r="AC243" s="39"/>
      <c r="AD243" s="39"/>
      <c r="AE243" s="39"/>
      <c r="AT243" s="18" t="s">
        <v>143</v>
      </c>
      <c r="AU243" s="18" t="s">
        <v>81</v>
      </c>
    </row>
    <row r="244" s="12" customFormat="1" ht="22.8" customHeight="1">
      <c r="A244" s="12"/>
      <c r="B244" s="203"/>
      <c r="C244" s="204"/>
      <c r="D244" s="205" t="s">
        <v>70</v>
      </c>
      <c r="E244" s="217" t="s">
        <v>485</v>
      </c>
      <c r="F244" s="217" t="s">
        <v>486</v>
      </c>
      <c r="G244" s="204"/>
      <c r="H244" s="204"/>
      <c r="I244" s="207"/>
      <c r="J244" s="218">
        <f>BK244</f>
        <v>0</v>
      </c>
      <c r="K244" s="204"/>
      <c r="L244" s="209"/>
      <c r="M244" s="210"/>
      <c r="N244" s="211"/>
      <c r="O244" s="211"/>
      <c r="P244" s="212">
        <f>SUM(P245:P246)</f>
        <v>0</v>
      </c>
      <c r="Q244" s="211"/>
      <c r="R244" s="212">
        <f>SUM(R245:R246)</f>
        <v>0</v>
      </c>
      <c r="S244" s="211"/>
      <c r="T244" s="213">
        <f>SUM(T245:T246)</f>
        <v>0</v>
      </c>
      <c r="U244" s="12"/>
      <c r="V244" s="12"/>
      <c r="W244" s="12"/>
      <c r="X244" s="12"/>
      <c r="Y244" s="12"/>
      <c r="Z244" s="12"/>
      <c r="AA244" s="12"/>
      <c r="AB244" s="12"/>
      <c r="AC244" s="12"/>
      <c r="AD244" s="12"/>
      <c r="AE244" s="12"/>
      <c r="AR244" s="214" t="s">
        <v>160</v>
      </c>
      <c r="AT244" s="215" t="s">
        <v>70</v>
      </c>
      <c r="AU244" s="215" t="s">
        <v>79</v>
      </c>
      <c r="AY244" s="214" t="s">
        <v>134</v>
      </c>
      <c r="BK244" s="216">
        <f>SUM(BK245:BK246)</f>
        <v>0</v>
      </c>
    </row>
    <row r="245" s="2" customFormat="1" ht="16.5" customHeight="1">
      <c r="A245" s="39"/>
      <c r="B245" s="40"/>
      <c r="C245" s="219" t="s">
        <v>270</v>
      </c>
      <c r="D245" s="219" t="s">
        <v>137</v>
      </c>
      <c r="E245" s="220" t="s">
        <v>487</v>
      </c>
      <c r="F245" s="221" t="s">
        <v>488</v>
      </c>
      <c r="G245" s="222" t="s">
        <v>439</v>
      </c>
      <c r="H245" s="223">
        <v>2</v>
      </c>
      <c r="I245" s="224"/>
      <c r="J245" s="225">
        <f>ROUND(I245*H245,2)</f>
        <v>0</v>
      </c>
      <c r="K245" s="221" t="s">
        <v>141</v>
      </c>
      <c r="L245" s="45"/>
      <c r="M245" s="226" t="s">
        <v>19</v>
      </c>
      <c r="N245" s="227" t="s">
        <v>42</v>
      </c>
      <c r="O245" s="85"/>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142</v>
      </c>
      <c r="AT245" s="230" t="s">
        <v>137</v>
      </c>
      <c r="AU245" s="230" t="s">
        <v>81</v>
      </c>
      <c r="AY245" s="18" t="s">
        <v>134</v>
      </c>
      <c r="BE245" s="231">
        <f>IF(N245="základní",J245,0)</f>
        <v>0</v>
      </c>
      <c r="BF245" s="231">
        <f>IF(N245="snížená",J245,0)</f>
        <v>0</v>
      </c>
      <c r="BG245" s="231">
        <f>IF(N245="zákl. přenesená",J245,0)</f>
        <v>0</v>
      </c>
      <c r="BH245" s="231">
        <f>IF(N245="sníž. přenesená",J245,0)</f>
        <v>0</v>
      </c>
      <c r="BI245" s="231">
        <f>IF(N245="nulová",J245,0)</f>
        <v>0</v>
      </c>
      <c r="BJ245" s="18" t="s">
        <v>79</v>
      </c>
      <c r="BK245" s="231">
        <f>ROUND(I245*H245,2)</f>
        <v>0</v>
      </c>
      <c r="BL245" s="18" t="s">
        <v>142</v>
      </c>
      <c r="BM245" s="230" t="s">
        <v>489</v>
      </c>
    </row>
    <row r="246" s="2" customFormat="1">
      <c r="A246" s="39"/>
      <c r="B246" s="40"/>
      <c r="C246" s="41"/>
      <c r="D246" s="232" t="s">
        <v>143</v>
      </c>
      <c r="E246" s="41"/>
      <c r="F246" s="233" t="s">
        <v>488</v>
      </c>
      <c r="G246" s="41"/>
      <c r="H246" s="41"/>
      <c r="I246" s="137"/>
      <c r="J246" s="41"/>
      <c r="K246" s="41"/>
      <c r="L246" s="45"/>
      <c r="M246" s="234"/>
      <c r="N246" s="235"/>
      <c r="O246" s="85"/>
      <c r="P246" s="85"/>
      <c r="Q246" s="85"/>
      <c r="R246" s="85"/>
      <c r="S246" s="85"/>
      <c r="T246" s="86"/>
      <c r="U246" s="39"/>
      <c r="V246" s="39"/>
      <c r="W246" s="39"/>
      <c r="X246" s="39"/>
      <c r="Y246" s="39"/>
      <c r="Z246" s="39"/>
      <c r="AA246" s="39"/>
      <c r="AB246" s="39"/>
      <c r="AC246" s="39"/>
      <c r="AD246" s="39"/>
      <c r="AE246" s="39"/>
      <c r="AT246" s="18" t="s">
        <v>143</v>
      </c>
      <c r="AU246" s="18" t="s">
        <v>81</v>
      </c>
    </row>
    <row r="247" s="12" customFormat="1" ht="22.8" customHeight="1">
      <c r="A247" s="12"/>
      <c r="B247" s="203"/>
      <c r="C247" s="204"/>
      <c r="D247" s="205" t="s">
        <v>70</v>
      </c>
      <c r="E247" s="217" t="s">
        <v>490</v>
      </c>
      <c r="F247" s="217" t="s">
        <v>491</v>
      </c>
      <c r="G247" s="204"/>
      <c r="H247" s="204"/>
      <c r="I247" s="207"/>
      <c r="J247" s="218">
        <f>BK247</f>
        <v>0</v>
      </c>
      <c r="K247" s="204"/>
      <c r="L247" s="209"/>
      <c r="M247" s="210"/>
      <c r="N247" s="211"/>
      <c r="O247" s="211"/>
      <c r="P247" s="212">
        <f>SUM(P248:P253)</f>
        <v>0</v>
      </c>
      <c r="Q247" s="211"/>
      <c r="R247" s="212">
        <f>SUM(R248:R253)</f>
        <v>0</v>
      </c>
      <c r="S247" s="211"/>
      <c r="T247" s="213">
        <f>SUM(T248:T253)</f>
        <v>0</v>
      </c>
      <c r="U247" s="12"/>
      <c r="V247" s="12"/>
      <c r="W247" s="12"/>
      <c r="X247" s="12"/>
      <c r="Y247" s="12"/>
      <c r="Z247" s="12"/>
      <c r="AA247" s="12"/>
      <c r="AB247" s="12"/>
      <c r="AC247" s="12"/>
      <c r="AD247" s="12"/>
      <c r="AE247" s="12"/>
      <c r="AR247" s="214" t="s">
        <v>160</v>
      </c>
      <c r="AT247" s="215" t="s">
        <v>70</v>
      </c>
      <c r="AU247" s="215" t="s">
        <v>79</v>
      </c>
      <c r="AY247" s="214" t="s">
        <v>134</v>
      </c>
      <c r="BK247" s="216">
        <f>SUM(BK248:BK253)</f>
        <v>0</v>
      </c>
    </row>
    <row r="248" s="2" customFormat="1" ht="16.5" customHeight="1">
      <c r="A248" s="39"/>
      <c r="B248" s="40"/>
      <c r="C248" s="219" t="s">
        <v>492</v>
      </c>
      <c r="D248" s="219" t="s">
        <v>137</v>
      </c>
      <c r="E248" s="220" t="s">
        <v>493</v>
      </c>
      <c r="F248" s="221" t="s">
        <v>494</v>
      </c>
      <c r="G248" s="222" t="s">
        <v>269</v>
      </c>
      <c r="H248" s="223">
        <v>1</v>
      </c>
      <c r="I248" s="224"/>
      <c r="J248" s="225">
        <f>ROUND(I248*H248,2)</f>
        <v>0</v>
      </c>
      <c r="K248" s="221" t="s">
        <v>141</v>
      </c>
      <c r="L248" s="45"/>
      <c r="M248" s="226" t="s">
        <v>19</v>
      </c>
      <c r="N248" s="227" t="s">
        <v>42</v>
      </c>
      <c r="O248" s="85"/>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142</v>
      </c>
      <c r="AT248" s="230" t="s">
        <v>137</v>
      </c>
      <c r="AU248" s="230" t="s">
        <v>81</v>
      </c>
      <c r="AY248" s="18" t="s">
        <v>134</v>
      </c>
      <c r="BE248" s="231">
        <f>IF(N248="základní",J248,0)</f>
        <v>0</v>
      </c>
      <c r="BF248" s="231">
        <f>IF(N248="snížená",J248,0)</f>
        <v>0</v>
      </c>
      <c r="BG248" s="231">
        <f>IF(N248="zákl. přenesená",J248,0)</f>
        <v>0</v>
      </c>
      <c r="BH248" s="231">
        <f>IF(N248="sníž. přenesená",J248,0)</f>
        <v>0</v>
      </c>
      <c r="BI248" s="231">
        <f>IF(N248="nulová",J248,0)</f>
        <v>0</v>
      </c>
      <c r="BJ248" s="18" t="s">
        <v>79</v>
      </c>
      <c r="BK248" s="231">
        <f>ROUND(I248*H248,2)</f>
        <v>0</v>
      </c>
      <c r="BL248" s="18" t="s">
        <v>142</v>
      </c>
      <c r="BM248" s="230" t="s">
        <v>495</v>
      </c>
    </row>
    <row r="249" s="2" customFormat="1">
      <c r="A249" s="39"/>
      <c r="B249" s="40"/>
      <c r="C249" s="41"/>
      <c r="D249" s="232" t="s">
        <v>143</v>
      </c>
      <c r="E249" s="41"/>
      <c r="F249" s="233" t="s">
        <v>494</v>
      </c>
      <c r="G249" s="41"/>
      <c r="H249" s="41"/>
      <c r="I249" s="137"/>
      <c r="J249" s="41"/>
      <c r="K249" s="41"/>
      <c r="L249" s="45"/>
      <c r="M249" s="234"/>
      <c r="N249" s="235"/>
      <c r="O249" s="85"/>
      <c r="P249" s="85"/>
      <c r="Q249" s="85"/>
      <c r="R249" s="85"/>
      <c r="S249" s="85"/>
      <c r="T249" s="86"/>
      <c r="U249" s="39"/>
      <c r="V249" s="39"/>
      <c r="W249" s="39"/>
      <c r="X249" s="39"/>
      <c r="Y249" s="39"/>
      <c r="Z249" s="39"/>
      <c r="AA249" s="39"/>
      <c r="AB249" s="39"/>
      <c r="AC249" s="39"/>
      <c r="AD249" s="39"/>
      <c r="AE249" s="39"/>
      <c r="AT249" s="18" t="s">
        <v>143</v>
      </c>
      <c r="AU249" s="18" t="s">
        <v>81</v>
      </c>
    </row>
    <row r="250" s="2" customFormat="1" ht="16.5" customHeight="1">
      <c r="A250" s="39"/>
      <c r="B250" s="40"/>
      <c r="C250" s="219" t="s">
        <v>266</v>
      </c>
      <c r="D250" s="219" t="s">
        <v>137</v>
      </c>
      <c r="E250" s="220" t="s">
        <v>496</v>
      </c>
      <c r="F250" s="221" t="s">
        <v>497</v>
      </c>
      <c r="G250" s="222" t="s">
        <v>439</v>
      </c>
      <c r="H250" s="223">
        <v>4</v>
      </c>
      <c r="I250" s="224"/>
      <c r="J250" s="225">
        <f>ROUND(I250*H250,2)</f>
        <v>0</v>
      </c>
      <c r="K250" s="221" t="s">
        <v>141</v>
      </c>
      <c r="L250" s="45"/>
      <c r="M250" s="226" t="s">
        <v>19</v>
      </c>
      <c r="N250" s="227" t="s">
        <v>42</v>
      </c>
      <c r="O250" s="85"/>
      <c r="P250" s="228">
        <f>O250*H250</f>
        <v>0</v>
      </c>
      <c r="Q250" s="228">
        <v>0</v>
      </c>
      <c r="R250" s="228">
        <f>Q250*H250</f>
        <v>0</v>
      </c>
      <c r="S250" s="228">
        <v>0</v>
      </c>
      <c r="T250" s="229">
        <f>S250*H250</f>
        <v>0</v>
      </c>
      <c r="U250" s="39"/>
      <c r="V250" s="39"/>
      <c r="W250" s="39"/>
      <c r="X250" s="39"/>
      <c r="Y250" s="39"/>
      <c r="Z250" s="39"/>
      <c r="AA250" s="39"/>
      <c r="AB250" s="39"/>
      <c r="AC250" s="39"/>
      <c r="AD250" s="39"/>
      <c r="AE250" s="39"/>
      <c r="AR250" s="230" t="s">
        <v>142</v>
      </c>
      <c r="AT250" s="230" t="s">
        <v>137</v>
      </c>
      <c r="AU250" s="230" t="s">
        <v>81</v>
      </c>
      <c r="AY250" s="18" t="s">
        <v>134</v>
      </c>
      <c r="BE250" s="231">
        <f>IF(N250="základní",J250,0)</f>
        <v>0</v>
      </c>
      <c r="BF250" s="231">
        <f>IF(N250="snížená",J250,0)</f>
        <v>0</v>
      </c>
      <c r="BG250" s="231">
        <f>IF(N250="zákl. přenesená",J250,0)</f>
        <v>0</v>
      </c>
      <c r="BH250" s="231">
        <f>IF(N250="sníž. přenesená",J250,0)</f>
        <v>0</v>
      </c>
      <c r="BI250" s="231">
        <f>IF(N250="nulová",J250,0)</f>
        <v>0</v>
      </c>
      <c r="BJ250" s="18" t="s">
        <v>79</v>
      </c>
      <c r="BK250" s="231">
        <f>ROUND(I250*H250,2)</f>
        <v>0</v>
      </c>
      <c r="BL250" s="18" t="s">
        <v>142</v>
      </c>
      <c r="BM250" s="230" t="s">
        <v>498</v>
      </c>
    </row>
    <row r="251" s="2" customFormat="1">
      <c r="A251" s="39"/>
      <c r="B251" s="40"/>
      <c r="C251" s="41"/>
      <c r="D251" s="232" t="s">
        <v>143</v>
      </c>
      <c r="E251" s="41"/>
      <c r="F251" s="233" t="s">
        <v>497</v>
      </c>
      <c r="G251" s="41"/>
      <c r="H251" s="41"/>
      <c r="I251" s="137"/>
      <c r="J251" s="41"/>
      <c r="K251" s="41"/>
      <c r="L251" s="45"/>
      <c r="M251" s="234"/>
      <c r="N251" s="235"/>
      <c r="O251" s="85"/>
      <c r="P251" s="85"/>
      <c r="Q251" s="85"/>
      <c r="R251" s="85"/>
      <c r="S251" s="85"/>
      <c r="T251" s="86"/>
      <c r="U251" s="39"/>
      <c r="V251" s="39"/>
      <c r="W251" s="39"/>
      <c r="X251" s="39"/>
      <c r="Y251" s="39"/>
      <c r="Z251" s="39"/>
      <c r="AA251" s="39"/>
      <c r="AB251" s="39"/>
      <c r="AC251" s="39"/>
      <c r="AD251" s="39"/>
      <c r="AE251" s="39"/>
      <c r="AT251" s="18" t="s">
        <v>143</v>
      </c>
      <c r="AU251" s="18" t="s">
        <v>81</v>
      </c>
    </row>
    <row r="252" s="2" customFormat="1" ht="16.5" customHeight="1">
      <c r="A252" s="39"/>
      <c r="B252" s="40"/>
      <c r="C252" s="219" t="s">
        <v>499</v>
      </c>
      <c r="D252" s="219" t="s">
        <v>137</v>
      </c>
      <c r="E252" s="220" t="s">
        <v>500</v>
      </c>
      <c r="F252" s="221" t="s">
        <v>501</v>
      </c>
      <c r="G252" s="222" t="s">
        <v>439</v>
      </c>
      <c r="H252" s="223">
        <v>4</v>
      </c>
      <c r="I252" s="224"/>
      <c r="J252" s="225">
        <f>ROUND(I252*H252,2)</f>
        <v>0</v>
      </c>
      <c r="K252" s="221" t="s">
        <v>141</v>
      </c>
      <c r="L252" s="45"/>
      <c r="M252" s="226" t="s">
        <v>19</v>
      </c>
      <c r="N252" s="227" t="s">
        <v>42</v>
      </c>
      <c r="O252" s="85"/>
      <c r="P252" s="228">
        <f>O252*H252</f>
        <v>0</v>
      </c>
      <c r="Q252" s="228">
        <v>0</v>
      </c>
      <c r="R252" s="228">
        <f>Q252*H252</f>
        <v>0</v>
      </c>
      <c r="S252" s="228">
        <v>0</v>
      </c>
      <c r="T252" s="229">
        <f>S252*H252</f>
        <v>0</v>
      </c>
      <c r="U252" s="39"/>
      <c r="V252" s="39"/>
      <c r="W252" s="39"/>
      <c r="X252" s="39"/>
      <c r="Y252" s="39"/>
      <c r="Z252" s="39"/>
      <c r="AA252" s="39"/>
      <c r="AB252" s="39"/>
      <c r="AC252" s="39"/>
      <c r="AD252" s="39"/>
      <c r="AE252" s="39"/>
      <c r="AR252" s="230" t="s">
        <v>142</v>
      </c>
      <c r="AT252" s="230" t="s">
        <v>137</v>
      </c>
      <c r="AU252" s="230" t="s">
        <v>81</v>
      </c>
      <c r="AY252" s="18" t="s">
        <v>134</v>
      </c>
      <c r="BE252" s="231">
        <f>IF(N252="základní",J252,0)</f>
        <v>0</v>
      </c>
      <c r="BF252" s="231">
        <f>IF(N252="snížená",J252,0)</f>
        <v>0</v>
      </c>
      <c r="BG252" s="231">
        <f>IF(N252="zákl. přenesená",J252,0)</f>
        <v>0</v>
      </c>
      <c r="BH252" s="231">
        <f>IF(N252="sníž. přenesená",J252,0)</f>
        <v>0</v>
      </c>
      <c r="BI252" s="231">
        <f>IF(N252="nulová",J252,0)</f>
        <v>0</v>
      </c>
      <c r="BJ252" s="18" t="s">
        <v>79</v>
      </c>
      <c r="BK252" s="231">
        <f>ROUND(I252*H252,2)</f>
        <v>0</v>
      </c>
      <c r="BL252" s="18" t="s">
        <v>142</v>
      </c>
      <c r="BM252" s="230" t="s">
        <v>502</v>
      </c>
    </row>
    <row r="253" s="2" customFormat="1">
      <c r="A253" s="39"/>
      <c r="B253" s="40"/>
      <c r="C253" s="41"/>
      <c r="D253" s="232" t="s">
        <v>143</v>
      </c>
      <c r="E253" s="41"/>
      <c r="F253" s="233" t="s">
        <v>501</v>
      </c>
      <c r="G253" s="41"/>
      <c r="H253" s="41"/>
      <c r="I253" s="137"/>
      <c r="J253" s="41"/>
      <c r="K253" s="41"/>
      <c r="L253" s="45"/>
      <c r="M253" s="279"/>
      <c r="N253" s="280"/>
      <c r="O253" s="281"/>
      <c r="P253" s="281"/>
      <c r="Q253" s="281"/>
      <c r="R253" s="281"/>
      <c r="S253" s="281"/>
      <c r="T253" s="282"/>
      <c r="U253" s="39"/>
      <c r="V253" s="39"/>
      <c r="W253" s="39"/>
      <c r="X253" s="39"/>
      <c r="Y253" s="39"/>
      <c r="Z253" s="39"/>
      <c r="AA253" s="39"/>
      <c r="AB253" s="39"/>
      <c r="AC253" s="39"/>
      <c r="AD253" s="39"/>
      <c r="AE253" s="39"/>
      <c r="AT253" s="18" t="s">
        <v>143</v>
      </c>
      <c r="AU253" s="18" t="s">
        <v>81</v>
      </c>
    </row>
    <row r="254" s="2" customFormat="1" ht="6.96" customHeight="1">
      <c r="A254" s="39"/>
      <c r="B254" s="60"/>
      <c r="C254" s="61"/>
      <c r="D254" s="61"/>
      <c r="E254" s="61"/>
      <c r="F254" s="61"/>
      <c r="G254" s="61"/>
      <c r="H254" s="61"/>
      <c r="I254" s="167"/>
      <c r="J254" s="61"/>
      <c r="K254" s="61"/>
      <c r="L254" s="45"/>
      <c r="M254" s="39"/>
      <c r="O254" s="39"/>
      <c r="P254" s="39"/>
      <c r="Q254" s="39"/>
      <c r="R254" s="39"/>
      <c r="S254" s="39"/>
      <c r="T254" s="39"/>
      <c r="U254" s="39"/>
      <c r="V254" s="39"/>
      <c r="W254" s="39"/>
      <c r="X254" s="39"/>
      <c r="Y254" s="39"/>
      <c r="Z254" s="39"/>
      <c r="AA254" s="39"/>
      <c r="AB254" s="39"/>
      <c r="AC254" s="39"/>
      <c r="AD254" s="39"/>
      <c r="AE254" s="39"/>
    </row>
  </sheetData>
  <sheetProtection sheet="1" autoFilter="0" formatColumns="0" formatRows="0" objects="1" scenarios="1" spinCount="100000" saltValue="UN5yuy6rNTYOqRlqirFzdxN0Ja6HIZtUklliT1vVycjEShKeiOYlsiW7EY767btTb0/EHOntKkya9jfbBEDoLw==" hashValue="d4Y1obBXwD7PaZ2NdElMDUZM5KStuB/mlbmCVKOjVNbrFmC7c0iUnQ3xz+YFzOSzLfojI3iWy0SAUzLYjZ83JQ==" algorithmName="SHA-512" password="CC35"/>
  <autoFilter ref="C101:K253"/>
  <mergeCells count="9">
    <mergeCell ref="E7:H7"/>
    <mergeCell ref="E9:H9"/>
    <mergeCell ref="E18:H18"/>
    <mergeCell ref="E27:H27"/>
    <mergeCell ref="E48:H48"/>
    <mergeCell ref="E50:H50"/>
    <mergeCell ref="E92:H92"/>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87</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503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ROUND(J87,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ROUND((SUM(BE87:BE216)),  2)</f>
        <v>0</v>
      </c>
      <c r="G33" s="39"/>
      <c r="H33" s="39"/>
      <c r="I33" s="156">
        <v>0.20999999999999999</v>
      </c>
      <c r="J33" s="155">
        <f>ROUND(((SUM(BE87:BE216))*I33),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ROUND((SUM(BF87:BF216)),  2)</f>
        <v>0</v>
      </c>
      <c r="G34" s="39"/>
      <c r="H34" s="39"/>
      <c r="I34" s="156">
        <v>0.14999999999999999</v>
      </c>
      <c r="J34" s="155">
        <f>ROUND(((SUM(BF87:BF216))*I34),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ROUND((SUM(BG87:BG216)),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ROUND((SUM(BH87:BH216)),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ROUND((SUM(BI87:BI216)),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SO-03-01 - ZRN - podchod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J87</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107</v>
      </c>
      <c r="E60" s="180"/>
      <c r="F60" s="180"/>
      <c r="G60" s="180"/>
      <c r="H60" s="180"/>
      <c r="I60" s="181"/>
      <c r="J60" s="182">
        <f>J88</f>
        <v>0</v>
      </c>
      <c r="K60" s="178"/>
      <c r="L60" s="183"/>
      <c r="S60" s="9"/>
      <c r="T60" s="9"/>
      <c r="U60" s="9"/>
      <c r="V60" s="9"/>
      <c r="W60" s="9"/>
      <c r="X60" s="9"/>
      <c r="Y60" s="9"/>
      <c r="Z60" s="9"/>
      <c r="AA60" s="9"/>
      <c r="AB60" s="9"/>
      <c r="AC60" s="9"/>
      <c r="AD60" s="9"/>
      <c r="AE60" s="9"/>
    </row>
    <row r="61" s="10" customFormat="1" ht="19.92" customHeight="1">
      <c r="A61" s="10"/>
      <c r="B61" s="184"/>
      <c r="C61" s="185"/>
      <c r="D61" s="186" t="s">
        <v>109</v>
      </c>
      <c r="E61" s="187"/>
      <c r="F61" s="187"/>
      <c r="G61" s="187"/>
      <c r="H61" s="187"/>
      <c r="I61" s="188"/>
      <c r="J61" s="189">
        <f>J89</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111</v>
      </c>
      <c r="E62" s="187"/>
      <c r="F62" s="187"/>
      <c r="G62" s="187"/>
      <c r="H62" s="187"/>
      <c r="I62" s="188"/>
      <c r="J62" s="189">
        <f>J95</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112</v>
      </c>
      <c r="E63" s="187"/>
      <c r="F63" s="187"/>
      <c r="G63" s="187"/>
      <c r="H63" s="187"/>
      <c r="I63" s="188"/>
      <c r="J63" s="189">
        <f>J124</f>
        <v>0</v>
      </c>
      <c r="K63" s="185"/>
      <c r="L63" s="190"/>
      <c r="S63" s="10"/>
      <c r="T63" s="10"/>
      <c r="U63" s="10"/>
      <c r="V63" s="10"/>
      <c r="W63" s="10"/>
      <c r="X63" s="10"/>
      <c r="Y63" s="10"/>
      <c r="Z63" s="10"/>
      <c r="AA63" s="10"/>
      <c r="AB63" s="10"/>
      <c r="AC63" s="10"/>
      <c r="AD63" s="10"/>
      <c r="AE63" s="10"/>
    </row>
    <row r="64" s="9" customFormat="1" ht="24.96" customHeight="1">
      <c r="A64" s="9"/>
      <c r="B64" s="177"/>
      <c r="C64" s="178"/>
      <c r="D64" s="179" t="s">
        <v>113</v>
      </c>
      <c r="E64" s="180"/>
      <c r="F64" s="180"/>
      <c r="G64" s="180"/>
      <c r="H64" s="180"/>
      <c r="I64" s="181"/>
      <c r="J64" s="182">
        <f>J128</f>
        <v>0</v>
      </c>
      <c r="K64" s="178"/>
      <c r="L64" s="183"/>
      <c r="S64" s="9"/>
      <c r="T64" s="9"/>
      <c r="U64" s="9"/>
      <c r="V64" s="9"/>
      <c r="W64" s="9"/>
      <c r="X64" s="9"/>
      <c r="Y64" s="9"/>
      <c r="Z64" s="9"/>
      <c r="AA64" s="9"/>
      <c r="AB64" s="9"/>
      <c r="AC64" s="9"/>
      <c r="AD64" s="9"/>
      <c r="AE64" s="9"/>
    </row>
    <row r="65" s="10" customFormat="1" ht="19.92" customHeight="1">
      <c r="A65" s="10"/>
      <c r="B65" s="184"/>
      <c r="C65" s="185"/>
      <c r="D65" s="186" t="s">
        <v>504</v>
      </c>
      <c r="E65" s="187"/>
      <c r="F65" s="187"/>
      <c r="G65" s="187"/>
      <c r="H65" s="187"/>
      <c r="I65" s="188"/>
      <c r="J65" s="189">
        <f>J129</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289</v>
      </c>
      <c r="E66" s="187"/>
      <c r="F66" s="187"/>
      <c r="G66" s="187"/>
      <c r="H66" s="187"/>
      <c r="I66" s="188"/>
      <c r="J66" s="189">
        <f>J146</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290</v>
      </c>
      <c r="E67" s="187"/>
      <c r="F67" s="187"/>
      <c r="G67" s="187"/>
      <c r="H67" s="187"/>
      <c r="I67" s="188"/>
      <c r="J67" s="189">
        <f>J179</f>
        <v>0</v>
      </c>
      <c r="K67" s="185"/>
      <c r="L67" s="190"/>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167"/>
      <c r="J69" s="61"/>
      <c r="K69" s="61"/>
      <c r="L69" s="138"/>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170"/>
      <c r="J73" s="63"/>
      <c r="K73" s="63"/>
      <c r="L73" s="138"/>
      <c r="S73" s="39"/>
      <c r="T73" s="39"/>
      <c r="U73" s="39"/>
      <c r="V73" s="39"/>
      <c r="W73" s="39"/>
      <c r="X73" s="39"/>
      <c r="Y73" s="39"/>
      <c r="Z73" s="39"/>
      <c r="AA73" s="39"/>
      <c r="AB73" s="39"/>
      <c r="AC73" s="39"/>
      <c r="AD73" s="39"/>
      <c r="AE73" s="39"/>
    </row>
    <row r="74" s="2" customFormat="1" ht="24.96" customHeight="1">
      <c r="A74" s="39"/>
      <c r="B74" s="40"/>
      <c r="C74" s="24" t="s">
        <v>119</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171" t="str">
        <f>E7</f>
        <v>Oprava podchodu ŽST. Ústí n.L. hl.n.</v>
      </c>
      <c r="F77" s="33"/>
      <c r="G77" s="33"/>
      <c r="H77" s="33"/>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101</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70" t="str">
        <f>E9</f>
        <v>SO-03-01 - ZRN - podchod</v>
      </c>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 xml:space="preserve"> </v>
      </c>
      <c r="G81" s="41"/>
      <c r="H81" s="41"/>
      <c r="I81" s="141" t="s">
        <v>23</v>
      </c>
      <c r="J81" s="73" t="str">
        <f>IF(J12="","",J12)</f>
        <v>1. 7. 2020</v>
      </c>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Správa železnic, státní organizace</v>
      </c>
      <c r="G83" s="41"/>
      <c r="H83" s="41"/>
      <c r="I83" s="141" t="s">
        <v>32</v>
      </c>
      <c r="J83" s="37" t="str">
        <f>E21</f>
        <v xml:space="preserve"> </v>
      </c>
      <c r="K83" s="41"/>
      <c r="L83" s="138"/>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IF(E18="","",E18)</f>
        <v>Vyplň údaj</v>
      </c>
      <c r="G84" s="41"/>
      <c r="H84" s="41"/>
      <c r="I84" s="141" t="s">
        <v>34</v>
      </c>
      <c r="J84" s="37" t="str">
        <f>E24</f>
        <v xml:space="preserve"> </v>
      </c>
      <c r="K84" s="41"/>
      <c r="L84" s="138"/>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11" customFormat="1" ht="29.28" customHeight="1">
      <c r="A86" s="191"/>
      <c r="B86" s="192"/>
      <c r="C86" s="193" t="s">
        <v>120</v>
      </c>
      <c r="D86" s="194" t="s">
        <v>56</v>
      </c>
      <c r="E86" s="194" t="s">
        <v>52</v>
      </c>
      <c r="F86" s="194" t="s">
        <v>53</v>
      </c>
      <c r="G86" s="194" t="s">
        <v>121</v>
      </c>
      <c r="H86" s="194" t="s">
        <v>122</v>
      </c>
      <c r="I86" s="195" t="s">
        <v>123</v>
      </c>
      <c r="J86" s="194" t="s">
        <v>105</v>
      </c>
      <c r="K86" s="196" t="s">
        <v>124</v>
      </c>
      <c r="L86" s="197"/>
      <c r="M86" s="93" t="s">
        <v>19</v>
      </c>
      <c r="N86" s="94" t="s">
        <v>41</v>
      </c>
      <c r="O86" s="94" t="s">
        <v>125</v>
      </c>
      <c r="P86" s="94" t="s">
        <v>126</v>
      </c>
      <c r="Q86" s="94" t="s">
        <v>127</v>
      </c>
      <c r="R86" s="94" t="s">
        <v>128</v>
      </c>
      <c r="S86" s="94" t="s">
        <v>129</v>
      </c>
      <c r="T86" s="95" t="s">
        <v>130</v>
      </c>
      <c r="U86" s="191"/>
      <c r="V86" s="191"/>
      <c r="W86" s="191"/>
      <c r="X86" s="191"/>
      <c r="Y86" s="191"/>
      <c r="Z86" s="191"/>
      <c r="AA86" s="191"/>
      <c r="AB86" s="191"/>
      <c r="AC86" s="191"/>
      <c r="AD86" s="191"/>
      <c r="AE86" s="191"/>
    </row>
    <row r="87" s="2" customFormat="1" ht="22.8" customHeight="1">
      <c r="A87" s="39"/>
      <c r="B87" s="40"/>
      <c r="C87" s="100" t="s">
        <v>131</v>
      </c>
      <c r="D87" s="41"/>
      <c r="E87" s="41"/>
      <c r="F87" s="41"/>
      <c r="G87" s="41"/>
      <c r="H87" s="41"/>
      <c r="I87" s="137"/>
      <c r="J87" s="198">
        <f>BK87</f>
        <v>0</v>
      </c>
      <c r="K87" s="41"/>
      <c r="L87" s="45"/>
      <c r="M87" s="96"/>
      <c r="N87" s="199"/>
      <c r="O87" s="97"/>
      <c r="P87" s="200">
        <f>P88+P128</f>
        <v>0</v>
      </c>
      <c r="Q87" s="97"/>
      <c r="R87" s="200">
        <f>R88+R128</f>
        <v>0</v>
      </c>
      <c r="S87" s="97"/>
      <c r="T87" s="201">
        <f>T88+T128</f>
        <v>0</v>
      </c>
      <c r="U87" s="39"/>
      <c r="V87" s="39"/>
      <c r="W87" s="39"/>
      <c r="X87" s="39"/>
      <c r="Y87" s="39"/>
      <c r="Z87" s="39"/>
      <c r="AA87" s="39"/>
      <c r="AB87" s="39"/>
      <c r="AC87" s="39"/>
      <c r="AD87" s="39"/>
      <c r="AE87" s="39"/>
      <c r="AT87" s="18" t="s">
        <v>70</v>
      </c>
      <c r="AU87" s="18" t="s">
        <v>106</v>
      </c>
      <c r="BK87" s="202">
        <f>BK88+BK128</f>
        <v>0</v>
      </c>
    </row>
    <row r="88" s="12" customFormat="1" ht="25.92" customHeight="1">
      <c r="A88" s="12"/>
      <c r="B88" s="203"/>
      <c r="C88" s="204"/>
      <c r="D88" s="205" t="s">
        <v>70</v>
      </c>
      <c r="E88" s="206" t="s">
        <v>132</v>
      </c>
      <c r="F88" s="206" t="s">
        <v>133</v>
      </c>
      <c r="G88" s="204"/>
      <c r="H88" s="204"/>
      <c r="I88" s="207"/>
      <c r="J88" s="208">
        <f>BK88</f>
        <v>0</v>
      </c>
      <c r="K88" s="204"/>
      <c r="L88" s="209"/>
      <c r="M88" s="210"/>
      <c r="N88" s="211"/>
      <c r="O88" s="211"/>
      <c r="P88" s="212">
        <f>P89+P95+P124</f>
        <v>0</v>
      </c>
      <c r="Q88" s="211"/>
      <c r="R88" s="212">
        <f>R89+R95+R124</f>
        <v>0</v>
      </c>
      <c r="S88" s="211"/>
      <c r="T88" s="213">
        <f>T89+T95+T124</f>
        <v>0</v>
      </c>
      <c r="U88" s="12"/>
      <c r="V88" s="12"/>
      <c r="W88" s="12"/>
      <c r="X88" s="12"/>
      <c r="Y88" s="12"/>
      <c r="Z88" s="12"/>
      <c r="AA88" s="12"/>
      <c r="AB88" s="12"/>
      <c r="AC88" s="12"/>
      <c r="AD88" s="12"/>
      <c r="AE88" s="12"/>
      <c r="AR88" s="214" t="s">
        <v>79</v>
      </c>
      <c r="AT88" s="215" t="s">
        <v>70</v>
      </c>
      <c r="AU88" s="215" t="s">
        <v>71</v>
      </c>
      <c r="AY88" s="214" t="s">
        <v>134</v>
      </c>
      <c r="BK88" s="216">
        <f>BK89+BK95+BK124</f>
        <v>0</v>
      </c>
    </row>
    <row r="89" s="12" customFormat="1" ht="22.8" customHeight="1">
      <c r="A89" s="12"/>
      <c r="B89" s="203"/>
      <c r="C89" s="204"/>
      <c r="D89" s="205" t="s">
        <v>70</v>
      </c>
      <c r="E89" s="217" t="s">
        <v>151</v>
      </c>
      <c r="F89" s="217" t="s">
        <v>152</v>
      </c>
      <c r="G89" s="204"/>
      <c r="H89" s="204"/>
      <c r="I89" s="207"/>
      <c r="J89" s="218">
        <f>BK89</f>
        <v>0</v>
      </c>
      <c r="K89" s="204"/>
      <c r="L89" s="209"/>
      <c r="M89" s="210"/>
      <c r="N89" s="211"/>
      <c r="O89" s="211"/>
      <c r="P89" s="212">
        <f>SUM(P90:P94)</f>
        <v>0</v>
      </c>
      <c r="Q89" s="211"/>
      <c r="R89" s="212">
        <f>SUM(R90:R94)</f>
        <v>0</v>
      </c>
      <c r="S89" s="211"/>
      <c r="T89" s="213">
        <f>SUM(T90:T94)</f>
        <v>0</v>
      </c>
      <c r="U89" s="12"/>
      <c r="V89" s="12"/>
      <c r="W89" s="12"/>
      <c r="X89" s="12"/>
      <c r="Y89" s="12"/>
      <c r="Z89" s="12"/>
      <c r="AA89" s="12"/>
      <c r="AB89" s="12"/>
      <c r="AC89" s="12"/>
      <c r="AD89" s="12"/>
      <c r="AE89" s="12"/>
      <c r="AR89" s="214" t="s">
        <v>79</v>
      </c>
      <c r="AT89" s="215" t="s">
        <v>70</v>
      </c>
      <c r="AU89" s="215" t="s">
        <v>79</v>
      </c>
      <c r="AY89" s="214" t="s">
        <v>134</v>
      </c>
      <c r="BK89" s="216">
        <f>SUM(BK90:BK94)</f>
        <v>0</v>
      </c>
    </row>
    <row r="90" s="2" customFormat="1" ht="21.75" customHeight="1">
      <c r="A90" s="39"/>
      <c r="B90" s="40"/>
      <c r="C90" s="219" t="s">
        <v>79</v>
      </c>
      <c r="D90" s="219" t="s">
        <v>137</v>
      </c>
      <c r="E90" s="220" t="s">
        <v>505</v>
      </c>
      <c r="F90" s="221" t="s">
        <v>506</v>
      </c>
      <c r="G90" s="222" t="s">
        <v>146</v>
      </c>
      <c r="H90" s="223">
        <v>44</v>
      </c>
      <c r="I90" s="224"/>
      <c r="J90" s="225">
        <f>ROUND(I90*H90,2)</f>
        <v>0</v>
      </c>
      <c r="K90" s="221" t="s">
        <v>141</v>
      </c>
      <c r="L90" s="45"/>
      <c r="M90" s="226" t="s">
        <v>19</v>
      </c>
      <c r="N90" s="227" t="s">
        <v>42</v>
      </c>
      <c r="O90" s="85"/>
      <c r="P90" s="228">
        <f>O90*H90</f>
        <v>0</v>
      </c>
      <c r="Q90" s="228">
        <v>0</v>
      </c>
      <c r="R90" s="228">
        <f>Q90*H90</f>
        <v>0</v>
      </c>
      <c r="S90" s="228">
        <v>0</v>
      </c>
      <c r="T90" s="229">
        <f>S90*H90</f>
        <v>0</v>
      </c>
      <c r="U90" s="39"/>
      <c r="V90" s="39"/>
      <c r="W90" s="39"/>
      <c r="X90" s="39"/>
      <c r="Y90" s="39"/>
      <c r="Z90" s="39"/>
      <c r="AA90" s="39"/>
      <c r="AB90" s="39"/>
      <c r="AC90" s="39"/>
      <c r="AD90" s="39"/>
      <c r="AE90" s="39"/>
      <c r="AR90" s="230" t="s">
        <v>142</v>
      </c>
      <c r="AT90" s="230" t="s">
        <v>137</v>
      </c>
      <c r="AU90" s="230" t="s">
        <v>81</v>
      </c>
      <c r="AY90" s="18" t="s">
        <v>134</v>
      </c>
      <c r="BE90" s="231">
        <f>IF(N90="základní",J90,0)</f>
        <v>0</v>
      </c>
      <c r="BF90" s="231">
        <f>IF(N90="snížená",J90,0)</f>
        <v>0</v>
      </c>
      <c r="BG90" s="231">
        <f>IF(N90="zákl. přenesená",J90,0)</f>
        <v>0</v>
      </c>
      <c r="BH90" s="231">
        <f>IF(N90="sníž. přenesená",J90,0)</f>
        <v>0</v>
      </c>
      <c r="BI90" s="231">
        <f>IF(N90="nulová",J90,0)</f>
        <v>0</v>
      </c>
      <c r="BJ90" s="18" t="s">
        <v>79</v>
      </c>
      <c r="BK90" s="231">
        <f>ROUND(I90*H90,2)</f>
        <v>0</v>
      </c>
      <c r="BL90" s="18" t="s">
        <v>142</v>
      </c>
      <c r="BM90" s="230" t="s">
        <v>81</v>
      </c>
    </row>
    <row r="91" s="2" customFormat="1">
      <c r="A91" s="39"/>
      <c r="B91" s="40"/>
      <c r="C91" s="41"/>
      <c r="D91" s="232" t="s">
        <v>143</v>
      </c>
      <c r="E91" s="41"/>
      <c r="F91" s="233" t="s">
        <v>506</v>
      </c>
      <c r="G91" s="41"/>
      <c r="H91" s="41"/>
      <c r="I91" s="137"/>
      <c r="J91" s="41"/>
      <c r="K91" s="41"/>
      <c r="L91" s="45"/>
      <c r="M91" s="234"/>
      <c r="N91" s="235"/>
      <c r="O91" s="85"/>
      <c r="P91" s="85"/>
      <c r="Q91" s="85"/>
      <c r="R91" s="85"/>
      <c r="S91" s="85"/>
      <c r="T91" s="86"/>
      <c r="U91" s="39"/>
      <c r="V91" s="39"/>
      <c r="W91" s="39"/>
      <c r="X91" s="39"/>
      <c r="Y91" s="39"/>
      <c r="Z91" s="39"/>
      <c r="AA91" s="39"/>
      <c r="AB91" s="39"/>
      <c r="AC91" s="39"/>
      <c r="AD91" s="39"/>
      <c r="AE91" s="39"/>
      <c r="AT91" s="18" t="s">
        <v>143</v>
      </c>
      <c r="AU91" s="18" t="s">
        <v>81</v>
      </c>
    </row>
    <row r="92" s="13" customFormat="1">
      <c r="A92" s="13"/>
      <c r="B92" s="236"/>
      <c r="C92" s="237"/>
      <c r="D92" s="232" t="s">
        <v>147</v>
      </c>
      <c r="E92" s="238" t="s">
        <v>19</v>
      </c>
      <c r="F92" s="239" t="s">
        <v>507</v>
      </c>
      <c r="G92" s="237"/>
      <c r="H92" s="238" t="s">
        <v>19</v>
      </c>
      <c r="I92" s="240"/>
      <c r="J92" s="237"/>
      <c r="K92" s="237"/>
      <c r="L92" s="241"/>
      <c r="M92" s="242"/>
      <c r="N92" s="243"/>
      <c r="O92" s="243"/>
      <c r="P92" s="243"/>
      <c r="Q92" s="243"/>
      <c r="R92" s="243"/>
      <c r="S92" s="243"/>
      <c r="T92" s="244"/>
      <c r="U92" s="13"/>
      <c r="V92" s="13"/>
      <c r="W92" s="13"/>
      <c r="X92" s="13"/>
      <c r="Y92" s="13"/>
      <c r="Z92" s="13"/>
      <c r="AA92" s="13"/>
      <c r="AB92" s="13"/>
      <c r="AC92" s="13"/>
      <c r="AD92" s="13"/>
      <c r="AE92" s="13"/>
      <c r="AT92" s="245" t="s">
        <v>147</v>
      </c>
      <c r="AU92" s="245" t="s">
        <v>81</v>
      </c>
      <c r="AV92" s="13" t="s">
        <v>79</v>
      </c>
      <c r="AW92" s="13" t="s">
        <v>33</v>
      </c>
      <c r="AX92" s="13" t="s">
        <v>71</v>
      </c>
      <c r="AY92" s="245" t="s">
        <v>134</v>
      </c>
    </row>
    <row r="93" s="14" customFormat="1">
      <c r="A93" s="14"/>
      <c r="B93" s="246"/>
      <c r="C93" s="247"/>
      <c r="D93" s="232" t="s">
        <v>147</v>
      </c>
      <c r="E93" s="248" t="s">
        <v>19</v>
      </c>
      <c r="F93" s="249" t="s">
        <v>236</v>
      </c>
      <c r="G93" s="247"/>
      <c r="H93" s="250">
        <v>44</v>
      </c>
      <c r="I93" s="251"/>
      <c r="J93" s="247"/>
      <c r="K93" s="247"/>
      <c r="L93" s="252"/>
      <c r="M93" s="253"/>
      <c r="N93" s="254"/>
      <c r="O93" s="254"/>
      <c r="P93" s="254"/>
      <c r="Q93" s="254"/>
      <c r="R93" s="254"/>
      <c r="S93" s="254"/>
      <c r="T93" s="255"/>
      <c r="U93" s="14"/>
      <c r="V93" s="14"/>
      <c r="W93" s="14"/>
      <c r="X93" s="14"/>
      <c r="Y93" s="14"/>
      <c r="Z93" s="14"/>
      <c r="AA93" s="14"/>
      <c r="AB93" s="14"/>
      <c r="AC93" s="14"/>
      <c r="AD93" s="14"/>
      <c r="AE93" s="14"/>
      <c r="AT93" s="256" t="s">
        <v>147</v>
      </c>
      <c r="AU93" s="256" t="s">
        <v>81</v>
      </c>
      <c r="AV93" s="14" t="s">
        <v>81</v>
      </c>
      <c r="AW93" s="14" t="s">
        <v>33</v>
      </c>
      <c r="AX93" s="14" t="s">
        <v>71</v>
      </c>
      <c r="AY93" s="256" t="s">
        <v>134</v>
      </c>
    </row>
    <row r="94" s="15" customFormat="1">
      <c r="A94" s="15"/>
      <c r="B94" s="257"/>
      <c r="C94" s="258"/>
      <c r="D94" s="232" t="s">
        <v>147</v>
      </c>
      <c r="E94" s="259" t="s">
        <v>19</v>
      </c>
      <c r="F94" s="260" t="s">
        <v>150</v>
      </c>
      <c r="G94" s="258"/>
      <c r="H94" s="261">
        <v>44</v>
      </c>
      <c r="I94" s="262"/>
      <c r="J94" s="258"/>
      <c r="K94" s="258"/>
      <c r="L94" s="263"/>
      <c r="M94" s="264"/>
      <c r="N94" s="265"/>
      <c r="O94" s="265"/>
      <c r="P94" s="265"/>
      <c r="Q94" s="265"/>
      <c r="R94" s="265"/>
      <c r="S94" s="265"/>
      <c r="T94" s="266"/>
      <c r="U94" s="15"/>
      <c r="V94" s="15"/>
      <c r="W94" s="15"/>
      <c r="X94" s="15"/>
      <c r="Y94" s="15"/>
      <c r="Z94" s="15"/>
      <c r="AA94" s="15"/>
      <c r="AB94" s="15"/>
      <c r="AC94" s="15"/>
      <c r="AD94" s="15"/>
      <c r="AE94" s="15"/>
      <c r="AT94" s="267" t="s">
        <v>147</v>
      </c>
      <c r="AU94" s="267" t="s">
        <v>81</v>
      </c>
      <c r="AV94" s="15" t="s">
        <v>142</v>
      </c>
      <c r="AW94" s="15" t="s">
        <v>33</v>
      </c>
      <c r="AX94" s="15" t="s">
        <v>79</v>
      </c>
      <c r="AY94" s="267" t="s">
        <v>134</v>
      </c>
    </row>
    <row r="95" s="12" customFormat="1" ht="22.8" customHeight="1">
      <c r="A95" s="12"/>
      <c r="B95" s="203"/>
      <c r="C95" s="204"/>
      <c r="D95" s="205" t="s">
        <v>70</v>
      </c>
      <c r="E95" s="217" t="s">
        <v>201</v>
      </c>
      <c r="F95" s="217" t="s">
        <v>202</v>
      </c>
      <c r="G95" s="204"/>
      <c r="H95" s="204"/>
      <c r="I95" s="207"/>
      <c r="J95" s="218">
        <f>BK95</f>
        <v>0</v>
      </c>
      <c r="K95" s="204"/>
      <c r="L95" s="209"/>
      <c r="M95" s="210"/>
      <c r="N95" s="211"/>
      <c r="O95" s="211"/>
      <c r="P95" s="212">
        <f>SUM(P96:P123)</f>
        <v>0</v>
      </c>
      <c r="Q95" s="211"/>
      <c r="R95" s="212">
        <f>SUM(R96:R123)</f>
        <v>0</v>
      </c>
      <c r="S95" s="211"/>
      <c r="T95" s="213">
        <f>SUM(T96:T123)</f>
        <v>0</v>
      </c>
      <c r="U95" s="12"/>
      <c r="V95" s="12"/>
      <c r="W95" s="12"/>
      <c r="X95" s="12"/>
      <c r="Y95" s="12"/>
      <c r="Z95" s="12"/>
      <c r="AA95" s="12"/>
      <c r="AB95" s="12"/>
      <c r="AC95" s="12"/>
      <c r="AD95" s="12"/>
      <c r="AE95" s="12"/>
      <c r="AR95" s="214" t="s">
        <v>79</v>
      </c>
      <c r="AT95" s="215" t="s">
        <v>70</v>
      </c>
      <c r="AU95" s="215" t="s">
        <v>79</v>
      </c>
      <c r="AY95" s="214" t="s">
        <v>134</v>
      </c>
      <c r="BK95" s="216">
        <f>SUM(BK96:BK123)</f>
        <v>0</v>
      </c>
    </row>
    <row r="96" s="2" customFormat="1" ht="21.75" customHeight="1">
      <c r="A96" s="39"/>
      <c r="B96" s="40"/>
      <c r="C96" s="219" t="s">
        <v>81</v>
      </c>
      <c r="D96" s="219" t="s">
        <v>137</v>
      </c>
      <c r="E96" s="220" t="s">
        <v>508</v>
      </c>
      <c r="F96" s="221" t="s">
        <v>509</v>
      </c>
      <c r="G96" s="222" t="s">
        <v>205</v>
      </c>
      <c r="H96" s="223">
        <v>0.71899999999999997</v>
      </c>
      <c r="I96" s="224"/>
      <c r="J96" s="225">
        <f>ROUND(I96*H96,2)</f>
        <v>0</v>
      </c>
      <c r="K96" s="221" t="s">
        <v>141</v>
      </c>
      <c r="L96" s="45"/>
      <c r="M96" s="226" t="s">
        <v>19</v>
      </c>
      <c r="N96" s="227" t="s">
        <v>42</v>
      </c>
      <c r="O96" s="85"/>
      <c r="P96" s="228">
        <f>O96*H96</f>
        <v>0</v>
      </c>
      <c r="Q96" s="228">
        <v>0</v>
      </c>
      <c r="R96" s="228">
        <f>Q96*H96</f>
        <v>0</v>
      </c>
      <c r="S96" s="228">
        <v>0</v>
      </c>
      <c r="T96" s="229">
        <f>S96*H96</f>
        <v>0</v>
      </c>
      <c r="U96" s="39"/>
      <c r="V96" s="39"/>
      <c r="W96" s="39"/>
      <c r="X96" s="39"/>
      <c r="Y96" s="39"/>
      <c r="Z96" s="39"/>
      <c r="AA96" s="39"/>
      <c r="AB96" s="39"/>
      <c r="AC96" s="39"/>
      <c r="AD96" s="39"/>
      <c r="AE96" s="39"/>
      <c r="AR96" s="230" t="s">
        <v>142</v>
      </c>
      <c r="AT96" s="230" t="s">
        <v>137</v>
      </c>
      <c r="AU96" s="230" t="s">
        <v>81</v>
      </c>
      <c r="AY96" s="18" t="s">
        <v>134</v>
      </c>
      <c r="BE96" s="231">
        <f>IF(N96="základní",J96,0)</f>
        <v>0</v>
      </c>
      <c r="BF96" s="231">
        <f>IF(N96="snížená",J96,0)</f>
        <v>0</v>
      </c>
      <c r="BG96" s="231">
        <f>IF(N96="zákl. přenesená",J96,0)</f>
        <v>0</v>
      </c>
      <c r="BH96" s="231">
        <f>IF(N96="sníž. přenesená",J96,0)</f>
        <v>0</v>
      </c>
      <c r="BI96" s="231">
        <f>IF(N96="nulová",J96,0)</f>
        <v>0</v>
      </c>
      <c r="BJ96" s="18" t="s">
        <v>79</v>
      </c>
      <c r="BK96" s="231">
        <f>ROUND(I96*H96,2)</f>
        <v>0</v>
      </c>
      <c r="BL96" s="18" t="s">
        <v>142</v>
      </c>
      <c r="BM96" s="230" t="s">
        <v>142</v>
      </c>
    </row>
    <row r="97" s="2" customFormat="1">
      <c r="A97" s="39"/>
      <c r="B97" s="40"/>
      <c r="C97" s="41"/>
      <c r="D97" s="232" t="s">
        <v>143</v>
      </c>
      <c r="E97" s="41"/>
      <c r="F97" s="233" t="s">
        <v>509</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143</v>
      </c>
      <c r="AU97" s="18" t="s">
        <v>81</v>
      </c>
    </row>
    <row r="98" s="13" customFormat="1">
      <c r="A98" s="13"/>
      <c r="B98" s="236"/>
      <c r="C98" s="237"/>
      <c r="D98" s="232" t="s">
        <v>147</v>
      </c>
      <c r="E98" s="238" t="s">
        <v>19</v>
      </c>
      <c r="F98" s="239" t="s">
        <v>510</v>
      </c>
      <c r="G98" s="237"/>
      <c r="H98" s="238" t="s">
        <v>19</v>
      </c>
      <c r="I98" s="240"/>
      <c r="J98" s="237"/>
      <c r="K98" s="237"/>
      <c r="L98" s="241"/>
      <c r="M98" s="242"/>
      <c r="N98" s="243"/>
      <c r="O98" s="243"/>
      <c r="P98" s="243"/>
      <c r="Q98" s="243"/>
      <c r="R98" s="243"/>
      <c r="S98" s="243"/>
      <c r="T98" s="244"/>
      <c r="U98" s="13"/>
      <c r="V98" s="13"/>
      <c r="W98" s="13"/>
      <c r="X98" s="13"/>
      <c r="Y98" s="13"/>
      <c r="Z98" s="13"/>
      <c r="AA98" s="13"/>
      <c r="AB98" s="13"/>
      <c r="AC98" s="13"/>
      <c r="AD98" s="13"/>
      <c r="AE98" s="13"/>
      <c r="AT98" s="245" t="s">
        <v>147</v>
      </c>
      <c r="AU98" s="245" t="s">
        <v>81</v>
      </c>
      <c r="AV98" s="13" t="s">
        <v>79</v>
      </c>
      <c r="AW98" s="13" t="s">
        <v>33</v>
      </c>
      <c r="AX98" s="13" t="s">
        <v>71</v>
      </c>
      <c r="AY98" s="245" t="s">
        <v>134</v>
      </c>
    </row>
    <row r="99" s="14" customFormat="1">
      <c r="A99" s="14"/>
      <c r="B99" s="246"/>
      <c r="C99" s="247"/>
      <c r="D99" s="232" t="s">
        <v>147</v>
      </c>
      <c r="E99" s="248" t="s">
        <v>19</v>
      </c>
      <c r="F99" s="249" t="s">
        <v>511</v>
      </c>
      <c r="G99" s="247"/>
      <c r="H99" s="250">
        <v>0.71899999999999997</v>
      </c>
      <c r="I99" s="251"/>
      <c r="J99" s="247"/>
      <c r="K99" s="247"/>
      <c r="L99" s="252"/>
      <c r="M99" s="253"/>
      <c r="N99" s="254"/>
      <c r="O99" s="254"/>
      <c r="P99" s="254"/>
      <c r="Q99" s="254"/>
      <c r="R99" s="254"/>
      <c r="S99" s="254"/>
      <c r="T99" s="255"/>
      <c r="U99" s="14"/>
      <c r="V99" s="14"/>
      <c r="W99" s="14"/>
      <c r="X99" s="14"/>
      <c r="Y99" s="14"/>
      <c r="Z99" s="14"/>
      <c r="AA99" s="14"/>
      <c r="AB99" s="14"/>
      <c r="AC99" s="14"/>
      <c r="AD99" s="14"/>
      <c r="AE99" s="14"/>
      <c r="AT99" s="256" t="s">
        <v>147</v>
      </c>
      <c r="AU99" s="256" t="s">
        <v>81</v>
      </c>
      <c r="AV99" s="14" t="s">
        <v>81</v>
      </c>
      <c r="AW99" s="14" t="s">
        <v>33</v>
      </c>
      <c r="AX99" s="14" t="s">
        <v>71</v>
      </c>
      <c r="AY99" s="256" t="s">
        <v>134</v>
      </c>
    </row>
    <row r="100" s="15" customFormat="1">
      <c r="A100" s="15"/>
      <c r="B100" s="257"/>
      <c r="C100" s="258"/>
      <c r="D100" s="232" t="s">
        <v>147</v>
      </c>
      <c r="E100" s="259" t="s">
        <v>19</v>
      </c>
      <c r="F100" s="260" t="s">
        <v>150</v>
      </c>
      <c r="G100" s="258"/>
      <c r="H100" s="261">
        <v>0.71899999999999997</v>
      </c>
      <c r="I100" s="262"/>
      <c r="J100" s="258"/>
      <c r="K100" s="258"/>
      <c r="L100" s="263"/>
      <c r="M100" s="264"/>
      <c r="N100" s="265"/>
      <c r="O100" s="265"/>
      <c r="P100" s="265"/>
      <c r="Q100" s="265"/>
      <c r="R100" s="265"/>
      <c r="S100" s="265"/>
      <c r="T100" s="266"/>
      <c r="U100" s="15"/>
      <c r="V100" s="15"/>
      <c r="W100" s="15"/>
      <c r="X100" s="15"/>
      <c r="Y100" s="15"/>
      <c r="Z100" s="15"/>
      <c r="AA100" s="15"/>
      <c r="AB100" s="15"/>
      <c r="AC100" s="15"/>
      <c r="AD100" s="15"/>
      <c r="AE100" s="15"/>
      <c r="AT100" s="267" t="s">
        <v>147</v>
      </c>
      <c r="AU100" s="267" t="s">
        <v>81</v>
      </c>
      <c r="AV100" s="15" t="s">
        <v>142</v>
      </c>
      <c r="AW100" s="15" t="s">
        <v>33</v>
      </c>
      <c r="AX100" s="15" t="s">
        <v>79</v>
      </c>
      <c r="AY100" s="267" t="s">
        <v>134</v>
      </c>
    </row>
    <row r="101" s="2" customFormat="1" ht="21.75" customHeight="1">
      <c r="A101" s="39"/>
      <c r="B101" s="40"/>
      <c r="C101" s="219" t="s">
        <v>135</v>
      </c>
      <c r="D101" s="219" t="s">
        <v>137</v>
      </c>
      <c r="E101" s="220" t="s">
        <v>512</v>
      </c>
      <c r="F101" s="221" t="s">
        <v>513</v>
      </c>
      <c r="G101" s="222" t="s">
        <v>205</v>
      </c>
      <c r="H101" s="223">
        <v>0.16</v>
      </c>
      <c r="I101" s="224"/>
      <c r="J101" s="225">
        <f>ROUND(I101*H101,2)</f>
        <v>0</v>
      </c>
      <c r="K101" s="221" t="s">
        <v>141</v>
      </c>
      <c r="L101" s="45"/>
      <c r="M101" s="226" t="s">
        <v>19</v>
      </c>
      <c r="N101" s="227" t="s">
        <v>42</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142</v>
      </c>
      <c r="AT101" s="230" t="s">
        <v>137</v>
      </c>
      <c r="AU101" s="230" t="s">
        <v>81</v>
      </c>
      <c r="AY101" s="18" t="s">
        <v>134</v>
      </c>
      <c r="BE101" s="231">
        <f>IF(N101="základní",J101,0)</f>
        <v>0</v>
      </c>
      <c r="BF101" s="231">
        <f>IF(N101="snížená",J101,0)</f>
        <v>0</v>
      </c>
      <c r="BG101" s="231">
        <f>IF(N101="zákl. přenesená",J101,0)</f>
        <v>0</v>
      </c>
      <c r="BH101" s="231">
        <f>IF(N101="sníž. přenesená",J101,0)</f>
        <v>0</v>
      </c>
      <c r="BI101" s="231">
        <f>IF(N101="nulová",J101,0)</f>
        <v>0</v>
      </c>
      <c r="BJ101" s="18" t="s">
        <v>79</v>
      </c>
      <c r="BK101" s="231">
        <f>ROUND(I101*H101,2)</f>
        <v>0</v>
      </c>
      <c r="BL101" s="18" t="s">
        <v>142</v>
      </c>
      <c r="BM101" s="230" t="s">
        <v>151</v>
      </c>
    </row>
    <row r="102" s="2" customFormat="1">
      <c r="A102" s="39"/>
      <c r="B102" s="40"/>
      <c r="C102" s="41"/>
      <c r="D102" s="232" t="s">
        <v>143</v>
      </c>
      <c r="E102" s="41"/>
      <c r="F102" s="233" t="s">
        <v>513</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143</v>
      </c>
      <c r="AU102" s="18" t="s">
        <v>81</v>
      </c>
    </row>
    <row r="103" s="13" customFormat="1">
      <c r="A103" s="13"/>
      <c r="B103" s="236"/>
      <c r="C103" s="237"/>
      <c r="D103" s="232" t="s">
        <v>147</v>
      </c>
      <c r="E103" s="238" t="s">
        <v>19</v>
      </c>
      <c r="F103" s="239" t="s">
        <v>514</v>
      </c>
      <c r="G103" s="237"/>
      <c r="H103" s="238" t="s">
        <v>19</v>
      </c>
      <c r="I103" s="240"/>
      <c r="J103" s="237"/>
      <c r="K103" s="237"/>
      <c r="L103" s="241"/>
      <c r="M103" s="242"/>
      <c r="N103" s="243"/>
      <c r="O103" s="243"/>
      <c r="P103" s="243"/>
      <c r="Q103" s="243"/>
      <c r="R103" s="243"/>
      <c r="S103" s="243"/>
      <c r="T103" s="244"/>
      <c r="U103" s="13"/>
      <c r="V103" s="13"/>
      <c r="W103" s="13"/>
      <c r="X103" s="13"/>
      <c r="Y103" s="13"/>
      <c r="Z103" s="13"/>
      <c r="AA103" s="13"/>
      <c r="AB103" s="13"/>
      <c r="AC103" s="13"/>
      <c r="AD103" s="13"/>
      <c r="AE103" s="13"/>
      <c r="AT103" s="245" t="s">
        <v>147</v>
      </c>
      <c r="AU103" s="245" t="s">
        <v>81</v>
      </c>
      <c r="AV103" s="13" t="s">
        <v>79</v>
      </c>
      <c r="AW103" s="13" t="s">
        <v>33</v>
      </c>
      <c r="AX103" s="13" t="s">
        <v>71</v>
      </c>
      <c r="AY103" s="245" t="s">
        <v>134</v>
      </c>
    </row>
    <row r="104" s="14" customFormat="1">
      <c r="A104" s="14"/>
      <c r="B104" s="246"/>
      <c r="C104" s="247"/>
      <c r="D104" s="232" t="s">
        <v>147</v>
      </c>
      <c r="E104" s="248" t="s">
        <v>19</v>
      </c>
      <c r="F104" s="249" t="s">
        <v>515</v>
      </c>
      <c r="G104" s="247"/>
      <c r="H104" s="250">
        <v>0.16</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147</v>
      </c>
      <c r="AU104" s="256" t="s">
        <v>81</v>
      </c>
      <c r="AV104" s="14" t="s">
        <v>81</v>
      </c>
      <c r="AW104" s="14" t="s">
        <v>33</v>
      </c>
      <c r="AX104" s="14" t="s">
        <v>71</v>
      </c>
      <c r="AY104" s="256" t="s">
        <v>134</v>
      </c>
    </row>
    <row r="105" s="15" customFormat="1">
      <c r="A105" s="15"/>
      <c r="B105" s="257"/>
      <c r="C105" s="258"/>
      <c r="D105" s="232" t="s">
        <v>147</v>
      </c>
      <c r="E105" s="259" t="s">
        <v>19</v>
      </c>
      <c r="F105" s="260" t="s">
        <v>150</v>
      </c>
      <c r="G105" s="258"/>
      <c r="H105" s="261">
        <v>0.16</v>
      </c>
      <c r="I105" s="262"/>
      <c r="J105" s="258"/>
      <c r="K105" s="258"/>
      <c r="L105" s="263"/>
      <c r="M105" s="264"/>
      <c r="N105" s="265"/>
      <c r="O105" s="265"/>
      <c r="P105" s="265"/>
      <c r="Q105" s="265"/>
      <c r="R105" s="265"/>
      <c r="S105" s="265"/>
      <c r="T105" s="266"/>
      <c r="U105" s="15"/>
      <c r="V105" s="15"/>
      <c r="W105" s="15"/>
      <c r="X105" s="15"/>
      <c r="Y105" s="15"/>
      <c r="Z105" s="15"/>
      <c r="AA105" s="15"/>
      <c r="AB105" s="15"/>
      <c r="AC105" s="15"/>
      <c r="AD105" s="15"/>
      <c r="AE105" s="15"/>
      <c r="AT105" s="267" t="s">
        <v>147</v>
      </c>
      <c r="AU105" s="267" t="s">
        <v>81</v>
      </c>
      <c r="AV105" s="15" t="s">
        <v>142</v>
      </c>
      <c r="AW105" s="15" t="s">
        <v>33</v>
      </c>
      <c r="AX105" s="15" t="s">
        <v>79</v>
      </c>
      <c r="AY105" s="267" t="s">
        <v>134</v>
      </c>
    </row>
    <row r="106" s="2" customFormat="1" ht="21.75" customHeight="1">
      <c r="A106" s="39"/>
      <c r="B106" s="40"/>
      <c r="C106" s="219" t="s">
        <v>142</v>
      </c>
      <c r="D106" s="219" t="s">
        <v>137</v>
      </c>
      <c r="E106" s="220" t="s">
        <v>516</v>
      </c>
      <c r="F106" s="221" t="s">
        <v>517</v>
      </c>
      <c r="G106" s="222" t="s">
        <v>205</v>
      </c>
      <c r="H106" s="223">
        <v>0.879</v>
      </c>
      <c r="I106" s="224"/>
      <c r="J106" s="225">
        <f>ROUND(I106*H106,2)</f>
        <v>0</v>
      </c>
      <c r="K106" s="221" t="s">
        <v>141</v>
      </c>
      <c r="L106" s="45"/>
      <c r="M106" s="226" t="s">
        <v>19</v>
      </c>
      <c r="N106" s="227" t="s">
        <v>42</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142</v>
      </c>
      <c r="AT106" s="230" t="s">
        <v>137</v>
      </c>
      <c r="AU106" s="230" t="s">
        <v>81</v>
      </c>
      <c r="AY106" s="18" t="s">
        <v>134</v>
      </c>
      <c r="BE106" s="231">
        <f>IF(N106="základní",J106,0)</f>
        <v>0</v>
      </c>
      <c r="BF106" s="231">
        <f>IF(N106="snížená",J106,0)</f>
        <v>0</v>
      </c>
      <c r="BG106" s="231">
        <f>IF(N106="zákl. přenesená",J106,0)</f>
        <v>0</v>
      </c>
      <c r="BH106" s="231">
        <f>IF(N106="sníž. přenesená",J106,0)</f>
        <v>0</v>
      </c>
      <c r="BI106" s="231">
        <f>IF(N106="nulová",J106,0)</f>
        <v>0</v>
      </c>
      <c r="BJ106" s="18" t="s">
        <v>79</v>
      </c>
      <c r="BK106" s="231">
        <f>ROUND(I106*H106,2)</f>
        <v>0</v>
      </c>
      <c r="BL106" s="18" t="s">
        <v>142</v>
      </c>
      <c r="BM106" s="230" t="s">
        <v>159</v>
      </c>
    </row>
    <row r="107" s="2" customFormat="1">
      <c r="A107" s="39"/>
      <c r="B107" s="40"/>
      <c r="C107" s="41"/>
      <c r="D107" s="232" t="s">
        <v>143</v>
      </c>
      <c r="E107" s="41"/>
      <c r="F107" s="233" t="s">
        <v>518</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8" t="s">
        <v>143</v>
      </c>
      <c r="AU107" s="18" t="s">
        <v>81</v>
      </c>
    </row>
    <row r="108" s="14" customFormat="1">
      <c r="A108" s="14"/>
      <c r="B108" s="246"/>
      <c r="C108" s="247"/>
      <c r="D108" s="232" t="s">
        <v>147</v>
      </c>
      <c r="E108" s="248" t="s">
        <v>19</v>
      </c>
      <c r="F108" s="249" t="s">
        <v>519</v>
      </c>
      <c r="G108" s="247"/>
      <c r="H108" s="250">
        <v>0.879</v>
      </c>
      <c r="I108" s="251"/>
      <c r="J108" s="247"/>
      <c r="K108" s="247"/>
      <c r="L108" s="252"/>
      <c r="M108" s="253"/>
      <c r="N108" s="254"/>
      <c r="O108" s="254"/>
      <c r="P108" s="254"/>
      <c r="Q108" s="254"/>
      <c r="R108" s="254"/>
      <c r="S108" s="254"/>
      <c r="T108" s="255"/>
      <c r="U108" s="14"/>
      <c r="V108" s="14"/>
      <c r="W108" s="14"/>
      <c r="X108" s="14"/>
      <c r="Y108" s="14"/>
      <c r="Z108" s="14"/>
      <c r="AA108" s="14"/>
      <c r="AB108" s="14"/>
      <c r="AC108" s="14"/>
      <c r="AD108" s="14"/>
      <c r="AE108" s="14"/>
      <c r="AT108" s="256" t="s">
        <v>147</v>
      </c>
      <c r="AU108" s="256" t="s">
        <v>81</v>
      </c>
      <c r="AV108" s="14" t="s">
        <v>81</v>
      </c>
      <c r="AW108" s="14" t="s">
        <v>33</v>
      </c>
      <c r="AX108" s="14" t="s">
        <v>71</v>
      </c>
      <c r="AY108" s="256" t="s">
        <v>134</v>
      </c>
    </row>
    <row r="109" s="15" customFormat="1">
      <c r="A109" s="15"/>
      <c r="B109" s="257"/>
      <c r="C109" s="258"/>
      <c r="D109" s="232" t="s">
        <v>147</v>
      </c>
      <c r="E109" s="259" t="s">
        <v>19</v>
      </c>
      <c r="F109" s="260" t="s">
        <v>150</v>
      </c>
      <c r="G109" s="258"/>
      <c r="H109" s="261">
        <v>0.879</v>
      </c>
      <c r="I109" s="262"/>
      <c r="J109" s="258"/>
      <c r="K109" s="258"/>
      <c r="L109" s="263"/>
      <c r="M109" s="264"/>
      <c r="N109" s="265"/>
      <c r="O109" s="265"/>
      <c r="P109" s="265"/>
      <c r="Q109" s="265"/>
      <c r="R109" s="265"/>
      <c r="S109" s="265"/>
      <c r="T109" s="266"/>
      <c r="U109" s="15"/>
      <c r="V109" s="15"/>
      <c r="W109" s="15"/>
      <c r="X109" s="15"/>
      <c r="Y109" s="15"/>
      <c r="Z109" s="15"/>
      <c r="AA109" s="15"/>
      <c r="AB109" s="15"/>
      <c r="AC109" s="15"/>
      <c r="AD109" s="15"/>
      <c r="AE109" s="15"/>
      <c r="AT109" s="267" t="s">
        <v>147</v>
      </c>
      <c r="AU109" s="267" t="s">
        <v>81</v>
      </c>
      <c r="AV109" s="15" t="s">
        <v>142</v>
      </c>
      <c r="AW109" s="15" t="s">
        <v>33</v>
      </c>
      <c r="AX109" s="15" t="s">
        <v>79</v>
      </c>
      <c r="AY109" s="267" t="s">
        <v>134</v>
      </c>
    </row>
    <row r="110" s="2" customFormat="1" ht="33" customHeight="1">
      <c r="A110" s="39"/>
      <c r="B110" s="40"/>
      <c r="C110" s="219" t="s">
        <v>160</v>
      </c>
      <c r="D110" s="219" t="s">
        <v>137</v>
      </c>
      <c r="E110" s="220" t="s">
        <v>520</v>
      </c>
      <c r="F110" s="221" t="s">
        <v>521</v>
      </c>
      <c r="G110" s="222" t="s">
        <v>205</v>
      </c>
      <c r="H110" s="223">
        <v>0.879</v>
      </c>
      <c r="I110" s="224"/>
      <c r="J110" s="225">
        <f>ROUND(I110*H110,2)</f>
        <v>0</v>
      </c>
      <c r="K110" s="221" t="s">
        <v>141</v>
      </c>
      <c r="L110" s="45"/>
      <c r="M110" s="226" t="s">
        <v>19</v>
      </c>
      <c r="N110" s="227" t="s">
        <v>42</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142</v>
      </c>
      <c r="AT110" s="230" t="s">
        <v>137</v>
      </c>
      <c r="AU110" s="230" t="s">
        <v>81</v>
      </c>
      <c r="AY110" s="18" t="s">
        <v>134</v>
      </c>
      <c r="BE110" s="231">
        <f>IF(N110="základní",J110,0)</f>
        <v>0</v>
      </c>
      <c r="BF110" s="231">
        <f>IF(N110="snížená",J110,0)</f>
        <v>0</v>
      </c>
      <c r="BG110" s="231">
        <f>IF(N110="zákl. přenesená",J110,0)</f>
        <v>0</v>
      </c>
      <c r="BH110" s="231">
        <f>IF(N110="sníž. přenesená",J110,0)</f>
        <v>0</v>
      </c>
      <c r="BI110" s="231">
        <f>IF(N110="nulová",J110,0)</f>
        <v>0</v>
      </c>
      <c r="BJ110" s="18" t="s">
        <v>79</v>
      </c>
      <c r="BK110" s="231">
        <f>ROUND(I110*H110,2)</f>
        <v>0</v>
      </c>
      <c r="BL110" s="18" t="s">
        <v>142</v>
      </c>
      <c r="BM110" s="230" t="s">
        <v>163</v>
      </c>
    </row>
    <row r="111" s="2" customFormat="1">
      <c r="A111" s="39"/>
      <c r="B111" s="40"/>
      <c r="C111" s="41"/>
      <c r="D111" s="232" t="s">
        <v>143</v>
      </c>
      <c r="E111" s="41"/>
      <c r="F111" s="233" t="s">
        <v>522</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8" t="s">
        <v>143</v>
      </c>
      <c r="AU111" s="18" t="s">
        <v>81</v>
      </c>
    </row>
    <row r="112" s="2" customFormat="1" ht="16.5" customHeight="1">
      <c r="A112" s="39"/>
      <c r="B112" s="40"/>
      <c r="C112" s="219" t="s">
        <v>151</v>
      </c>
      <c r="D112" s="219" t="s">
        <v>137</v>
      </c>
      <c r="E112" s="220" t="s">
        <v>523</v>
      </c>
      <c r="F112" s="221" t="s">
        <v>524</v>
      </c>
      <c r="G112" s="222" t="s">
        <v>205</v>
      </c>
      <c r="H112" s="223">
        <v>0.879</v>
      </c>
      <c r="I112" s="224"/>
      <c r="J112" s="225">
        <f>ROUND(I112*H112,2)</f>
        <v>0</v>
      </c>
      <c r="K112" s="221" t="s">
        <v>141</v>
      </c>
      <c r="L112" s="45"/>
      <c r="M112" s="226" t="s">
        <v>19</v>
      </c>
      <c r="N112" s="227" t="s">
        <v>42</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142</v>
      </c>
      <c r="AT112" s="230" t="s">
        <v>137</v>
      </c>
      <c r="AU112" s="230" t="s">
        <v>81</v>
      </c>
      <c r="AY112" s="18" t="s">
        <v>134</v>
      </c>
      <c r="BE112" s="231">
        <f>IF(N112="základní",J112,0)</f>
        <v>0</v>
      </c>
      <c r="BF112" s="231">
        <f>IF(N112="snížená",J112,0)</f>
        <v>0</v>
      </c>
      <c r="BG112" s="231">
        <f>IF(N112="zákl. přenesená",J112,0)</f>
        <v>0</v>
      </c>
      <c r="BH112" s="231">
        <f>IF(N112="sníž. přenesená",J112,0)</f>
        <v>0</v>
      </c>
      <c r="BI112" s="231">
        <f>IF(N112="nulová",J112,0)</f>
        <v>0</v>
      </c>
      <c r="BJ112" s="18" t="s">
        <v>79</v>
      </c>
      <c r="BK112" s="231">
        <f>ROUND(I112*H112,2)</f>
        <v>0</v>
      </c>
      <c r="BL112" s="18" t="s">
        <v>142</v>
      </c>
      <c r="BM112" s="230" t="s">
        <v>166</v>
      </c>
    </row>
    <row r="113" s="2" customFormat="1">
      <c r="A113" s="39"/>
      <c r="B113" s="40"/>
      <c r="C113" s="41"/>
      <c r="D113" s="232" t="s">
        <v>143</v>
      </c>
      <c r="E113" s="41"/>
      <c r="F113" s="233" t="s">
        <v>525</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143</v>
      </c>
      <c r="AU113" s="18" t="s">
        <v>81</v>
      </c>
    </row>
    <row r="114" s="2" customFormat="1" ht="21.75" customHeight="1">
      <c r="A114" s="39"/>
      <c r="B114" s="40"/>
      <c r="C114" s="219" t="s">
        <v>168</v>
      </c>
      <c r="D114" s="219" t="s">
        <v>137</v>
      </c>
      <c r="E114" s="220" t="s">
        <v>526</v>
      </c>
      <c r="F114" s="221" t="s">
        <v>527</v>
      </c>
      <c r="G114" s="222" t="s">
        <v>205</v>
      </c>
      <c r="H114" s="223">
        <v>6.1529999999999996</v>
      </c>
      <c r="I114" s="224"/>
      <c r="J114" s="225">
        <f>ROUND(I114*H114,2)</f>
        <v>0</v>
      </c>
      <c r="K114" s="221" t="s">
        <v>141</v>
      </c>
      <c r="L114" s="45"/>
      <c r="M114" s="226" t="s">
        <v>19</v>
      </c>
      <c r="N114" s="227" t="s">
        <v>42</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142</v>
      </c>
      <c r="AT114" s="230" t="s">
        <v>137</v>
      </c>
      <c r="AU114" s="230" t="s">
        <v>81</v>
      </c>
      <c r="AY114" s="18" t="s">
        <v>134</v>
      </c>
      <c r="BE114" s="231">
        <f>IF(N114="základní",J114,0)</f>
        <v>0</v>
      </c>
      <c r="BF114" s="231">
        <f>IF(N114="snížená",J114,0)</f>
        <v>0</v>
      </c>
      <c r="BG114" s="231">
        <f>IF(N114="zákl. přenesená",J114,0)</f>
        <v>0</v>
      </c>
      <c r="BH114" s="231">
        <f>IF(N114="sníž. přenesená",J114,0)</f>
        <v>0</v>
      </c>
      <c r="BI114" s="231">
        <f>IF(N114="nulová",J114,0)</f>
        <v>0</v>
      </c>
      <c r="BJ114" s="18" t="s">
        <v>79</v>
      </c>
      <c r="BK114" s="231">
        <f>ROUND(I114*H114,2)</f>
        <v>0</v>
      </c>
      <c r="BL114" s="18" t="s">
        <v>142</v>
      </c>
      <c r="BM114" s="230" t="s">
        <v>172</v>
      </c>
    </row>
    <row r="115" s="2" customFormat="1">
      <c r="A115" s="39"/>
      <c r="B115" s="40"/>
      <c r="C115" s="41"/>
      <c r="D115" s="232" t="s">
        <v>143</v>
      </c>
      <c r="E115" s="41"/>
      <c r="F115" s="233" t="s">
        <v>528</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143</v>
      </c>
      <c r="AU115" s="18" t="s">
        <v>81</v>
      </c>
    </row>
    <row r="116" s="2" customFormat="1">
      <c r="A116" s="39"/>
      <c r="B116" s="40"/>
      <c r="C116" s="41"/>
      <c r="D116" s="232" t="s">
        <v>529</v>
      </c>
      <c r="E116" s="41"/>
      <c r="F116" s="283" t="s">
        <v>530</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529</v>
      </c>
      <c r="AU116" s="18" t="s">
        <v>81</v>
      </c>
    </row>
    <row r="117" s="14" customFormat="1">
      <c r="A117" s="14"/>
      <c r="B117" s="246"/>
      <c r="C117" s="247"/>
      <c r="D117" s="232" t="s">
        <v>147</v>
      </c>
      <c r="E117" s="248" t="s">
        <v>19</v>
      </c>
      <c r="F117" s="249" t="s">
        <v>531</v>
      </c>
      <c r="G117" s="247"/>
      <c r="H117" s="250">
        <v>6.1529999999999996</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147</v>
      </c>
      <c r="AU117" s="256" t="s">
        <v>81</v>
      </c>
      <c r="AV117" s="14" t="s">
        <v>81</v>
      </c>
      <c r="AW117" s="14" t="s">
        <v>33</v>
      </c>
      <c r="AX117" s="14" t="s">
        <v>71</v>
      </c>
      <c r="AY117" s="256" t="s">
        <v>134</v>
      </c>
    </row>
    <row r="118" s="15" customFormat="1">
      <c r="A118" s="15"/>
      <c r="B118" s="257"/>
      <c r="C118" s="258"/>
      <c r="D118" s="232" t="s">
        <v>147</v>
      </c>
      <c r="E118" s="259" t="s">
        <v>19</v>
      </c>
      <c r="F118" s="260" t="s">
        <v>150</v>
      </c>
      <c r="G118" s="258"/>
      <c r="H118" s="261">
        <v>6.1529999999999996</v>
      </c>
      <c r="I118" s="262"/>
      <c r="J118" s="258"/>
      <c r="K118" s="258"/>
      <c r="L118" s="263"/>
      <c r="M118" s="264"/>
      <c r="N118" s="265"/>
      <c r="O118" s="265"/>
      <c r="P118" s="265"/>
      <c r="Q118" s="265"/>
      <c r="R118" s="265"/>
      <c r="S118" s="265"/>
      <c r="T118" s="266"/>
      <c r="U118" s="15"/>
      <c r="V118" s="15"/>
      <c r="W118" s="15"/>
      <c r="X118" s="15"/>
      <c r="Y118" s="15"/>
      <c r="Z118" s="15"/>
      <c r="AA118" s="15"/>
      <c r="AB118" s="15"/>
      <c r="AC118" s="15"/>
      <c r="AD118" s="15"/>
      <c r="AE118" s="15"/>
      <c r="AT118" s="267" t="s">
        <v>147</v>
      </c>
      <c r="AU118" s="267" t="s">
        <v>81</v>
      </c>
      <c r="AV118" s="15" t="s">
        <v>142</v>
      </c>
      <c r="AW118" s="15" t="s">
        <v>33</v>
      </c>
      <c r="AX118" s="15" t="s">
        <v>79</v>
      </c>
      <c r="AY118" s="267" t="s">
        <v>134</v>
      </c>
    </row>
    <row r="119" s="2" customFormat="1" ht="16.5" customHeight="1">
      <c r="A119" s="39"/>
      <c r="B119" s="40"/>
      <c r="C119" s="268" t="s">
        <v>159</v>
      </c>
      <c r="D119" s="268" t="s">
        <v>169</v>
      </c>
      <c r="E119" s="269" t="s">
        <v>532</v>
      </c>
      <c r="F119" s="270" t="s">
        <v>533</v>
      </c>
      <c r="G119" s="271" t="s">
        <v>346</v>
      </c>
      <c r="H119" s="272">
        <v>1</v>
      </c>
      <c r="I119" s="273"/>
      <c r="J119" s="274">
        <f>ROUND(I119*H119,2)</f>
        <v>0</v>
      </c>
      <c r="K119" s="270" t="s">
        <v>141</v>
      </c>
      <c r="L119" s="275"/>
      <c r="M119" s="276" t="s">
        <v>19</v>
      </c>
      <c r="N119" s="277" t="s">
        <v>42</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159</v>
      </c>
      <c r="AT119" s="230" t="s">
        <v>169</v>
      </c>
      <c r="AU119" s="230" t="s">
        <v>81</v>
      </c>
      <c r="AY119" s="18" t="s">
        <v>134</v>
      </c>
      <c r="BE119" s="231">
        <f>IF(N119="základní",J119,0)</f>
        <v>0</v>
      </c>
      <c r="BF119" s="231">
        <f>IF(N119="snížená",J119,0)</f>
        <v>0</v>
      </c>
      <c r="BG119" s="231">
        <f>IF(N119="zákl. přenesená",J119,0)</f>
        <v>0</v>
      </c>
      <c r="BH119" s="231">
        <f>IF(N119="sníž. přenesená",J119,0)</f>
        <v>0</v>
      </c>
      <c r="BI119" s="231">
        <f>IF(N119="nulová",J119,0)</f>
        <v>0</v>
      </c>
      <c r="BJ119" s="18" t="s">
        <v>79</v>
      </c>
      <c r="BK119" s="231">
        <f>ROUND(I119*H119,2)</f>
        <v>0</v>
      </c>
      <c r="BL119" s="18" t="s">
        <v>142</v>
      </c>
      <c r="BM119" s="230" t="s">
        <v>175</v>
      </c>
    </row>
    <row r="120" s="2" customFormat="1">
      <c r="A120" s="39"/>
      <c r="B120" s="40"/>
      <c r="C120" s="41"/>
      <c r="D120" s="232" t="s">
        <v>143</v>
      </c>
      <c r="E120" s="41"/>
      <c r="F120" s="233" t="s">
        <v>533</v>
      </c>
      <c r="G120" s="41"/>
      <c r="H120" s="41"/>
      <c r="I120" s="137"/>
      <c r="J120" s="41"/>
      <c r="K120" s="41"/>
      <c r="L120" s="45"/>
      <c r="M120" s="234"/>
      <c r="N120" s="235"/>
      <c r="O120" s="85"/>
      <c r="P120" s="85"/>
      <c r="Q120" s="85"/>
      <c r="R120" s="85"/>
      <c r="S120" s="85"/>
      <c r="T120" s="86"/>
      <c r="U120" s="39"/>
      <c r="V120" s="39"/>
      <c r="W120" s="39"/>
      <c r="X120" s="39"/>
      <c r="Y120" s="39"/>
      <c r="Z120" s="39"/>
      <c r="AA120" s="39"/>
      <c r="AB120" s="39"/>
      <c r="AC120" s="39"/>
      <c r="AD120" s="39"/>
      <c r="AE120" s="39"/>
      <c r="AT120" s="18" t="s">
        <v>143</v>
      </c>
      <c r="AU120" s="18" t="s">
        <v>81</v>
      </c>
    </row>
    <row r="121" s="13" customFormat="1">
      <c r="A121" s="13"/>
      <c r="B121" s="236"/>
      <c r="C121" s="237"/>
      <c r="D121" s="232" t="s">
        <v>147</v>
      </c>
      <c r="E121" s="238" t="s">
        <v>19</v>
      </c>
      <c r="F121" s="239" t="s">
        <v>534</v>
      </c>
      <c r="G121" s="237"/>
      <c r="H121" s="238" t="s">
        <v>19</v>
      </c>
      <c r="I121" s="240"/>
      <c r="J121" s="237"/>
      <c r="K121" s="237"/>
      <c r="L121" s="241"/>
      <c r="M121" s="242"/>
      <c r="N121" s="243"/>
      <c r="O121" s="243"/>
      <c r="P121" s="243"/>
      <c r="Q121" s="243"/>
      <c r="R121" s="243"/>
      <c r="S121" s="243"/>
      <c r="T121" s="244"/>
      <c r="U121" s="13"/>
      <c r="V121" s="13"/>
      <c r="W121" s="13"/>
      <c r="X121" s="13"/>
      <c r="Y121" s="13"/>
      <c r="Z121" s="13"/>
      <c r="AA121" s="13"/>
      <c r="AB121" s="13"/>
      <c r="AC121" s="13"/>
      <c r="AD121" s="13"/>
      <c r="AE121" s="13"/>
      <c r="AT121" s="245" t="s">
        <v>147</v>
      </c>
      <c r="AU121" s="245" t="s">
        <v>81</v>
      </c>
      <c r="AV121" s="13" t="s">
        <v>79</v>
      </c>
      <c r="AW121" s="13" t="s">
        <v>33</v>
      </c>
      <c r="AX121" s="13" t="s">
        <v>71</v>
      </c>
      <c r="AY121" s="245" t="s">
        <v>134</v>
      </c>
    </row>
    <row r="122" s="14" customFormat="1">
      <c r="A122" s="14"/>
      <c r="B122" s="246"/>
      <c r="C122" s="247"/>
      <c r="D122" s="232" t="s">
        <v>147</v>
      </c>
      <c r="E122" s="248" t="s">
        <v>19</v>
      </c>
      <c r="F122" s="249" t="s">
        <v>79</v>
      </c>
      <c r="G122" s="247"/>
      <c r="H122" s="250">
        <v>1</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147</v>
      </c>
      <c r="AU122" s="256" t="s">
        <v>81</v>
      </c>
      <c r="AV122" s="14" t="s">
        <v>81</v>
      </c>
      <c r="AW122" s="14" t="s">
        <v>33</v>
      </c>
      <c r="AX122" s="14" t="s">
        <v>71</v>
      </c>
      <c r="AY122" s="256" t="s">
        <v>134</v>
      </c>
    </row>
    <row r="123" s="15" customFormat="1">
      <c r="A123" s="15"/>
      <c r="B123" s="257"/>
      <c r="C123" s="258"/>
      <c r="D123" s="232" t="s">
        <v>147</v>
      </c>
      <c r="E123" s="259" t="s">
        <v>19</v>
      </c>
      <c r="F123" s="260" t="s">
        <v>150</v>
      </c>
      <c r="G123" s="258"/>
      <c r="H123" s="261">
        <v>1</v>
      </c>
      <c r="I123" s="262"/>
      <c r="J123" s="258"/>
      <c r="K123" s="258"/>
      <c r="L123" s="263"/>
      <c r="M123" s="264"/>
      <c r="N123" s="265"/>
      <c r="O123" s="265"/>
      <c r="P123" s="265"/>
      <c r="Q123" s="265"/>
      <c r="R123" s="265"/>
      <c r="S123" s="265"/>
      <c r="T123" s="266"/>
      <c r="U123" s="15"/>
      <c r="V123" s="15"/>
      <c r="W123" s="15"/>
      <c r="X123" s="15"/>
      <c r="Y123" s="15"/>
      <c r="Z123" s="15"/>
      <c r="AA123" s="15"/>
      <c r="AB123" s="15"/>
      <c r="AC123" s="15"/>
      <c r="AD123" s="15"/>
      <c r="AE123" s="15"/>
      <c r="AT123" s="267" t="s">
        <v>147</v>
      </c>
      <c r="AU123" s="267" t="s">
        <v>81</v>
      </c>
      <c r="AV123" s="15" t="s">
        <v>142</v>
      </c>
      <c r="AW123" s="15" t="s">
        <v>33</v>
      </c>
      <c r="AX123" s="15" t="s">
        <v>79</v>
      </c>
      <c r="AY123" s="267" t="s">
        <v>134</v>
      </c>
    </row>
    <row r="124" s="12" customFormat="1" ht="22.8" customHeight="1">
      <c r="A124" s="12"/>
      <c r="B124" s="203"/>
      <c r="C124" s="204"/>
      <c r="D124" s="205" t="s">
        <v>70</v>
      </c>
      <c r="E124" s="217" t="s">
        <v>218</v>
      </c>
      <c r="F124" s="217" t="s">
        <v>219</v>
      </c>
      <c r="G124" s="204"/>
      <c r="H124" s="204"/>
      <c r="I124" s="207"/>
      <c r="J124" s="218">
        <f>BK124</f>
        <v>0</v>
      </c>
      <c r="K124" s="204"/>
      <c r="L124" s="209"/>
      <c r="M124" s="210"/>
      <c r="N124" s="211"/>
      <c r="O124" s="211"/>
      <c r="P124" s="212">
        <f>SUM(P125:P127)</f>
        <v>0</v>
      </c>
      <c r="Q124" s="211"/>
      <c r="R124" s="212">
        <f>SUM(R125:R127)</f>
        <v>0</v>
      </c>
      <c r="S124" s="211"/>
      <c r="T124" s="213">
        <f>SUM(T125:T127)</f>
        <v>0</v>
      </c>
      <c r="U124" s="12"/>
      <c r="V124" s="12"/>
      <c r="W124" s="12"/>
      <c r="X124" s="12"/>
      <c r="Y124" s="12"/>
      <c r="Z124" s="12"/>
      <c r="AA124" s="12"/>
      <c r="AB124" s="12"/>
      <c r="AC124" s="12"/>
      <c r="AD124" s="12"/>
      <c r="AE124" s="12"/>
      <c r="AR124" s="214" t="s">
        <v>79</v>
      </c>
      <c r="AT124" s="215" t="s">
        <v>70</v>
      </c>
      <c r="AU124" s="215" t="s">
        <v>79</v>
      </c>
      <c r="AY124" s="214" t="s">
        <v>134</v>
      </c>
      <c r="BK124" s="216">
        <f>SUM(BK125:BK127)</f>
        <v>0</v>
      </c>
    </row>
    <row r="125" s="2" customFormat="1" ht="21.75" customHeight="1">
      <c r="A125" s="39"/>
      <c r="B125" s="40"/>
      <c r="C125" s="219" t="s">
        <v>176</v>
      </c>
      <c r="D125" s="219" t="s">
        <v>137</v>
      </c>
      <c r="E125" s="220" t="s">
        <v>535</v>
      </c>
      <c r="F125" s="221" t="s">
        <v>536</v>
      </c>
      <c r="G125" s="222" t="s">
        <v>205</v>
      </c>
      <c r="H125" s="223">
        <v>0.025000000000000001</v>
      </c>
      <c r="I125" s="224"/>
      <c r="J125" s="225">
        <f>ROUND(I125*H125,2)</f>
        <v>0</v>
      </c>
      <c r="K125" s="221" t="s">
        <v>141</v>
      </c>
      <c r="L125" s="45"/>
      <c r="M125" s="226" t="s">
        <v>19</v>
      </c>
      <c r="N125" s="227" t="s">
        <v>42</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142</v>
      </c>
      <c r="AT125" s="230" t="s">
        <v>137</v>
      </c>
      <c r="AU125" s="230" t="s">
        <v>81</v>
      </c>
      <c r="AY125" s="18" t="s">
        <v>134</v>
      </c>
      <c r="BE125" s="231">
        <f>IF(N125="základní",J125,0)</f>
        <v>0</v>
      </c>
      <c r="BF125" s="231">
        <f>IF(N125="snížená",J125,0)</f>
        <v>0</v>
      </c>
      <c r="BG125" s="231">
        <f>IF(N125="zákl. přenesená",J125,0)</f>
        <v>0</v>
      </c>
      <c r="BH125" s="231">
        <f>IF(N125="sníž. přenesená",J125,0)</f>
        <v>0</v>
      </c>
      <c r="BI125" s="231">
        <f>IF(N125="nulová",J125,0)</f>
        <v>0</v>
      </c>
      <c r="BJ125" s="18" t="s">
        <v>79</v>
      </c>
      <c r="BK125" s="231">
        <f>ROUND(I125*H125,2)</f>
        <v>0</v>
      </c>
      <c r="BL125" s="18" t="s">
        <v>142</v>
      </c>
      <c r="BM125" s="230" t="s">
        <v>181</v>
      </c>
    </row>
    <row r="126" s="2" customFormat="1">
      <c r="A126" s="39"/>
      <c r="B126" s="40"/>
      <c r="C126" s="41"/>
      <c r="D126" s="232" t="s">
        <v>143</v>
      </c>
      <c r="E126" s="41"/>
      <c r="F126" s="233" t="s">
        <v>537</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8" t="s">
        <v>143</v>
      </c>
      <c r="AU126" s="18" t="s">
        <v>81</v>
      </c>
    </row>
    <row r="127" s="2" customFormat="1">
      <c r="A127" s="39"/>
      <c r="B127" s="40"/>
      <c r="C127" s="41"/>
      <c r="D127" s="232" t="s">
        <v>529</v>
      </c>
      <c r="E127" s="41"/>
      <c r="F127" s="283" t="s">
        <v>538</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8" t="s">
        <v>529</v>
      </c>
      <c r="AU127" s="18" t="s">
        <v>81</v>
      </c>
    </row>
    <row r="128" s="12" customFormat="1" ht="25.92" customHeight="1">
      <c r="A128" s="12"/>
      <c r="B128" s="203"/>
      <c r="C128" s="204"/>
      <c r="D128" s="205" t="s">
        <v>70</v>
      </c>
      <c r="E128" s="206" t="s">
        <v>224</v>
      </c>
      <c r="F128" s="206" t="s">
        <v>225</v>
      </c>
      <c r="G128" s="204"/>
      <c r="H128" s="204"/>
      <c r="I128" s="207"/>
      <c r="J128" s="208">
        <f>BK128</f>
        <v>0</v>
      </c>
      <c r="K128" s="204"/>
      <c r="L128" s="209"/>
      <c r="M128" s="210"/>
      <c r="N128" s="211"/>
      <c r="O128" s="211"/>
      <c r="P128" s="212">
        <f>P129+P146+P179</f>
        <v>0</v>
      </c>
      <c r="Q128" s="211"/>
      <c r="R128" s="212">
        <f>R129+R146+R179</f>
        <v>0</v>
      </c>
      <c r="S128" s="211"/>
      <c r="T128" s="213">
        <f>T129+T146+T179</f>
        <v>0</v>
      </c>
      <c r="U128" s="12"/>
      <c r="V128" s="12"/>
      <c r="W128" s="12"/>
      <c r="X128" s="12"/>
      <c r="Y128" s="12"/>
      <c r="Z128" s="12"/>
      <c r="AA128" s="12"/>
      <c r="AB128" s="12"/>
      <c r="AC128" s="12"/>
      <c r="AD128" s="12"/>
      <c r="AE128" s="12"/>
      <c r="AR128" s="214" t="s">
        <v>81</v>
      </c>
      <c r="AT128" s="215" t="s">
        <v>70</v>
      </c>
      <c r="AU128" s="215" t="s">
        <v>71</v>
      </c>
      <c r="AY128" s="214" t="s">
        <v>134</v>
      </c>
      <c r="BK128" s="216">
        <f>BK129+BK146+BK179</f>
        <v>0</v>
      </c>
    </row>
    <row r="129" s="12" customFormat="1" ht="22.8" customHeight="1">
      <c r="A129" s="12"/>
      <c r="B129" s="203"/>
      <c r="C129" s="204"/>
      <c r="D129" s="205" t="s">
        <v>70</v>
      </c>
      <c r="E129" s="217" t="s">
        <v>539</v>
      </c>
      <c r="F129" s="217" t="s">
        <v>540</v>
      </c>
      <c r="G129" s="204"/>
      <c r="H129" s="204"/>
      <c r="I129" s="207"/>
      <c r="J129" s="218">
        <f>BK129</f>
        <v>0</v>
      </c>
      <c r="K129" s="204"/>
      <c r="L129" s="209"/>
      <c r="M129" s="210"/>
      <c r="N129" s="211"/>
      <c r="O129" s="211"/>
      <c r="P129" s="212">
        <f>SUM(P130:P145)</f>
        <v>0</v>
      </c>
      <c r="Q129" s="211"/>
      <c r="R129" s="212">
        <f>SUM(R130:R145)</f>
        <v>0</v>
      </c>
      <c r="S129" s="211"/>
      <c r="T129" s="213">
        <f>SUM(T130:T145)</f>
        <v>0</v>
      </c>
      <c r="U129" s="12"/>
      <c r="V129" s="12"/>
      <c r="W129" s="12"/>
      <c r="X129" s="12"/>
      <c r="Y129" s="12"/>
      <c r="Z129" s="12"/>
      <c r="AA129" s="12"/>
      <c r="AB129" s="12"/>
      <c r="AC129" s="12"/>
      <c r="AD129" s="12"/>
      <c r="AE129" s="12"/>
      <c r="AR129" s="214" t="s">
        <v>81</v>
      </c>
      <c r="AT129" s="215" t="s">
        <v>70</v>
      </c>
      <c r="AU129" s="215" t="s">
        <v>79</v>
      </c>
      <c r="AY129" s="214" t="s">
        <v>134</v>
      </c>
      <c r="BK129" s="216">
        <f>SUM(BK130:BK145)</f>
        <v>0</v>
      </c>
    </row>
    <row r="130" s="2" customFormat="1" ht="16.5" customHeight="1">
      <c r="A130" s="39"/>
      <c r="B130" s="40"/>
      <c r="C130" s="219" t="s">
        <v>163</v>
      </c>
      <c r="D130" s="219" t="s">
        <v>137</v>
      </c>
      <c r="E130" s="220" t="s">
        <v>541</v>
      </c>
      <c r="F130" s="221" t="s">
        <v>542</v>
      </c>
      <c r="G130" s="222" t="s">
        <v>140</v>
      </c>
      <c r="H130" s="223">
        <v>102</v>
      </c>
      <c r="I130" s="224"/>
      <c r="J130" s="225">
        <f>ROUND(I130*H130,2)</f>
        <v>0</v>
      </c>
      <c r="K130" s="221" t="s">
        <v>141</v>
      </c>
      <c r="L130" s="45"/>
      <c r="M130" s="226" t="s">
        <v>19</v>
      </c>
      <c r="N130" s="227" t="s">
        <v>42</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175</v>
      </c>
      <c r="AT130" s="230" t="s">
        <v>137</v>
      </c>
      <c r="AU130" s="230" t="s">
        <v>81</v>
      </c>
      <c r="AY130" s="18" t="s">
        <v>134</v>
      </c>
      <c r="BE130" s="231">
        <f>IF(N130="základní",J130,0)</f>
        <v>0</v>
      </c>
      <c r="BF130" s="231">
        <f>IF(N130="snížená",J130,0)</f>
        <v>0</v>
      </c>
      <c r="BG130" s="231">
        <f>IF(N130="zákl. přenesená",J130,0)</f>
        <v>0</v>
      </c>
      <c r="BH130" s="231">
        <f>IF(N130="sníž. přenesená",J130,0)</f>
        <v>0</v>
      </c>
      <c r="BI130" s="231">
        <f>IF(N130="nulová",J130,0)</f>
        <v>0</v>
      </c>
      <c r="BJ130" s="18" t="s">
        <v>79</v>
      </c>
      <c r="BK130" s="231">
        <f>ROUND(I130*H130,2)</f>
        <v>0</v>
      </c>
      <c r="BL130" s="18" t="s">
        <v>175</v>
      </c>
      <c r="BM130" s="230" t="s">
        <v>184</v>
      </c>
    </row>
    <row r="131" s="2" customFormat="1">
      <c r="A131" s="39"/>
      <c r="B131" s="40"/>
      <c r="C131" s="41"/>
      <c r="D131" s="232" t="s">
        <v>143</v>
      </c>
      <c r="E131" s="41"/>
      <c r="F131" s="233" t="s">
        <v>543</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143</v>
      </c>
      <c r="AU131" s="18" t="s">
        <v>81</v>
      </c>
    </row>
    <row r="132" s="2" customFormat="1">
      <c r="A132" s="39"/>
      <c r="B132" s="40"/>
      <c r="C132" s="41"/>
      <c r="D132" s="232" t="s">
        <v>529</v>
      </c>
      <c r="E132" s="41"/>
      <c r="F132" s="283" t="s">
        <v>544</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529</v>
      </c>
      <c r="AU132" s="18" t="s">
        <v>81</v>
      </c>
    </row>
    <row r="133" s="13" customFormat="1">
      <c r="A133" s="13"/>
      <c r="B133" s="236"/>
      <c r="C133" s="237"/>
      <c r="D133" s="232" t="s">
        <v>147</v>
      </c>
      <c r="E133" s="238" t="s">
        <v>19</v>
      </c>
      <c r="F133" s="239" t="s">
        <v>545</v>
      </c>
      <c r="G133" s="237"/>
      <c r="H133" s="238" t="s">
        <v>19</v>
      </c>
      <c r="I133" s="240"/>
      <c r="J133" s="237"/>
      <c r="K133" s="237"/>
      <c r="L133" s="241"/>
      <c r="M133" s="242"/>
      <c r="N133" s="243"/>
      <c r="O133" s="243"/>
      <c r="P133" s="243"/>
      <c r="Q133" s="243"/>
      <c r="R133" s="243"/>
      <c r="S133" s="243"/>
      <c r="T133" s="244"/>
      <c r="U133" s="13"/>
      <c r="V133" s="13"/>
      <c r="W133" s="13"/>
      <c r="X133" s="13"/>
      <c r="Y133" s="13"/>
      <c r="Z133" s="13"/>
      <c r="AA133" s="13"/>
      <c r="AB133" s="13"/>
      <c r="AC133" s="13"/>
      <c r="AD133" s="13"/>
      <c r="AE133" s="13"/>
      <c r="AT133" s="245" t="s">
        <v>147</v>
      </c>
      <c r="AU133" s="245" t="s">
        <v>81</v>
      </c>
      <c r="AV133" s="13" t="s">
        <v>79</v>
      </c>
      <c r="AW133" s="13" t="s">
        <v>33</v>
      </c>
      <c r="AX133" s="13" t="s">
        <v>71</v>
      </c>
      <c r="AY133" s="245" t="s">
        <v>134</v>
      </c>
    </row>
    <row r="134" s="13" customFormat="1">
      <c r="A134" s="13"/>
      <c r="B134" s="236"/>
      <c r="C134" s="237"/>
      <c r="D134" s="232" t="s">
        <v>147</v>
      </c>
      <c r="E134" s="238" t="s">
        <v>19</v>
      </c>
      <c r="F134" s="239" t="s">
        <v>546</v>
      </c>
      <c r="G134" s="237"/>
      <c r="H134" s="238" t="s">
        <v>19</v>
      </c>
      <c r="I134" s="240"/>
      <c r="J134" s="237"/>
      <c r="K134" s="237"/>
      <c r="L134" s="241"/>
      <c r="M134" s="242"/>
      <c r="N134" s="243"/>
      <c r="O134" s="243"/>
      <c r="P134" s="243"/>
      <c r="Q134" s="243"/>
      <c r="R134" s="243"/>
      <c r="S134" s="243"/>
      <c r="T134" s="244"/>
      <c r="U134" s="13"/>
      <c r="V134" s="13"/>
      <c r="W134" s="13"/>
      <c r="X134" s="13"/>
      <c r="Y134" s="13"/>
      <c r="Z134" s="13"/>
      <c r="AA134" s="13"/>
      <c r="AB134" s="13"/>
      <c r="AC134" s="13"/>
      <c r="AD134" s="13"/>
      <c r="AE134" s="13"/>
      <c r="AT134" s="245" t="s">
        <v>147</v>
      </c>
      <c r="AU134" s="245" t="s">
        <v>81</v>
      </c>
      <c r="AV134" s="13" t="s">
        <v>79</v>
      </c>
      <c r="AW134" s="13" t="s">
        <v>33</v>
      </c>
      <c r="AX134" s="13" t="s">
        <v>71</v>
      </c>
      <c r="AY134" s="245" t="s">
        <v>134</v>
      </c>
    </row>
    <row r="135" s="14" customFormat="1">
      <c r="A135" s="14"/>
      <c r="B135" s="246"/>
      <c r="C135" s="247"/>
      <c r="D135" s="232" t="s">
        <v>147</v>
      </c>
      <c r="E135" s="248" t="s">
        <v>19</v>
      </c>
      <c r="F135" s="249" t="s">
        <v>547</v>
      </c>
      <c r="G135" s="247"/>
      <c r="H135" s="250">
        <v>18</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147</v>
      </c>
      <c r="AU135" s="256" t="s">
        <v>81</v>
      </c>
      <c r="AV135" s="14" t="s">
        <v>81</v>
      </c>
      <c r="AW135" s="14" t="s">
        <v>33</v>
      </c>
      <c r="AX135" s="14" t="s">
        <v>71</v>
      </c>
      <c r="AY135" s="256" t="s">
        <v>134</v>
      </c>
    </row>
    <row r="136" s="14" customFormat="1">
      <c r="A136" s="14"/>
      <c r="B136" s="246"/>
      <c r="C136" s="247"/>
      <c r="D136" s="232" t="s">
        <v>147</v>
      </c>
      <c r="E136" s="248" t="s">
        <v>19</v>
      </c>
      <c r="F136" s="249" t="s">
        <v>548</v>
      </c>
      <c r="G136" s="247"/>
      <c r="H136" s="250">
        <v>0.80000000000000004</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147</v>
      </c>
      <c r="AU136" s="256" t="s">
        <v>81</v>
      </c>
      <c r="AV136" s="14" t="s">
        <v>81</v>
      </c>
      <c r="AW136" s="14" t="s">
        <v>33</v>
      </c>
      <c r="AX136" s="14" t="s">
        <v>71</v>
      </c>
      <c r="AY136" s="256" t="s">
        <v>134</v>
      </c>
    </row>
    <row r="137" s="13" customFormat="1">
      <c r="A137" s="13"/>
      <c r="B137" s="236"/>
      <c r="C137" s="237"/>
      <c r="D137" s="232" t="s">
        <v>147</v>
      </c>
      <c r="E137" s="238" t="s">
        <v>19</v>
      </c>
      <c r="F137" s="239" t="s">
        <v>549</v>
      </c>
      <c r="G137" s="237"/>
      <c r="H137" s="238" t="s">
        <v>19</v>
      </c>
      <c r="I137" s="240"/>
      <c r="J137" s="237"/>
      <c r="K137" s="237"/>
      <c r="L137" s="241"/>
      <c r="M137" s="242"/>
      <c r="N137" s="243"/>
      <c r="O137" s="243"/>
      <c r="P137" s="243"/>
      <c r="Q137" s="243"/>
      <c r="R137" s="243"/>
      <c r="S137" s="243"/>
      <c r="T137" s="244"/>
      <c r="U137" s="13"/>
      <c r="V137" s="13"/>
      <c r="W137" s="13"/>
      <c r="X137" s="13"/>
      <c r="Y137" s="13"/>
      <c r="Z137" s="13"/>
      <c r="AA137" s="13"/>
      <c r="AB137" s="13"/>
      <c r="AC137" s="13"/>
      <c r="AD137" s="13"/>
      <c r="AE137" s="13"/>
      <c r="AT137" s="245" t="s">
        <v>147</v>
      </c>
      <c r="AU137" s="245" t="s">
        <v>81</v>
      </c>
      <c r="AV137" s="13" t="s">
        <v>79</v>
      </c>
      <c r="AW137" s="13" t="s">
        <v>33</v>
      </c>
      <c r="AX137" s="13" t="s">
        <v>71</v>
      </c>
      <c r="AY137" s="245" t="s">
        <v>134</v>
      </c>
    </row>
    <row r="138" s="14" customFormat="1">
      <c r="A138" s="14"/>
      <c r="B138" s="246"/>
      <c r="C138" s="247"/>
      <c r="D138" s="232" t="s">
        <v>147</v>
      </c>
      <c r="E138" s="248" t="s">
        <v>19</v>
      </c>
      <c r="F138" s="249" t="s">
        <v>550</v>
      </c>
      <c r="G138" s="247"/>
      <c r="H138" s="250">
        <v>21</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147</v>
      </c>
      <c r="AU138" s="256" t="s">
        <v>81</v>
      </c>
      <c r="AV138" s="14" t="s">
        <v>81</v>
      </c>
      <c r="AW138" s="14" t="s">
        <v>33</v>
      </c>
      <c r="AX138" s="14" t="s">
        <v>71</v>
      </c>
      <c r="AY138" s="256" t="s">
        <v>134</v>
      </c>
    </row>
    <row r="139" s="14" customFormat="1">
      <c r="A139" s="14"/>
      <c r="B139" s="246"/>
      <c r="C139" s="247"/>
      <c r="D139" s="232" t="s">
        <v>147</v>
      </c>
      <c r="E139" s="248" t="s">
        <v>19</v>
      </c>
      <c r="F139" s="249" t="s">
        <v>551</v>
      </c>
      <c r="G139" s="247"/>
      <c r="H139" s="250">
        <v>19.699999999999999</v>
      </c>
      <c r="I139" s="251"/>
      <c r="J139" s="247"/>
      <c r="K139" s="247"/>
      <c r="L139" s="252"/>
      <c r="M139" s="253"/>
      <c r="N139" s="254"/>
      <c r="O139" s="254"/>
      <c r="P139" s="254"/>
      <c r="Q139" s="254"/>
      <c r="R139" s="254"/>
      <c r="S139" s="254"/>
      <c r="T139" s="255"/>
      <c r="U139" s="14"/>
      <c r="V139" s="14"/>
      <c r="W139" s="14"/>
      <c r="X139" s="14"/>
      <c r="Y139" s="14"/>
      <c r="Z139" s="14"/>
      <c r="AA139" s="14"/>
      <c r="AB139" s="14"/>
      <c r="AC139" s="14"/>
      <c r="AD139" s="14"/>
      <c r="AE139" s="14"/>
      <c r="AT139" s="256" t="s">
        <v>147</v>
      </c>
      <c r="AU139" s="256" t="s">
        <v>81</v>
      </c>
      <c r="AV139" s="14" t="s">
        <v>81</v>
      </c>
      <c r="AW139" s="14" t="s">
        <v>33</v>
      </c>
      <c r="AX139" s="14" t="s">
        <v>71</v>
      </c>
      <c r="AY139" s="256" t="s">
        <v>134</v>
      </c>
    </row>
    <row r="140" s="14" customFormat="1">
      <c r="A140" s="14"/>
      <c r="B140" s="246"/>
      <c r="C140" s="247"/>
      <c r="D140" s="232" t="s">
        <v>147</v>
      </c>
      <c r="E140" s="248" t="s">
        <v>19</v>
      </c>
      <c r="F140" s="249" t="s">
        <v>552</v>
      </c>
      <c r="G140" s="247"/>
      <c r="H140" s="250">
        <v>0.90000000000000002</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147</v>
      </c>
      <c r="AU140" s="256" t="s">
        <v>81</v>
      </c>
      <c r="AV140" s="14" t="s">
        <v>81</v>
      </c>
      <c r="AW140" s="14" t="s">
        <v>33</v>
      </c>
      <c r="AX140" s="14" t="s">
        <v>71</v>
      </c>
      <c r="AY140" s="256" t="s">
        <v>134</v>
      </c>
    </row>
    <row r="141" s="13" customFormat="1">
      <c r="A141" s="13"/>
      <c r="B141" s="236"/>
      <c r="C141" s="237"/>
      <c r="D141" s="232" t="s">
        <v>147</v>
      </c>
      <c r="E141" s="238" t="s">
        <v>19</v>
      </c>
      <c r="F141" s="239" t="s">
        <v>553</v>
      </c>
      <c r="G141" s="237"/>
      <c r="H141" s="238" t="s">
        <v>19</v>
      </c>
      <c r="I141" s="240"/>
      <c r="J141" s="237"/>
      <c r="K141" s="237"/>
      <c r="L141" s="241"/>
      <c r="M141" s="242"/>
      <c r="N141" s="243"/>
      <c r="O141" s="243"/>
      <c r="P141" s="243"/>
      <c r="Q141" s="243"/>
      <c r="R141" s="243"/>
      <c r="S141" s="243"/>
      <c r="T141" s="244"/>
      <c r="U141" s="13"/>
      <c r="V141" s="13"/>
      <c r="W141" s="13"/>
      <c r="X141" s="13"/>
      <c r="Y141" s="13"/>
      <c r="Z141" s="13"/>
      <c r="AA141" s="13"/>
      <c r="AB141" s="13"/>
      <c r="AC141" s="13"/>
      <c r="AD141" s="13"/>
      <c r="AE141" s="13"/>
      <c r="AT141" s="245" t="s">
        <v>147</v>
      </c>
      <c r="AU141" s="245" t="s">
        <v>81</v>
      </c>
      <c r="AV141" s="13" t="s">
        <v>79</v>
      </c>
      <c r="AW141" s="13" t="s">
        <v>33</v>
      </c>
      <c r="AX141" s="13" t="s">
        <v>71</v>
      </c>
      <c r="AY141" s="245" t="s">
        <v>134</v>
      </c>
    </row>
    <row r="142" s="14" customFormat="1">
      <c r="A142" s="14"/>
      <c r="B142" s="246"/>
      <c r="C142" s="247"/>
      <c r="D142" s="232" t="s">
        <v>147</v>
      </c>
      <c r="E142" s="248" t="s">
        <v>19</v>
      </c>
      <c r="F142" s="249" t="s">
        <v>550</v>
      </c>
      <c r="G142" s="247"/>
      <c r="H142" s="250">
        <v>21</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147</v>
      </c>
      <c r="AU142" s="256" t="s">
        <v>81</v>
      </c>
      <c r="AV142" s="14" t="s">
        <v>81</v>
      </c>
      <c r="AW142" s="14" t="s">
        <v>33</v>
      </c>
      <c r="AX142" s="14" t="s">
        <v>71</v>
      </c>
      <c r="AY142" s="256" t="s">
        <v>134</v>
      </c>
    </row>
    <row r="143" s="14" customFormat="1">
      <c r="A143" s="14"/>
      <c r="B143" s="246"/>
      <c r="C143" s="247"/>
      <c r="D143" s="232" t="s">
        <v>147</v>
      </c>
      <c r="E143" s="248" t="s">
        <v>19</v>
      </c>
      <c r="F143" s="249" t="s">
        <v>551</v>
      </c>
      <c r="G143" s="247"/>
      <c r="H143" s="250">
        <v>19.699999999999999</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147</v>
      </c>
      <c r="AU143" s="256" t="s">
        <v>81</v>
      </c>
      <c r="AV143" s="14" t="s">
        <v>81</v>
      </c>
      <c r="AW143" s="14" t="s">
        <v>33</v>
      </c>
      <c r="AX143" s="14" t="s">
        <v>71</v>
      </c>
      <c r="AY143" s="256" t="s">
        <v>134</v>
      </c>
    </row>
    <row r="144" s="14" customFormat="1">
      <c r="A144" s="14"/>
      <c r="B144" s="246"/>
      <c r="C144" s="247"/>
      <c r="D144" s="232" t="s">
        <v>147</v>
      </c>
      <c r="E144" s="248" t="s">
        <v>19</v>
      </c>
      <c r="F144" s="249" t="s">
        <v>552</v>
      </c>
      <c r="G144" s="247"/>
      <c r="H144" s="250">
        <v>0.90000000000000002</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147</v>
      </c>
      <c r="AU144" s="256" t="s">
        <v>81</v>
      </c>
      <c r="AV144" s="14" t="s">
        <v>81</v>
      </c>
      <c r="AW144" s="14" t="s">
        <v>33</v>
      </c>
      <c r="AX144" s="14" t="s">
        <v>71</v>
      </c>
      <c r="AY144" s="256" t="s">
        <v>134</v>
      </c>
    </row>
    <row r="145" s="15" customFormat="1">
      <c r="A145" s="15"/>
      <c r="B145" s="257"/>
      <c r="C145" s="258"/>
      <c r="D145" s="232" t="s">
        <v>147</v>
      </c>
      <c r="E145" s="259" t="s">
        <v>19</v>
      </c>
      <c r="F145" s="260" t="s">
        <v>150</v>
      </c>
      <c r="G145" s="258"/>
      <c r="H145" s="261">
        <v>102.00000000000001</v>
      </c>
      <c r="I145" s="262"/>
      <c r="J145" s="258"/>
      <c r="K145" s="258"/>
      <c r="L145" s="263"/>
      <c r="M145" s="264"/>
      <c r="N145" s="265"/>
      <c r="O145" s="265"/>
      <c r="P145" s="265"/>
      <c r="Q145" s="265"/>
      <c r="R145" s="265"/>
      <c r="S145" s="265"/>
      <c r="T145" s="266"/>
      <c r="U145" s="15"/>
      <c r="V145" s="15"/>
      <c r="W145" s="15"/>
      <c r="X145" s="15"/>
      <c r="Y145" s="15"/>
      <c r="Z145" s="15"/>
      <c r="AA145" s="15"/>
      <c r="AB145" s="15"/>
      <c r="AC145" s="15"/>
      <c r="AD145" s="15"/>
      <c r="AE145" s="15"/>
      <c r="AT145" s="267" t="s">
        <v>147</v>
      </c>
      <c r="AU145" s="267" t="s">
        <v>81</v>
      </c>
      <c r="AV145" s="15" t="s">
        <v>142</v>
      </c>
      <c r="AW145" s="15" t="s">
        <v>33</v>
      </c>
      <c r="AX145" s="15" t="s">
        <v>79</v>
      </c>
      <c r="AY145" s="267" t="s">
        <v>134</v>
      </c>
    </row>
    <row r="146" s="12" customFormat="1" ht="22.8" customHeight="1">
      <c r="A146" s="12"/>
      <c r="B146" s="203"/>
      <c r="C146" s="204"/>
      <c r="D146" s="205" t="s">
        <v>70</v>
      </c>
      <c r="E146" s="217" t="s">
        <v>375</v>
      </c>
      <c r="F146" s="217" t="s">
        <v>376</v>
      </c>
      <c r="G146" s="204"/>
      <c r="H146" s="204"/>
      <c r="I146" s="207"/>
      <c r="J146" s="218">
        <f>BK146</f>
        <v>0</v>
      </c>
      <c r="K146" s="204"/>
      <c r="L146" s="209"/>
      <c r="M146" s="210"/>
      <c r="N146" s="211"/>
      <c r="O146" s="211"/>
      <c r="P146" s="212">
        <f>SUM(P147:P178)</f>
        <v>0</v>
      </c>
      <c r="Q146" s="211"/>
      <c r="R146" s="212">
        <f>SUM(R147:R178)</f>
        <v>0</v>
      </c>
      <c r="S146" s="211"/>
      <c r="T146" s="213">
        <f>SUM(T147:T178)</f>
        <v>0</v>
      </c>
      <c r="U146" s="12"/>
      <c r="V146" s="12"/>
      <c r="W146" s="12"/>
      <c r="X146" s="12"/>
      <c r="Y146" s="12"/>
      <c r="Z146" s="12"/>
      <c r="AA146" s="12"/>
      <c r="AB146" s="12"/>
      <c r="AC146" s="12"/>
      <c r="AD146" s="12"/>
      <c r="AE146" s="12"/>
      <c r="AR146" s="214" t="s">
        <v>81</v>
      </c>
      <c r="AT146" s="215" t="s">
        <v>70</v>
      </c>
      <c r="AU146" s="215" t="s">
        <v>79</v>
      </c>
      <c r="AY146" s="214" t="s">
        <v>134</v>
      </c>
      <c r="BK146" s="216">
        <f>SUM(BK147:BK178)</f>
        <v>0</v>
      </c>
    </row>
    <row r="147" s="2" customFormat="1" ht="16.5" customHeight="1">
      <c r="A147" s="39"/>
      <c r="B147" s="40"/>
      <c r="C147" s="219" t="s">
        <v>185</v>
      </c>
      <c r="D147" s="219" t="s">
        <v>137</v>
      </c>
      <c r="E147" s="220" t="s">
        <v>554</v>
      </c>
      <c r="F147" s="221" t="s">
        <v>555</v>
      </c>
      <c r="G147" s="222" t="s">
        <v>140</v>
      </c>
      <c r="H147" s="223">
        <v>104.59999999999999</v>
      </c>
      <c r="I147" s="224"/>
      <c r="J147" s="225">
        <f>ROUND(I147*H147,2)</f>
        <v>0</v>
      </c>
      <c r="K147" s="221" t="s">
        <v>141</v>
      </c>
      <c r="L147" s="45"/>
      <c r="M147" s="226" t="s">
        <v>19</v>
      </c>
      <c r="N147" s="227" t="s">
        <v>42</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175</v>
      </c>
      <c r="AT147" s="230" t="s">
        <v>137</v>
      </c>
      <c r="AU147" s="230" t="s">
        <v>81</v>
      </c>
      <c r="AY147" s="18" t="s">
        <v>134</v>
      </c>
      <c r="BE147" s="231">
        <f>IF(N147="základní",J147,0)</f>
        <v>0</v>
      </c>
      <c r="BF147" s="231">
        <f>IF(N147="snížená",J147,0)</f>
        <v>0</v>
      </c>
      <c r="BG147" s="231">
        <f>IF(N147="zákl. přenesená",J147,0)</f>
        <v>0</v>
      </c>
      <c r="BH147" s="231">
        <f>IF(N147="sníž. přenesená",J147,0)</f>
        <v>0</v>
      </c>
      <c r="BI147" s="231">
        <f>IF(N147="nulová",J147,0)</f>
        <v>0</v>
      </c>
      <c r="BJ147" s="18" t="s">
        <v>79</v>
      </c>
      <c r="BK147" s="231">
        <f>ROUND(I147*H147,2)</f>
        <v>0</v>
      </c>
      <c r="BL147" s="18" t="s">
        <v>175</v>
      </c>
      <c r="BM147" s="230" t="s">
        <v>188</v>
      </c>
    </row>
    <row r="148" s="2" customFormat="1">
      <c r="A148" s="39"/>
      <c r="B148" s="40"/>
      <c r="C148" s="41"/>
      <c r="D148" s="232" t="s">
        <v>143</v>
      </c>
      <c r="E148" s="41"/>
      <c r="F148" s="233" t="s">
        <v>556</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143</v>
      </c>
      <c r="AU148" s="18" t="s">
        <v>81</v>
      </c>
    </row>
    <row r="149" s="2" customFormat="1">
      <c r="A149" s="39"/>
      <c r="B149" s="40"/>
      <c r="C149" s="41"/>
      <c r="D149" s="232" t="s">
        <v>529</v>
      </c>
      <c r="E149" s="41"/>
      <c r="F149" s="283" t="s">
        <v>557</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529</v>
      </c>
      <c r="AU149" s="18" t="s">
        <v>81</v>
      </c>
    </row>
    <row r="150" s="13" customFormat="1">
      <c r="A150" s="13"/>
      <c r="B150" s="236"/>
      <c r="C150" s="237"/>
      <c r="D150" s="232" t="s">
        <v>147</v>
      </c>
      <c r="E150" s="238" t="s">
        <v>19</v>
      </c>
      <c r="F150" s="239" t="s">
        <v>558</v>
      </c>
      <c r="G150" s="237"/>
      <c r="H150" s="238" t="s">
        <v>19</v>
      </c>
      <c r="I150" s="240"/>
      <c r="J150" s="237"/>
      <c r="K150" s="237"/>
      <c r="L150" s="241"/>
      <c r="M150" s="242"/>
      <c r="N150" s="243"/>
      <c r="O150" s="243"/>
      <c r="P150" s="243"/>
      <c r="Q150" s="243"/>
      <c r="R150" s="243"/>
      <c r="S150" s="243"/>
      <c r="T150" s="244"/>
      <c r="U150" s="13"/>
      <c r="V150" s="13"/>
      <c r="W150" s="13"/>
      <c r="X150" s="13"/>
      <c r="Y150" s="13"/>
      <c r="Z150" s="13"/>
      <c r="AA150" s="13"/>
      <c r="AB150" s="13"/>
      <c r="AC150" s="13"/>
      <c r="AD150" s="13"/>
      <c r="AE150" s="13"/>
      <c r="AT150" s="245" t="s">
        <v>147</v>
      </c>
      <c r="AU150" s="245" t="s">
        <v>81</v>
      </c>
      <c r="AV150" s="13" t="s">
        <v>79</v>
      </c>
      <c r="AW150" s="13" t="s">
        <v>33</v>
      </c>
      <c r="AX150" s="13" t="s">
        <v>71</v>
      </c>
      <c r="AY150" s="245" t="s">
        <v>134</v>
      </c>
    </row>
    <row r="151" s="13" customFormat="1">
      <c r="A151" s="13"/>
      <c r="B151" s="236"/>
      <c r="C151" s="237"/>
      <c r="D151" s="232" t="s">
        <v>147</v>
      </c>
      <c r="E151" s="238" t="s">
        <v>19</v>
      </c>
      <c r="F151" s="239" t="s">
        <v>546</v>
      </c>
      <c r="G151" s="237"/>
      <c r="H151" s="238" t="s">
        <v>19</v>
      </c>
      <c r="I151" s="240"/>
      <c r="J151" s="237"/>
      <c r="K151" s="237"/>
      <c r="L151" s="241"/>
      <c r="M151" s="242"/>
      <c r="N151" s="243"/>
      <c r="O151" s="243"/>
      <c r="P151" s="243"/>
      <c r="Q151" s="243"/>
      <c r="R151" s="243"/>
      <c r="S151" s="243"/>
      <c r="T151" s="244"/>
      <c r="U151" s="13"/>
      <c r="V151" s="13"/>
      <c r="W151" s="13"/>
      <c r="X151" s="13"/>
      <c r="Y151" s="13"/>
      <c r="Z151" s="13"/>
      <c r="AA151" s="13"/>
      <c r="AB151" s="13"/>
      <c r="AC151" s="13"/>
      <c r="AD151" s="13"/>
      <c r="AE151" s="13"/>
      <c r="AT151" s="245" t="s">
        <v>147</v>
      </c>
      <c r="AU151" s="245" t="s">
        <v>81</v>
      </c>
      <c r="AV151" s="13" t="s">
        <v>79</v>
      </c>
      <c r="AW151" s="13" t="s">
        <v>33</v>
      </c>
      <c r="AX151" s="13" t="s">
        <v>71</v>
      </c>
      <c r="AY151" s="245" t="s">
        <v>134</v>
      </c>
    </row>
    <row r="152" s="14" customFormat="1">
      <c r="A152" s="14"/>
      <c r="B152" s="246"/>
      <c r="C152" s="247"/>
      <c r="D152" s="232" t="s">
        <v>147</v>
      </c>
      <c r="E152" s="248" t="s">
        <v>19</v>
      </c>
      <c r="F152" s="249" t="s">
        <v>547</v>
      </c>
      <c r="G152" s="247"/>
      <c r="H152" s="250">
        <v>18</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147</v>
      </c>
      <c r="AU152" s="256" t="s">
        <v>81</v>
      </c>
      <c r="AV152" s="14" t="s">
        <v>81</v>
      </c>
      <c r="AW152" s="14" t="s">
        <v>33</v>
      </c>
      <c r="AX152" s="14" t="s">
        <v>71</v>
      </c>
      <c r="AY152" s="256" t="s">
        <v>134</v>
      </c>
    </row>
    <row r="153" s="14" customFormat="1">
      <c r="A153" s="14"/>
      <c r="B153" s="246"/>
      <c r="C153" s="247"/>
      <c r="D153" s="232" t="s">
        <v>147</v>
      </c>
      <c r="E153" s="248" t="s">
        <v>19</v>
      </c>
      <c r="F153" s="249" t="s">
        <v>559</v>
      </c>
      <c r="G153" s="247"/>
      <c r="H153" s="250">
        <v>1.6000000000000001</v>
      </c>
      <c r="I153" s="251"/>
      <c r="J153" s="247"/>
      <c r="K153" s="247"/>
      <c r="L153" s="252"/>
      <c r="M153" s="253"/>
      <c r="N153" s="254"/>
      <c r="O153" s="254"/>
      <c r="P153" s="254"/>
      <c r="Q153" s="254"/>
      <c r="R153" s="254"/>
      <c r="S153" s="254"/>
      <c r="T153" s="255"/>
      <c r="U153" s="14"/>
      <c r="V153" s="14"/>
      <c r="W153" s="14"/>
      <c r="X153" s="14"/>
      <c r="Y153" s="14"/>
      <c r="Z153" s="14"/>
      <c r="AA153" s="14"/>
      <c r="AB153" s="14"/>
      <c r="AC153" s="14"/>
      <c r="AD153" s="14"/>
      <c r="AE153" s="14"/>
      <c r="AT153" s="256" t="s">
        <v>147</v>
      </c>
      <c r="AU153" s="256" t="s">
        <v>81</v>
      </c>
      <c r="AV153" s="14" t="s">
        <v>81</v>
      </c>
      <c r="AW153" s="14" t="s">
        <v>33</v>
      </c>
      <c r="AX153" s="14" t="s">
        <v>71</v>
      </c>
      <c r="AY153" s="256" t="s">
        <v>134</v>
      </c>
    </row>
    <row r="154" s="13" customFormat="1">
      <c r="A154" s="13"/>
      <c r="B154" s="236"/>
      <c r="C154" s="237"/>
      <c r="D154" s="232" t="s">
        <v>147</v>
      </c>
      <c r="E154" s="238" t="s">
        <v>19</v>
      </c>
      <c r="F154" s="239" t="s">
        <v>549</v>
      </c>
      <c r="G154" s="237"/>
      <c r="H154" s="238" t="s">
        <v>19</v>
      </c>
      <c r="I154" s="240"/>
      <c r="J154" s="237"/>
      <c r="K154" s="237"/>
      <c r="L154" s="241"/>
      <c r="M154" s="242"/>
      <c r="N154" s="243"/>
      <c r="O154" s="243"/>
      <c r="P154" s="243"/>
      <c r="Q154" s="243"/>
      <c r="R154" s="243"/>
      <c r="S154" s="243"/>
      <c r="T154" s="244"/>
      <c r="U154" s="13"/>
      <c r="V154" s="13"/>
      <c r="W154" s="13"/>
      <c r="X154" s="13"/>
      <c r="Y154" s="13"/>
      <c r="Z154" s="13"/>
      <c r="AA154" s="13"/>
      <c r="AB154" s="13"/>
      <c r="AC154" s="13"/>
      <c r="AD154" s="13"/>
      <c r="AE154" s="13"/>
      <c r="AT154" s="245" t="s">
        <v>147</v>
      </c>
      <c r="AU154" s="245" t="s">
        <v>81</v>
      </c>
      <c r="AV154" s="13" t="s">
        <v>79</v>
      </c>
      <c r="AW154" s="13" t="s">
        <v>33</v>
      </c>
      <c r="AX154" s="13" t="s">
        <v>71</v>
      </c>
      <c r="AY154" s="245" t="s">
        <v>134</v>
      </c>
    </row>
    <row r="155" s="14" customFormat="1">
      <c r="A155" s="14"/>
      <c r="B155" s="246"/>
      <c r="C155" s="247"/>
      <c r="D155" s="232" t="s">
        <v>147</v>
      </c>
      <c r="E155" s="248" t="s">
        <v>19</v>
      </c>
      <c r="F155" s="249" t="s">
        <v>550</v>
      </c>
      <c r="G155" s="247"/>
      <c r="H155" s="250">
        <v>21</v>
      </c>
      <c r="I155" s="251"/>
      <c r="J155" s="247"/>
      <c r="K155" s="247"/>
      <c r="L155" s="252"/>
      <c r="M155" s="253"/>
      <c r="N155" s="254"/>
      <c r="O155" s="254"/>
      <c r="P155" s="254"/>
      <c r="Q155" s="254"/>
      <c r="R155" s="254"/>
      <c r="S155" s="254"/>
      <c r="T155" s="255"/>
      <c r="U155" s="14"/>
      <c r="V155" s="14"/>
      <c r="W155" s="14"/>
      <c r="X155" s="14"/>
      <c r="Y155" s="14"/>
      <c r="Z155" s="14"/>
      <c r="AA155" s="14"/>
      <c r="AB155" s="14"/>
      <c r="AC155" s="14"/>
      <c r="AD155" s="14"/>
      <c r="AE155" s="14"/>
      <c r="AT155" s="256" t="s">
        <v>147</v>
      </c>
      <c r="AU155" s="256" t="s">
        <v>81</v>
      </c>
      <c r="AV155" s="14" t="s">
        <v>81</v>
      </c>
      <c r="AW155" s="14" t="s">
        <v>33</v>
      </c>
      <c r="AX155" s="14" t="s">
        <v>71</v>
      </c>
      <c r="AY155" s="256" t="s">
        <v>134</v>
      </c>
    </row>
    <row r="156" s="14" customFormat="1">
      <c r="A156" s="14"/>
      <c r="B156" s="246"/>
      <c r="C156" s="247"/>
      <c r="D156" s="232" t="s">
        <v>147</v>
      </c>
      <c r="E156" s="248" t="s">
        <v>19</v>
      </c>
      <c r="F156" s="249" t="s">
        <v>551</v>
      </c>
      <c r="G156" s="247"/>
      <c r="H156" s="250">
        <v>19.699999999999999</v>
      </c>
      <c r="I156" s="251"/>
      <c r="J156" s="247"/>
      <c r="K156" s="247"/>
      <c r="L156" s="252"/>
      <c r="M156" s="253"/>
      <c r="N156" s="254"/>
      <c r="O156" s="254"/>
      <c r="P156" s="254"/>
      <c r="Q156" s="254"/>
      <c r="R156" s="254"/>
      <c r="S156" s="254"/>
      <c r="T156" s="255"/>
      <c r="U156" s="14"/>
      <c r="V156" s="14"/>
      <c r="W156" s="14"/>
      <c r="X156" s="14"/>
      <c r="Y156" s="14"/>
      <c r="Z156" s="14"/>
      <c r="AA156" s="14"/>
      <c r="AB156" s="14"/>
      <c r="AC156" s="14"/>
      <c r="AD156" s="14"/>
      <c r="AE156" s="14"/>
      <c r="AT156" s="256" t="s">
        <v>147</v>
      </c>
      <c r="AU156" s="256" t="s">
        <v>81</v>
      </c>
      <c r="AV156" s="14" t="s">
        <v>81</v>
      </c>
      <c r="AW156" s="14" t="s">
        <v>33</v>
      </c>
      <c r="AX156" s="14" t="s">
        <v>71</v>
      </c>
      <c r="AY156" s="256" t="s">
        <v>134</v>
      </c>
    </row>
    <row r="157" s="14" customFormat="1">
      <c r="A157" s="14"/>
      <c r="B157" s="246"/>
      <c r="C157" s="247"/>
      <c r="D157" s="232" t="s">
        <v>147</v>
      </c>
      <c r="E157" s="248" t="s">
        <v>19</v>
      </c>
      <c r="F157" s="249" t="s">
        <v>560</v>
      </c>
      <c r="G157" s="247"/>
      <c r="H157" s="250">
        <v>1.8</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147</v>
      </c>
      <c r="AU157" s="256" t="s">
        <v>81</v>
      </c>
      <c r="AV157" s="14" t="s">
        <v>81</v>
      </c>
      <c r="AW157" s="14" t="s">
        <v>33</v>
      </c>
      <c r="AX157" s="14" t="s">
        <v>71</v>
      </c>
      <c r="AY157" s="256" t="s">
        <v>134</v>
      </c>
    </row>
    <row r="158" s="13" customFormat="1">
      <c r="A158" s="13"/>
      <c r="B158" s="236"/>
      <c r="C158" s="237"/>
      <c r="D158" s="232" t="s">
        <v>147</v>
      </c>
      <c r="E158" s="238" t="s">
        <v>19</v>
      </c>
      <c r="F158" s="239" t="s">
        <v>553</v>
      </c>
      <c r="G158" s="237"/>
      <c r="H158" s="238" t="s">
        <v>19</v>
      </c>
      <c r="I158" s="240"/>
      <c r="J158" s="237"/>
      <c r="K158" s="237"/>
      <c r="L158" s="241"/>
      <c r="M158" s="242"/>
      <c r="N158" s="243"/>
      <c r="O158" s="243"/>
      <c r="P158" s="243"/>
      <c r="Q158" s="243"/>
      <c r="R158" s="243"/>
      <c r="S158" s="243"/>
      <c r="T158" s="244"/>
      <c r="U158" s="13"/>
      <c r="V158" s="13"/>
      <c r="W158" s="13"/>
      <c r="X158" s="13"/>
      <c r="Y158" s="13"/>
      <c r="Z158" s="13"/>
      <c r="AA158" s="13"/>
      <c r="AB158" s="13"/>
      <c r="AC158" s="13"/>
      <c r="AD158" s="13"/>
      <c r="AE158" s="13"/>
      <c r="AT158" s="245" t="s">
        <v>147</v>
      </c>
      <c r="AU158" s="245" t="s">
        <v>81</v>
      </c>
      <c r="AV158" s="13" t="s">
        <v>79</v>
      </c>
      <c r="AW158" s="13" t="s">
        <v>33</v>
      </c>
      <c r="AX158" s="13" t="s">
        <v>71</v>
      </c>
      <c r="AY158" s="245" t="s">
        <v>134</v>
      </c>
    </row>
    <row r="159" s="14" customFormat="1">
      <c r="A159" s="14"/>
      <c r="B159" s="246"/>
      <c r="C159" s="247"/>
      <c r="D159" s="232" t="s">
        <v>147</v>
      </c>
      <c r="E159" s="248" t="s">
        <v>19</v>
      </c>
      <c r="F159" s="249" t="s">
        <v>550</v>
      </c>
      <c r="G159" s="247"/>
      <c r="H159" s="250">
        <v>21</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147</v>
      </c>
      <c r="AU159" s="256" t="s">
        <v>81</v>
      </c>
      <c r="AV159" s="14" t="s">
        <v>81</v>
      </c>
      <c r="AW159" s="14" t="s">
        <v>33</v>
      </c>
      <c r="AX159" s="14" t="s">
        <v>71</v>
      </c>
      <c r="AY159" s="256" t="s">
        <v>134</v>
      </c>
    </row>
    <row r="160" s="14" customFormat="1">
      <c r="A160" s="14"/>
      <c r="B160" s="246"/>
      <c r="C160" s="247"/>
      <c r="D160" s="232" t="s">
        <v>147</v>
      </c>
      <c r="E160" s="248" t="s">
        <v>19</v>
      </c>
      <c r="F160" s="249" t="s">
        <v>551</v>
      </c>
      <c r="G160" s="247"/>
      <c r="H160" s="250">
        <v>19.699999999999999</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147</v>
      </c>
      <c r="AU160" s="256" t="s">
        <v>81</v>
      </c>
      <c r="AV160" s="14" t="s">
        <v>81</v>
      </c>
      <c r="AW160" s="14" t="s">
        <v>33</v>
      </c>
      <c r="AX160" s="14" t="s">
        <v>71</v>
      </c>
      <c r="AY160" s="256" t="s">
        <v>134</v>
      </c>
    </row>
    <row r="161" s="14" customFormat="1">
      <c r="A161" s="14"/>
      <c r="B161" s="246"/>
      <c r="C161" s="247"/>
      <c r="D161" s="232" t="s">
        <v>147</v>
      </c>
      <c r="E161" s="248" t="s">
        <v>19</v>
      </c>
      <c r="F161" s="249" t="s">
        <v>560</v>
      </c>
      <c r="G161" s="247"/>
      <c r="H161" s="250">
        <v>1.8</v>
      </c>
      <c r="I161" s="251"/>
      <c r="J161" s="247"/>
      <c r="K161" s="247"/>
      <c r="L161" s="252"/>
      <c r="M161" s="253"/>
      <c r="N161" s="254"/>
      <c r="O161" s="254"/>
      <c r="P161" s="254"/>
      <c r="Q161" s="254"/>
      <c r="R161" s="254"/>
      <c r="S161" s="254"/>
      <c r="T161" s="255"/>
      <c r="U161" s="14"/>
      <c r="V161" s="14"/>
      <c r="W161" s="14"/>
      <c r="X161" s="14"/>
      <c r="Y161" s="14"/>
      <c r="Z161" s="14"/>
      <c r="AA161" s="14"/>
      <c r="AB161" s="14"/>
      <c r="AC161" s="14"/>
      <c r="AD161" s="14"/>
      <c r="AE161" s="14"/>
      <c r="AT161" s="256" t="s">
        <v>147</v>
      </c>
      <c r="AU161" s="256" t="s">
        <v>81</v>
      </c>
      <c r="AV161" s="14" t="s">
        <v>81</v>
      </c>
      <c r="AW161" s="14" t="s">
        <v>33</v>
      </c>
      <c r="AX161" s="14" t="s">
        <v>71</v>
      </c>
      <c r="AY161" s="256" t="s">
        <v>134</v>
      </c>
    </row>
    <row r="162" s="15" customFormat="1">
      <c r="A162" s="15"/>
      <c r="B162" s="257"/>
      <c r="C162" s="258"/>
      <c r="D162" s="232" t="s">
        <v>147</v>
      </c>
      <c r="E162" s="259" t="s">
        <v>19</v>
      </c>
      <c r="F162" s="260" t="s">
        <v>150</v>
      </c>
      <c r="G162" s="258"/>
      <c r="H162" s="261">
        <v>104.59999999999999</v>
      </c>
      <c r="I162" s="262"/>
      <c r="J162" s="258"/>
      <c r="K162" s="258"/>
      <c r="L162" s="263"/>
      <c r="M162" s="264"/>
      <c r="N162" s="265"/>
      <c r="O162" s="265"/>
      <c r="P162" s="265"/>
      <c r="Q162" s="265"/>
      <c r="R162" s="265"/>
      <c r="S162" s="265"/>
      <c r="T162" s="266"/>
      <c r="U162" s="15"/>
      <c r="V162" s="15"/>
      <c r="W162" s="15"/>
      <c r="X162" s="15"/>
      <c r="Y162" s="15"/>
      <c r="Z162" s="15"/>
      <c r="AA162" s="15"/>
      <c r="AB162" s="15"/>
      <c r="AC162" s="15"/>
      <c r="AD162" s="15"/>
      <c r="AE162" s="15"/>
      <c r="AT162" s="267" t="s">
        <v>147</v>
      </c>
      <c r="AU162" s="267" t="s">
        <v>81</v>
      </c>
      <c r="AV162" s="15" t="s">
        <v>142</v>
      </c>
      <c r="AW162" s="15" t="s">
        <v>33</v>
      </c>
      <c r="AX162" s="15" t="s">
        <v>79</v>
      </c>
      <c r="AY162" s="267" t="s">
        <v>134</v>
      </c>
    </row>
    <row r="163" s="2" customFormat="1" ht="16.5" customHeight="1">
      <c r="A163" s="39"/>
      <c r="B163" s="40"/>
      <c r="C163" s="268" t="s">
        <v>166</v>
      </c>
      <c r="D163" s="268" t="s">
        <v>169</v>
      </c>
      <c r="E163" s="269" t="s">
        <v>561</v>
      </c>
      <c r="F163" s="270" t="s">
        <v>562</v>
      </c>
      <c r="G163" s="271" t="s">
        <v>140</v>
      </c>
      <c r="H163" s="272">
        <v>104.59999999999999</v>
      </c>
      <c r="I163" s="273"/>
      <c r="J163" s="274">
        <f>ROUND(I163*H163,2)</f>
        <v>0</v>
      </c>
      <c r="K163" s="270" t="s">
        <v>19</v>
      </c>
      <c r="L163" s="275"/>
      <c r="M163" s="276" t="s">
        <v>19</v>
      </c>
      <c r="N163" s="277" t="s">
        <v>42</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209</v>
      </c>
      <c r="AT163" s="230" t="s">
        <v>169</v>
      </c>
      <c r="AU163" s="230" t="s">
        <v>81</v>
      </c>
      <c r="AY163" s="18" t="s">
        <v>134</v>
      </c>
      <c r="BE163" s="231">
        <f>IF(N163="základní",J163,0)</f>
        <v>0</v>
      </c>
      <c r="BF163" s="231">
        <f>IF(N163="snížená",J163,0)</f>
        <v>0</v>
      </c>
      <c r="BG163" s="231">
        <f>IF(N163="zákl. přenesená",J163,0)</f>
        <v>0</v>
      </c>
      <c r="BH163" s="231">
        <f>IF(N163="sníž. přenesená",J163,0)</f>
        <v>0</v>
      </c>
      <c r="BI163" s="231">
        <f>IF(N163="nulová",J163,0)</f>
        <v>0</v>
      </c>
      <c r="BJ163" s="18" t="s">
        <v>79</v>
      </c>
      <c r="BK163" s="231">
        <f>ROUND(I163*H163,2)</f>
        <v>0</v>
      </c>
      <c r="BL163" s="18" t="s">
        <v>175</v>
      </c>
      <c r="BM163" s="230" t="s">
        <v>191</v>
      </c>
    </row>
    <row r="164" s="2" customFormat="1">
      <c r="A164" s="39"/>
      <c r="B164" s="40"/>
      <c r="C164" s="41"/>
      <c r="D164" s="232" t="s">
        <v>143</v>
      </c>
      <c r="E164" s="41"/>
      <c r="F164" s="233" t="s">
        <v>562</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143</v>
      </c>
      <c r="AU164" s="18" t="s">
        <v>81</v>
      </c>
    </row>
    <row r="165" s="2" customFormat="1">
      <c r="A165" s="39"/>
      <c r="B165" s="40"/>
      <c r="C165" s="41"/>
      <c r="D165" s="232" t="s">
        <v>529</v>
      </c>
      <c r="E165" s="41"/>
      <c r="F165" s="283" t="s">
        <v>563</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8" t="s">
        <v>529</v>
      </c>
      <c r="AU165" s="18" t="s">
        <v>81</v>
      </c>
    </row>
    <row r="166" s="13" customFormat="1">
      <c r="A166" s="13"/>
      <c r="B166" s="236"/>
      <c r="C166" s="237"/>
      <c r="D166" s="232" t="s">
        <v>147</v>
      </c>
      <c r="E166" s="238" t="s">
        <v>19</v>
      </c>
      <c r="F166" s="239" t="s">
        <v>564</v>
      </c>
      <c r="G166" s="237"/>
      <c r="H166" s="238" t="s">
        <v>19</v>
      </c>
      <c r="I166" s="240"/>
      <c r="J166" s="237"/>
      <c r="K166" s="237"/>
      <c r="L166" s="241"/>
      <c r="M166" s="242"/>
      <c r="N166" s="243"/>
      <c r="O166" s="243"/>
      <c r="P166" s="243"/>
      <c r="Q166" s="243"/>
      <c r="R166" s="243"/>
      <c r="S166" s="243"/>
      <c r="T166" s="244"/>
      <c r="U166" s="13"/>
      <c r="V166" s="13"/>
      <c r="W166" s="13"/>
      <c r="X166" s="13"/>
      <c r="Y166" s="13"/>
      <c r="Z166" s="13"/>
      <c r="AA166" s="13"/>
      <c r="AB166" s="13"/>
      <c r="AC166" s="13"/>
      <c r="AD166" s="13"/>
      <c r="AE166" s="13"/>
      <c r="AT166" s="245" t="s">
        <v>147</v>
      </c>
      <c r="AU166" s="245" t="s">
        <v>81</v>
      </c>
      <c r="AV166" s="13" t="s">
        <v>79</v>
      </c>
      <c r="AW166" s="13" t="s">
        <v>33</v>
      </c>
      <c r="AX166" s="13" t="s">
        <v>71</v>
      </c>
      <c r="AY166" s="245" t="s">
        <v>134</v>
      </c>
    </row>
    <row r="167" s="13" customFormat="1">
      <c r="A167" s="13"/>
      <c r="B167" s="236"/>
      <c r="C167" s="237"/>
      <c r="D167" s="232" t="s">
        <v>147</v>
      </c>
      <c r="E167" s="238" t="s">
        <v>19</v>
      </c>
      <c r="F167" s="239" t="s">
        <v>546</v>
      </c>
      <c r="G167" s="237"/>
      <c r="H167" s="238" t="s">
        <v>19</v>
      </c>
      <c r="I167" s="240"/>
      <c r="J167" s="237"/>
      <c r="K167" s="237"/>
      <c r="L167" s="241"/>
      <c r="M167" s="242"/>
      <c r="N167" s="243"/>
      <c r="O167" s="243"/>
      <c r="P167" s="243"/>
      <c r="Q167" s="243"/>
      <c r="R167" s="243"/>
      <c r="S167" s="243"/>
      <c r="T167" s="244"/>
      <c r="U167" s="13"/>
      <c r="V167" s="13"/>
      <c r="W167" s="13"/>
      <c r="X167" s="13"/>
      <c r="Y167" s="13"/>
      <c r="Z167" s="13"/>
      <c r="AA167" s="13"/>
      <c r="AB167" s="13"/>
      <c r="AC167" s="13"/>
      <c r="AD167" s="13"/>
      <c r="AE167" s="13"/>
      <c r="AT167" s="245" t="s">
        <v>147</v>
      </c>
      <c r="AU167" s="245" t="s">
        <v>81</v>
      </c>
      <c r="AV167" s="13" t="s">
        <v>79</v>
      </c>
      <c r="AW167" s="13" t="s">
        <v>33</v>
      </c>
      <c r="AX167" s="13" t="s">
        <v>71</v>
      </c>
      <c r="AY167" s="245" t="s">
        <v>134</v>
      </c>
    </row>
    <row r="168" s="14" customFormat="1">
      <c r="A168" s="14"/>
      <c r="B168" s="246"/>
      <c r="C168" s="247"/>
      <c r="D168" s="232" t="s">
        <v>147</v>
      </c>
      <c r="E168" s="248" t="s">
        <v>19</v>
      </c>
      <c r="F168" s="249" t="s">
        <v>547</v>
      </c>
      <c r="G168" s="247"/>
      <c r="H168" s="250">
        <v>18</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147</v>
      </c>
      <c r="AU168" s="256" t="s">
        <v>81</v>
      </c>
      <c r="AV168" s="14" t="s">
        <v>81</v>
      </c>
      <c r="AW168" s="14" t="s">
        <v>33</v>
      </c>
      <c r="AX168" s="14" t="s">
        <v>71</v>
      </c>
      <c r="AY168" s="256" t="s">
        <v>134</v>
      </c>
    </row>
    <row r="169" s="14" customFormat="1">
      <c r="A169" s="14"/>
      <c r="B169" s="246"/>
      <c r="C169" s="247"/>
      <c r="D169" s="232" t="s">
        <v>147</v>
      </c>
      <c r="E169" s="248" t="s">
        <v>19</v>
      </c>
      <c r="F169" s="249" t="s">
        <v>559</v>
      </c>
      <c r="G169" s="247"/>
      <c r="H169" s="250">
        <v>1.6000000000000001</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147</v>
      </c>
      <c r="AU169" s="256" t="s">
        <v>81</v>
      </c>
      <c r="AV169" s="14" t="s">
        <v>81</v>
      </c>
      <c r="AW169" s="14" t="s">
        <v>33</v>
      </c>
      <c r="AX169" s="14" t="s">
        <v>71</v>
      </c>
      <c r="AY169" s="256" t="s">
        <v>134</v>
      </c>
    </row>
    <row r="170" s="13" customFormat="1">
      <c r="A170" s="13"/>
      <c r="B170" s="236"/>
      <c r="C170" s="237"/>
      <c r="D170" s="232" t="s">
        <v>147</v>
      </c>
      <c r="E170" s="238" t="s">
        <v>19</v>
      </c>
      <c r="F170" s="239" t="s">
        <v>549</v>
      </c>
      <c r="G170" s="237"/>
      <c r="H170" s="238" t="s">
        <v>19</v>
      </c>
      <c r="I170" s="240"/>
      <c r="J170" s="237"/>
      <c r="K170" s="237"/>
      <c r="L170" s="241"/>
      <c r="M170" s="242"/>
      <c r="N170" s="243"/>
      <c r="O170" s="243"/>
      <c r="P170" s="243"/>
      <c r="Q170" s="243"/>
      <c r="R170" s="243"/>
      <c r="S170" s="243"/>
      <c r="T170" s="244"/>
      <c r="U170" s="13"/>
      <c r="V170" s="13"/>
      <c r="W170" s="13"/>
      <c r="X170" s="13"/>
      <c r="Y170" s="13"/>
      <c r="Z170" s="13"/>
      <c r="AA170" s="13"/>
      <c r="AB170" s="13"/>
      <c r="AC170" s="13"/>
      <c r="AD170" s="13"/>
      <c r="AE170" s="13"/>
      <c r="AT170" s="245" t="s">
        <v>147</v>
      </c>
      <c r="AU170" s="245" t="s">
        <v>81</v>
      </c>
      <c r="AV170" s="13" t="s">
        <v>79</v>
      </c>
      <c r="AW170" s="13" t="s">
        <v>33</v>
      </c>
      <c r="AX170" s="13" t="s">
        <v>71</v>
      </c>
      <c r="AY170" s="245" t="s">
        <v>134</v>
      </c>
    </row>
    <row r="171" s="14" customFormat="1">
      <c r="A171" s="14"/>
      <c r="B171" s="246"/>
      <c r="C171" s="247"/>
      <c r="D171" s="232" t="s">
        <v>147</v>
      </c>
      <c r="E171" s="248" t="s">
        <v>19</v>
      </c>
      <c r="F171" s="249" t="s">
        <v>550</v>
      </c>
      <c r="G171" s="247"/>
      <c r="H171" s="250">
        <v>21</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147</v>
      </c>
      <c r="AU171" s="256" t="s">
        <v>81</v>
      </c>
      <c r="AV171" s="14" t="s">
        <v>81</v>
      </c>
      <c r="AW171" s="14" t="s">
        <v>33</v>
      </c>
      <c r="AX171" s="14" t="s">
        <v>71</v>
      </c>
      <c r="AY171" s="256" t="s">
        <v>134</v>
      </c>
    </row>
    <row r="172" s="14" customFormat="1">
      <c r="A172" s="14"/>
      <c r="B172" s="246"/>
      <c r="C172" s="247"/>
      <c r="D172" s="232" t="s">
        <v>147</v>
      </c>
      <c r="E172" s="248" t="s">
        <v>19</v>
      </c>
      <c r="F172" s="249" t="s">
        <v>551</v>
      </c>
      <c r="G172" s="247"/>
      <c r="H172" s="250">
        <v>19.699999999999999</v>
      </c>
      <c r="I172" s="251"/>
      <c r="J172" s="247"/>
      <c r="K172" s="247"/>
      <c r="L172" s="252"/>
      <c r="M172" s="253"/>
      <c r="N172" s="254"/>
      <c r="O172" s="254"/>
      <c r="P172" s="254"/>
      <c r="Q172" s="254"/>
      <c r="R172" s="254"/>
      <c r="S172" s="254"/>
      <c r="T172" s="255"/>
      <c r="U172" s="14"/>
      <c r="V172" s="14"/>
      <c r="W172" s="14"/>
      <c r="X172" s="14"/>
      <c r="Y172" s="14"/>
      <c r="Z172" s="14"/>
      <c r="AA172" s="14"/>
      <c r="AB172" s="14"/>
      <c r="AC172" s="14"/>
      <c r="AD172" s="14"/>
      <c r="AE172" s="14"/>
      <c r="AT172" s="256" t="s">
        <v>147</v>
      </c>
      <c r="AU172" s="256" t="s">
        <v>81</v>
      </c>
      <c r="AV172" s="14" t="s">
        <v>81</v>
      </c>
      <c r="AW172" s="14" t="s">
        <v>33</v>
      </c>
      <c r="AX172" s="14" t="s">
        <v>71</v>
      </c>
      <c r="AY172" s="256" t="s">
        <v>134</v>
      </c>
    </row>
    <row r="173" s="14" customFormat="1">
      <c r="A173" s="14"/>
      <c r="B173" s="246"/>
      <c r="C173" s="247"/>
      <c r="D173" s="232" t="s">
        <v>147</v>
      </c>
      <c r="E173" s="248" t="s">
        <v>19</v>
      </c>
      <c r="F173" s="249" t="s">
        <v>560</v>
      </c>
      <c r="G173" s="247"/>
      <c r="H173" s="250">
        <v>1.8</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147</v>
      </c>
      <c r="AU173" s="256" t="s">
        <v>81</v>
      </c>
      <c r="AV173" s="14" t="s">
        <v>81</v>
      </c>
      <c r="AW173" s="14" t="s">
        <v>33</v>
      </c>
      <c r="AX173" s="14" t="s">
        <v>71</v>
      </c>
      <c r="AY173" s="256" t="s">
        <v>134</v>
      </c>
    </row>
    <row r="174" s="13" customFormat="1">
      <c r="A174" s="13"/>
      <c r="B174" s="236"/>
      <c r="C174" s="237"/>
      <c r="D174" s="232" t="s">
        <v>147</v>
      </c>
      <c r="E174" s="238" t="s">
        <v>19</v>
      </c>
      <c r="F174" s="239" t="s">
        <v>553</v>
      </c>
      <c r="G174" s="237"/>
      <c r="H174" s="238" t="s">
        <v>19</v>
      </c>
      <c r="I174" s="240"/>
      <c r="J174" s="237"/>
      <c r="K174" s="237"/>
      <c r="L174" s="241"/>
      <c r="M174" s="242"/>
      <c r="N174" s="243"/>
      <c r="O174" s="243"/>
      <c r="P174" s="243"/>
      <c r="Q174" s="243"/>
      <c r="R174" s="243"/>
      <c r="S174" s="243"/>
      <c r="T174" s="244"/>
      <c r="U174" s="13"/>
      <c r="V174" s="13"/>
      <c r="W174" s="13"/>
      <c r="X174" s="13"/>
      <c r="Y174" s="13"/>
      <c r="Z174" s="13"/>
      <c r="AA174" s="13"/>
      <c r="AB174" s="13"/>
      <c r="AC174" s="13"/>
      <c r="AD174" s="13"/>
      <c r="AE174" s="13"/>
      <c r="AT174" s="245" t="s">
        <v>147</v>
      </c>
      <c r="AU174" s="245" t="s">
        <v>81</v>
      </c>
      <c r="AV174" s="13" t="s">
        <v>79</v>
      </c>
      <c r="AW174" s="13" t="s">
        <v>33</v>
      </c>
      <c r="AX174" s="13" t="s">
        <v>71</v>
      </c>
      <c r="AY174" s="245" t="s">
        <v>134</v>
      </c>
    </row>
    <row r="175" s="14" customFormat="1">
      <c r="A175" s="14"/>
      <c r="B175" s="246"/>
      <c r="C175" s="247"/>
      <c r="D175" s="232" t="s">
        <v>147</v>
      </c>
      <c r="E175" s="248" t="s">
        <v>19</v>
      </c>
      <c r="F175" s="249" t="s">
        <v>550</v>
      </c>
      <c r="G175" s="247"/>
      <c r="H175" s="250">
        <v>21</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147</v>
      </c>
      <c r="AU175" s="256" t="s">
        <v>81</v>
      </c>
      <c r="AV175" s="14" t="s">
        <v>81</v>
      </c>
      <c r="AW175" s="14" t="s">
        <v>33</v>
      </c>
      <c r="AX175" s="14" t="s">
        <v>71</v>
      </c>
      <c r="AY175" s="256" t="s">
        <v>134</v>
      </c>
    </row>
    <row r="176" s="14" customFormat="1">
      <c r="A176" s="14"/>
      <c r="B176" s="246"/>
      <c r="C176" s="247"/>
      <c r="D176" s="232" t="s">
        <v>147</v>
      </c>
      <c r="E176" s="248" t="s">
        <v>19</v>
      </c>
      <c r="F176" s="249" t="s">
        <v>551</v>
      </c>
      <c r="G176" s="247"/>
      <c r="H176" s="250">
        <v>19.699999999999999</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147</v>
      </c>
      <c r="AU176" s="256" t="s">
        <v>81</v>
      </c>
      <c r="AV176" s="14" t="s">
        <v>81</v>
      </c>
      <c r="AW176" s="14" t="s">
        <v>33</v>
      </c>
      <c r="AX176" s="14" t="s">
        <v>71</v>
      </c>
      <c r="AY176" s="256" t="s">
        <v>134</v>
      </c>
    </row>
    <row r="177" s="14" customFormat="1">
      <c r="A177" s="14"/>
      <c r="B177" s="246"/>
      <c r="C177" s="247"/>
      <c r="D177" s="232" t="s">
        <v>147</v>
      </c>
      <c r="E177" s="248" t="s">
        <v>19</v>
      </c>
      <c r="F177" s="249" t="s">
        <v>560</v>
      </c>
      <c r="G177" s="247"/>
      <c r="H177" s="250">
        <v>1.8</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147</v>
      </c>
      <c r="AU177" s="256" t="s">
        <v>81</v>
      </c>
      <c r="AV177" s="14" t="s">
        <v>81</v>
      </c>
      <c r="AW177" s="14" t="s">
        <v>33</v>
      </c>
      <c r="AX177" s="14" t="s">
        <v>71</v>
      </c>
      <c r="AY177" s="256" t="s">
        <v>134</v>
      </c>
    </row>
    <row r="178" s="15" customFormat="1">
      <c r="A178" s="15"/>
      <c r="B178" s="257"/>
      <c r="C178" s="258"/>
      <c r="D178" s="232" t="s">
        <v>147</v>
      </c>
      <c r="E178" s="259" t="s">
        <v>19</v>
      </c>
      <c r="F178" s="260" t="s">
        <v>150</v>
      </c>
      <c r="G178" s="258"/>
      <c r="H178" s="261">
        <v>104.59999999999999</v>
      </c>
      <c r="I178" s="262"/>
      <c r="J178" s="258"/>
      <c r="K178" s="258"/>
      <c r="L178" s="263"/>
      <c r="M178" s="264"/>
      <c r="N178" s="265"/>
      <c r="O178" s="265"/>
      <c r="P178" s="265"/>
      <c r="Q178" s="265"/>
      <c r="R178" s="265"/>
      <c r="S178" s="265"/>
      <c r="T178" s="266"/>
      <c r="U178" s="15"/>
      <c r="V178" s="15"/>
      <c r="W178" s="15"/>
      <c r="X178" s="15"/>
      <c r="Y178" s="15"/>
      <c r="Z178" s="15"/>
      <c r="AA178" s="15"/>
      <c r="AB178" s="15"/>
      <c r="AC178" s="15"/>
      <c r="AD178" s="15"/>
      <c r="AE178" s="15"/>
      <c r="AT178" s="267" t="s">
        <v>147</v>
      </c>
      <c r="AU178" s="267" t="s">
        <v>81</v>
      </c>
      <c r="AV178" s="15" t="s">
        <v>142</v>
      </c>
      <c r="AW178" s="15" t="s">
        <v>33</v>
      </c>
      <c r="AX178" s="15" t="s">
        <v>79</v>
      </c>
      <c r="AY178" s="267" t="s">
        <v>134</v>
      </c>
    </row>
    <row r="179" s="12" customFormat="1" ht="22.8" customHeight="1">
      <c r="A179" s="12"/>
      <c r="B179" s="203"/>
      <c r="C179" s="204"/>
      <c r="D179" s="205" t="s">
        <v>70</v>
      </c>
      <c r="E179" s="217" t="s">
        <v>400</v>
      </c>
      <c r="F179" s="217" t="s">
        <v>401</v>
      </c>
      <c r="G179" s="204"/>
      <c r="H179" s="204"/>
      <c r="I179" s="207"/>
      <c r="J179" s="218">
        <f>BK179</f>
        <v>0</v>
      </c>
      <c r="K179" s="204"/>
      <c r="L179" s="209"/>
      <c r="M179" s="210"/>
      <c r="N179" s="211"/>
      <c r="O179" s="211"/>
      <c r="P179" s="212">
        <f>SUM(P180:P216)</f>
        <v>0</v>
      </c>
      <c r="Q179" s="211"/>
      <c r="R179" s="212">
        <f>SUM(R180:R216)</f>
        <v>0</v>
      </c>
      <c r="S179" s="211"/>
      <c r="T179" s="213">
        <f>SUM(T180:T216)</f>
        <v>0</v>
      </c>
      <c r="U179" s="12"/>
      <c r="V179" s="12"/>
      <c r="W179" s="12"/>
      <c r="X179" s="12"/>
      <c r="Y179" s="12"/>
      <c r="Z179" s="12"/>
      <c r="AA179" s="12"/>
      <c r="AB179" s="12"/>
      <c r="AC179" s="12"/>
      <c r="AD179" s="12"/>
      <c r="AE179" s="12"/>
      <c r="AR179" s="214" t="s">
        <v>81</v>
      </c>
      <c r="AT179" s="215" t="s">
        <v>70</v>
      </c>
      <c r="AU179" s="215" t="s">
        <v>79</v>
      </c>
      <c r="AY179" s="214" t="s">
        <v>134</v>
      </c>
      <c r="BK179" s="216">
        <f>SUM(BK180:BK216)</f>
        <v>0</v>
      </c>
    </row>
    <row r="180" s="2" customFormat="1" ht="16.5" customHeight="1">
      <c r="A180" s="39"/>
      <c r="B180" s="40"/>
      <c r="C180" s="219" t="s">
        <v>192</v>
      </c>
      <c r="D180" s="219" t="s">
        <v>137</v>
      </c>
      <c r="E180" s="220" t="s">
        <v>565</v>
      </c>
      <c r="F180" s="221" t="s">
        <v>566</v>
      </c>
      <c r="G180" s="222" t="s">
        <v>146</v>
      </c>
      <c r="H180" s="223">
        <v>8.6400000000000006</v>
      </c>
      <c r="I180" s="224"/>
      <c r="J180" s="225">
        <f>ROUND(I180*H180,2)</f>
        <v>0</v>
      </c>
      <c r="K180" s="221" t="s">
        <v>141</v>
      </c>
      <c r="L180" s="45"/>
      <c r="M180" s="226" t="s">
        <v>19</v>
      </c>
      <c r="N180" s="227" t="s">
        <v>42</v>
      </c>
      <c r="O180" s="85"/>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175</v>
      </c>
      <c r="AT180" s="230" t="s">
        <v>137</v>
      </c>
      <c r="AU180" s="230" t="s">
        <v>81</v>
      </c>
      <c r="AY180" s="18" t="s">
        <v>134</v>
      </c>
      <c r="BE180" s="231">
        <f>IF(N180="základní",J180,0)</f>
        <v>0</v>
      </c>
      <c r="BF180" s="231">
        <f>IF(N180="snížená",J180,0)</f>
        <v>0</v>
      </c>
      <c r="BG180" s="231">
        <f>IF(N180="zákl. přenesená",J180,0)</f>
        <v>0</v>
      </c>
      <c r="BH180" s="231">
        <f>IF(N180="sníž. přenesená",J180,0)</f>
        <v>0</v>
      </c>
      <c r="BI180" s="231">
        <f>IF(N180="nulová",J180,0)</f>
        <v>0</v>
      </c>
      <c r="BJ180" s="18" t="s">
        <v>79</v>
      </c>
      <c r="BK180" s="231">
        <f>ROUND(I180*H180,2)</f>
        <v>0</v>
      </c>
      <c r="BL180" s="18" t="s">
        <v>175</v>
      </c>
      <c r="BM180" s="230" t="s">
        <v>196</v>
      </c>
    </row>
    <row r="181" s="2" customFormat="1">
      <c r="A181" s="39"/>
      <c r="B181" s="40"/>
      <c r="C181" s="41"/>
      <c r="D181" s="232" t="s">
        <v>143</v>
      </c>
      <c r="E181" s="41"/>
      <c r="F181" s="233" t="s">
        <v>566</v>
      </c>
      <c r="G181" s="41"/>
      <c r="H181" s="41"/>
      <c r="I181" s="137"/>
      <c r="J181" s="41"/>
      <c r="K181" s="41"/>
      <c r="L181" s="45"/>
      <c r="M181" s="234"/>
      <c r="N181" s="235"/>
      <c r="O181" s="85"/>
      <c r="P181" s="85"/>
      <c r="Q181" s="85"/>
      <c r="R181" s="85"/>
      <c r="S181" s="85"/>
      <c r="T181" s="86"/>
      <c r="U181" s="39"/>
      <c r="V181" s="39"/>
      <c r="W181" s="39"/>
      <c r="X181" s="39"/>
      <c r="Y181" s="39"/>
      <c r="Z181" s="39"/>
      <c r="AA181" s="39"/>
      <c r="AB181" s="39"/>
      <c r="AC181" s="39"/>
      <c r="AD181" s="39"/>
      <c r="AE181" s="39"/>
      <c r="AT181" s="18" t="s">
        <v>143</v>
      </c>
      <c r="AU181" s="18" t="s">
        <v>81</v>
      </c>
    </row>
    <row r="182" s="13" customFormat="1">
      <c r="A182" s="13"/>
      <c r="B182" s="236"/>
      <c r="C182" s="237"/>
      <c r="D182" s="232" t="s">
        <v>147</v>
      </c>
      <c r="E182" s="238" t="s">
        <v>19</v>
      </c>
      <c r="F182" s="239" t="s">
        <v>567</v>
      </c>
      <c r="G182" s="237"/>
      <c r="H182" s="238" t="s">
        <v>19</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147</v>
      </c>
      <c r="AU182" s="245" t="s">
        <v>81</v>
      </c>
      <c r="AV182" s="13" t="s">
        <v>79</v>
      </c>
      <c r="AW182" s="13" t="s">
        <v>33</v>
      </c>
      <c r="AX182" s="13" t="s">
        <v>71</v>
      </c>
      <c r="AY182" s="245" t="s">
        <v>134</v>
      </c>
    </row>
    <row r="183" s="14" customFormat="1">
      <c r="A183" s="14"/>
      <c r="B183" s="246"/>
      <c r="C183" s="247"/>
      <c r="D183" s="232" t="s">
        <v>147</v>
      </c>
      <c r="E183" s="248" t="s">
        <v>19</v>
      </c>
      <c r="F183" s="249" t="s">
        <v>568</v>
      </c>
      <c r="G183" s="247"/>
      <c r="H183" s="250">
        <v>7.8300000000000001</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147</v>
      </c>
      <c r="AU183" s="256" t="s">
        <v>81</v>
      </c>
      <c r="AV183" s="14" t="s">
        <v>81</v>
      </c>
      <c r="AW183" s="14" t="s">
        <v>33</v>
      </c>
      <c r="AX183" s="14" t="s">
        <v>71</v>
      </c>
      <c r="AY183" s="256" t="s">
        <v>134</v>
      </c>
    </row>
    <row r="184" s="13" customFormat="1">
      <c r="A184" s="13"/>
      <c r="B184" s="236"/>
      <c r="C184" s="237"/>
      <c r="D184" s="232" t="s">
        <v>147</v>
      </c>
      <c r="E184" s="238" t="s">
        <v>19</v>
      </c>
      <c r="F184" s="239" t="s">
        <v>569</v>
      </c>
      <c r="G184" s="237"/>
      <c r="H184" s="238" t="s">
        <v>19</v>
      </c>
      <c r="I184" s="240"/>
      <c r="J184" s="237"/>
      <c r="K184" s="237"/>
      <c r="L184" s="241"/>
      <c r="M184" s="242"/>
      <c r="N184" s="243"/>
      <c r="O184" s="243"/>
      <c r="P184" s="243"/>
      <c r="Q184" s="243"/>
      <c r="R184" s="243"/>
      <c r="S184" s="243"/>
      <c r="T184" s="244"/>
      <c r="U184" s="13"/>
      <c r="V184" s="13"/>
      <c r="W184" s="13"/>
      <c r="X184" s="13"/>
      <c r="Y184" s="13"/>
      <c r="Z184" s="13"/>
      <c r="AA184" s="13"/>
      <c r="AB184" s="13"/>
      <c r="AC184" s="13"/>
      <c r="AD184" s="13"/>
      <c r="AE184" s="13"/>
      <c r="AT184" s="245" t="s">
        <v>147</v>
      </c>
      <c r="AU184" s="245" t="s">
        <v>81</v>
      </c>
      <c r="AV184" s="13" t="s">
        <v>79</v>
      </c>
      <c r="AW184" s="13" t="s">
        <v>33</v>
      </c>
      <c r="AX184" s="13" t="s">
        <v>71</v>
      </c>
      <c r="AY184" s="245" t="s">
        <v>134</v>
      </c>
    </row>
    <row r="185" s="14" customFormat="1">
      <c r="A185" s="14"/>
      <c r="B185" s="246"/>
      <c r="C185" s="247"/>
      <c r="D185" s="232" t="s">
        <v>147</v>
      </c>
      <c r="E185" s="248" t="s">
        <v>19</v>
      </c>
      <c r="F185" s="249" t="s">
        <v>570</v>
      </c>
      <c r="G185" s="247"/>
      <c r="H185" s="250">
        <v>0.81000000000000005</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147</v>
      </c>
      <c r="AU185" s="256" t="s">
        <v>81</v>
      </c>
      <c r="AV185" s="14" t="s">
        <v>81</v>
      </c>
      <c r="AW185" s="14" t="s">
        <v>33</v>
      </c>
      <c r="AX185" s="14" t="s">
        <v>71</v>
      </c>
      <c r="AY185" s="256" t="s">
        <v>134</v>
      </c>
    </row>
    <row r="186" s="15" customFormat="1">
      <c r="A186" s="15"/>
      <c r="B186" s="257"/>
      <c r="C186" s="258"/>
      <c r="D186" s="232" t="s">
        <v>147</v>
      </c>
      <c r="E186" s="259" t="s">
        <v>19</v>
      </c>
      <c r="F186" s="260" t="s">
        <v>150</v>
      </c>
      <c r="G186" s="258"/>
      <c r="H186" s="261">
        <v>8.6400000000000006</v>
      </c>
      <c r="I186" s="262"/>
      <c r="J186" s="258"/>
      <c r="K186" s="258"/>
      <c r="L186" s="263"/>
      <c r="M186" s="264"/>
      <c r="N186" s="265"/>
      <c r="O186" s="265"/>
      <c r="P186" s="265"/>
      <c r="Q186" s="265"/>
      <c r="R186" s="265"/>
      <c r="S186" s="265"/>
      <c r="T186" s="266"/>
      <c r="U186" s="15"/>
      <c r="V186" s="15"/>
      <c r="W186" s="15"/>
      <c r="X186" s="15"/>
      <c r="Y186" s="15"/>
      <c r="Z186" s="15"/>
      <c r="AA186" s="15"/>
      <c r="AB186" s="15"/>
      <c r="AC186" s="15"/>
      <c r="AD186" s="15"/>
      <c r="AE186" s="15"/>
      <c r="AT186" s="267" t="s">
        <v>147</v>
      </c>
      <c r="AU186" s="267" t="s">
        <v>81</v>
      </c>
      <c r="AV186" s="15" t="s">
        <v>142</v>
      </c>
      <c r="AW186" s="15" t="s">
        <v>33</v>
      </c>
      <c r="AX186" s="15" t="s">
        <v>79</v>
      </c>
      <c r="AY186" s="267" t="s">
        <v>134</v>
      </c>
    </row>
    <row r="187" s="2" customFormat="1" ht="16.5" customHeight="1">
      <c r="A187" s="39"/>
      <c r="B187" s="40"/>
      <c r="C187" s="219" t="s">
        <v>172</v>
      </c>
      <c r="D187" s="219" t="s">
        <v>137</v>
      </c>
      <c r="E187" s="220" t="s">
        <v>402</v>
      </c>
      <c r="F187" s="221" t="s">
        <v>403</v>
      </c>
      <c r="G187" s="222" t="s">
        <v>146</v>
      </c>
      <c r="H187" s="223">
        <v>8.6400000000000006</v>
      </c>
      <c r="I187" s="224"/>
      <c r="J187" s="225">
        <f>ROUND(I187*H187,2)</f>
        <v>0</v>
      </c>
      <c r="K187" s="221" t="s">
        <v>141</v>
      </c>
      <c r="L187" s="45"/>
      <c r="M187" s="226" t="s">
        <v>19</v>
      </c>
      <c r="N187" s="227" t="s">
        <v>42</v>
      </c>
      <c r="O187" s="85"/>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175</v>
      </c>
      <c r="AT187" s="230" t="s">
        <v>137</v>
      </c>
      <c r="AU187" s="230" t="s">
        <v>81</v>
      </c>
      <c r="AY187" s="18" t="s">
        <v>134</v>
      </c>
      <c r="BE187" s="231">
        <f>IF(N187="základní",J187,0)</f>
        <v>0</v>
      </c>
      <c r="BF187" s="231">
        <f>IF(N187="snížená",J187,0)</f>
        <v>0</v>
      </c>
      <c r="BG187" s="231">
        <f>IF(N187="zákl. přenesená",J187,0)</f>
        <v>0</v>
      </c>
      <c r="BH187" s="231">
        <f>IF(N187="sníž. přenesená",J187,0)</f>
        <v>0</v>
      </c>
      <c r="BI187" s="231">
        <f>IF(N187="nulová",J187,0)</f>
        <v>0</v>
      </c>
      <c r="BJ187" s="18" t="s">
        <v>79</v>
      </c>
      <c r="BK187" s="231">
        <f>ROUND(I187*H187,2)</f>
        <v>0</v>
      </c>
      <c r="BL187" s="18" t="s">
        <v>175</v>
      </c>
      <c r="BM187" s="230" t="s">
        <v>200</v>
      </c>
    </row>
    <row r="188" s="2" customFormat="1">
      <c r="A188" s="39"/>
      <c r="B188" s="40"/>
      <c r="C188" s="41"/>
      <c r="D188" s="232" t="s">
        <v>143</v>
      </c>
      <c r="E188" s="41"/>
      <c r="F188" s="233" t="s">
        <v>403</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143</v>
      </c>
      <c r="AU188" s="18" t="s">
        <v>81</v>
      </c>
    </row>
    <row r="189" s="13" customFormat="1">
      <c r="A189" s="13"/>
      <c r="B189" s="236"/>
      <c r="C189" s="237"/>
      <c r="D189" s="232" t="s">
        <v>147</v>
      </c>
      <c r="E189" s="238" t="s">
        <v>19</v>
      </c>
      <c r="F189" s="239" t="s">
        <v>571</v>
      </c>
      <c r="G189" s="237"/>
      <c r="H189" s="238" t="s">
        <v>19</v>
      </c>
      <c r="I189" s="240"/>
      <c r="J189" s="237"/>
      <c r="K189" s="237"/>
      <c r="L189" s="241"/>
      <c r="M189" s="242"/>
      <c r="N189" s="243"/>
      <c r="O189" s="243"/>
      <c r="P189" s="243"/>
      <c r="Q189" s="243"/>
      <c r="R189" s="243"/>
      <c r="S189" s="243"/>
      <c r="T189" s="244"/>
      <c r="U189" s="13"/>
      <c r="V189" s="13"/>
      <c r="W189" s="13"/>
      <c r="X189" s="13"/>
      <c r="Y189" s="13"/>
      <c r="Z189" s="13"/>
      <c r="AA189" s="13"/>
      <c r="AB189" s="13"/>
      <c r="AC189" s="13"/>
      <c r="AD189" s="13"/>
      <c r="AE189" s="13"/>
      <c r="AT189" s="245" t="s">
        <v>147</v>
      </c>
      <c r="AU189" s="245" t="s">
        <v>81</v>
      </c>
      <c r="AV189" s="13" t="s">
        <v>79</v>
      </c>
      <c r="AW189" s="13" t="s">
        <v>33</v>
      </c>
      <c r="AX189" s="13" t="s">
        <v>71</v>
      </c>
      <c r="AY189" s="245" t="s">
        <v>134</v>
      </c>
    </row>
    <row r="190" s="14" customFormat="1">
      <c r="A190" s="14"/>
      <c r="B190" s="246"/>
      <c r="C190" s="247"/>
      <c r="D190" s="232" t="s">
        <v>147</v>
      </c>
      <c r="E190" s="248" t="s">
        <v>19</v>
      </c>
      <c r="F190" s="249" t="s">
        <v>568</v>
      </c>
      <c r="G190" s="247"/>
      <c r="H190" s="250">
        <v>7.8300000000000001</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147</v>
      </c>
      <c r="AU190" s="256" t="s">
        <v>81</v>
      </c>
      <c r="AV190" s="14" t="s">
        <v>81</v>
      </c>
      <c r="AW190" s="14" t="s">
        <v>33</v>
      </c>
      <c r="AX190" s="14" t="s">
        <v>71</v>
      </c>
      <c r="AY190" s="256" t="s">
        <v>134</v>
      </c>
    </row>
    <row r="191" s="13" customFormat="1">
      <c r="A191" s="13"/>
      <c r="B191" s="236"/>
      <c r="C191" s="237"/>
      <c r="D191" s="232" t="s">
        <v>147</v>
      </c>
      <c r="E191" s="238" t="s">
        <v>19</v>
      </c>
      <c r="F191" s="239" t="s">
        <v>569</v>
      </c>
      <c r="G191" s="237"/>
      <c r="H191" s="238" t="s">
        <v>19</v>
      </c>
      <c r="I191" s="240"/>
      <c r="J191" s="237"/>
      <c r="K191" s="237"/>
      <c r="L191" s="241"/>
      <c r="M191" s="242"/>
      <c r="N191" s="243"/>
      <c r="O191" s="243"/>
      <c r="P191" s="243"/>
      <c r="Q191" s="243"/>
      <c r="R191" s="243"/>
      <c r="S191" s="243"/>
      <c r="T191" s="244"/>
      <c r="U191" s="13"/>
      <c r="V191" s="13"/>
      <c r="W191" s="13"/>
      <c r="X191" s="13"/>
      <c r="Y191" s="13"/>
      <c r="Z191" s="13"/>
      <c r="AA191" s="13"/>
      <c r="AB191" s="13"/>
      <c r="AC191" s="13"/>
      <c r="AD191" s="13"/>
      <c r="AE191" s="13"/>
      <c r="AT191" s="245" t="s">
        <v>147</v>
      </c>
      <c r="AU191" s="245" t="s">
        <v>81</v>
      </c>
      <c r="AV191" s="13" t="s">
        <v>79</v>
      </c>
      <c r="AW191" s="13" t="s">
        <v>33</v>
      </c>
      <c r="AX191" s="13" t="s">
        <v>71</v>
      </c>
      <c r="AY191" s="245" t="s">
        <v>134</v>
      </c>
    </row>
    <row r="192" s="14" customFormat="1">
      <c r="A192" s="14"/>
      <c r="B192" s="246"/>
      <c r="C192" s="247"/>
      <c r="D192" s="232" t="s">
        <v>147</v>
      </c>
      <c r="E192" s="248" t="s">
        <v>19</v>
      </c>
      <c r="F192" s="249" t="s">
        <v>570</v>
      </c>
      <c r="G192" s="247"/>
      <c r="H192" s="250">
        <v>0.81000000000000005</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147</v>
      </c>
      <c r="AU192" s="256" t="s">
        <v>81</v>
      </c>
      <c r="AV192" s="14" t="s">
        <v>81</v>
      </c>
      <c r="AW192" s="14" t="s">
        <v>33</v>
      </c>
      <c r="AX192" s="14" t="s">
        <v>71</v>
      </c>
      <c r="AY192" s="256" t="s">
        <v>134</v>
      </c>
    </row>
    <row r="193" s="15" customFormat="1">
      <c r="A193" s="15"/>
      <c r="B193" s="257"/>
      <c r="C193" s="258"/>
      <c r="D193" s="232" t="s">
        <v>147</v>
      </c>
      <c r="E193" s="259" t="s">
        <v>19</v>
      </c>
      <c r="F193" s="260" t="s">
        <v>150</v>
      </c>
      <c r="G193" s="258"/>
      <c r="H193" s="261">
        <v>8.6400000000000006</v>
      </c>
      <c r="I193" s="262"/>
      <c r="J193" s="258"/>
      <c r="K193" s="258"/>
      <c r="L193" s="263"/>
      <c r="M193" s="264"/>
      <c r="N193" s="265"/>
      <c r="O193" s="265"/>
      <c r="P193" s="265"/>
      <c r="Q193" s="265"/>
      <c r="R193" s="265"/>
      <c r="S193" s="265"/>
      <c r="T193" s="266"/>
      <c r="U193" s="15"/>
      <c r="V193" s="15"/>
      <c r="W193" s="15"/>
      <c r="X193" s="15"/>
      <c r="Y193" s="15"/>
      <c r="Z193" s="15"/>
      <c r="AA193" s="15"/>
      <c r="AB193" s="15"/>
      <c r="AC193" s="15"/>
      <c r="AD193" s="15"/>
      <c r="AE193" s="15"/>
      <c r="AT193" s="267" t="s">
        <v>147</v>
      </c>
      <c r="AU193" s="267" t="s">
        <v>81</v>
      </c>
      <c r="AV193" s="15" t="s">
        <v>142</v>
      </c>
      <c r="AW193" s="15" t="s">
        <v>33</v>
      </c>
      <c r="AX193" s="15" t="s">
        <v>79</v>
      </c>
      <c r="AY193" s="267" t="s">
        <v>134</v>
      </c>
    </row>
    <row r="194" s="2" customFormat="1" ht="21.75" customHeight="1">
      <c r="A194" s="39"/>
      <c r="B194" s="40"/>
      <c r="C194" s="219" t="s">
        <v>8</v>
      </c>
      <c r="D194" s="219" t="s">
        <v>137</v>
      </c>
      <c r="E194" s="220" t="s">
        <v>572</v>
      </c>
      <c r="F194" s="221" t="s">
        <v>573</v>
      </c>
      <c r="G194" s="222" t="s">
        <v>146</v>
      </c>
      <c r="H194" s="223">
        <v>8.6400000000000006</v>
      </c>
      <c r="I194" s="224"/>
      <c r="J194" s="225">
        <f>ROUND(I194*H194,2)</f>
        <v>0</v>
      </c>
      <c r="K194" s="221" t="s">
        <v>141</v>
      </c>
      <c r="L194" s="45"/>
      <c r="M194" s="226" t="s">
        <v>19</v>
      </c>
      <c r="N194" s="227" t="s">
        <v>42</v>
      </c>
      <c r="O194" s="85"/>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175</v>
      </c>
      <c r="AT194" s="230" t="s">
        <v>137</v>
      </c>
      <c r="AU194" s="230" t="s">
        <v>81</v>
      </c>
      <c r="AY194" s="18" t="s">
        <v>134</v>
      </c>
      <c r="BE194" s="231">
        <f>IF(N194="základní",J194,0)</f>
        <v>0</v>
      </c>
      <c r="BF194" s="231">
        <f>IF(N194="snížená",J194,0)</f>
        <v>0</v>
      </c>
      <c r="BG194" s="231">
        <f>IF(N194="zákl. přenesená",J194,0)</f>
        <v>0</v>
      </c>
      <c r="BH194" s="231">
        <f>IF(N194="sníž. přenesená",J194,0)</f>
        <v>0</v>
      </c>
      <c r="BI194" s="231">
        <f>IF(N194="nulová",J194,0)</f>
        <v>0</v>
      </c>
      <c r="BJ194" s="18" t="s">
        <v>79</v>
      </c>
      <c r="BK194" s="231">
        <f>ROUND(I194*H194,2)</f>
        <v>0</v>
      </c>
      <c r="BL194" s="18" t="s">
        <v>175</v>
      </c>
      <c r="BM194" s="230" t="s">
        <v>206</v>
      </c>
    </row>
    <row r="195" s="2" customFormat="1">
      <c r="A195" s="39"/>
      <c r="B195" s="40"/>
      <c r="C195" s="41"/>
      <c r="D195" s="232" t="s">
        <v>143</v>
      </c>
      <c r="E195" s="41"/>
      <c r="F195" s="233" t="s">
        <v>573</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143</v>
      </c>
      <c r="AU195" s="18" t="s">
        <v>81</v>
      </c>
    </row>
    <row r="196" s="2" customFormat="1">
      <c r="A196" s="39"/>
      <c r="B196" s="40"/>
      <c r="C196" s="41"/>
      <c r="D196" s="232" t="s">
        <v>529</v>
      </c>
      <c r="E196" s="41"/>
      <c r="F196" s="283" t="s">
        <v>574</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529</v>
      </c>
      <c r="AU196" s="18" t="s">
        <v>81</v>
      </c>
    </row>
    <row r="197" s="13" customFormat="1">
      <c r="A197" s="13"/>
      <c r="B197" s="236"/>
      <c r="C197" s="237"/>
      <c r="D197" s="232" t="s">
        <v>147</v>
      </c>
      <c r="E197" s="238" t="s">
        <v>19</v>
      </c>
      <c r="F197" s="239" t="s">
        <v>575</v>
      </c>
      <c r="G197" s="237"/>
      <c r="H197" s="238" t="s">
        <v>19</v>
      </c>
      <c r="I197" s="240"/>
      <c r="J197" s="237"/>
      <c r="K197" s="237"/>
      <c r="L197" s="241"/>
      <c r="M197" s="242"/>
      <c r="N197" s="243"/>
      <c r="O197" s="243"/>
      <c r="P197" s="243"/>
      <c r="Q197" s="243"/>
      <c r="R197" s="243"/>
      <c r="S197" s="243"/>
      <c r="T197" s="244"/>
      <c r="U197" s="13"/>
      <c r="V197" s="13"/>
      <c r="W197" s="13"/>
      <c r="X197" s="13"/>
      <c r="Y197" s="13"/>
      <c r="Z197" s="13"/>
      <c r="AA197" s="13"/>
      <c r="AB197" s="13"/>
      <c r="AC197" s="13"/>
      <c r="AD197" s="13"/>
      <c r="AE197" s="13"/>
      <c r="AT197" s="245" t="s">
        <v>147</v>
      </c>
      <c r="AU197" s="245" t="s">
        <v>81</v>
      </c>
      <c r="AV197" s="13" t="s">
        <v>79</v>
      </c>
      <c r="AW197" s="13" t="s">
        <v>33</v>
      </c>
      <c r="AX197" s="13" t="s">
        <v>71</v>
      </c>
      <c r="AY197" s="245" t="s">
        <v>134</v>
      </c>
    </row>
    <row r="198" s="14" customFormat="1">
      <c r="A198" s="14"/>
      <c r="B198" s="246"/>
      <c r="C198" s="247"/>
      <c r="D198" s="232" t="s">
        <v>147</v>
      </c>
      <c r="E198" s="248" t="s">
        <v>19</v>
      </c>
      <c r="F198" s="249" t="s">
        <v>568</v>
      </c>
      <c r="G198" s="247"/>
      <c r="H198" s="250">
        <v>7.8300000000000001</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147</v>
      </c>
      <c r="AU198" s="256" t="s">
        <v>81</v>
      </c>
      <c r="AV198" s="14" t="s">
        <v>81</v>
      </c>
      <c r="AW198" s="14" t="s">
        <v>33</v>
      </c>
      <c r="AX198" s="14" t="s">
        <v>71</v>
      </c>
      <c r="AY198" s="256" t="s">
        <v>134</v>
      </c>
    </row>
    <row r="199" s="13" customFormat="1">
      <c r="A199" s="13"/>
      <c r="B199" s="236"/>
      <c r="C199" s="237"/>
      <c r="D199" s="232" t="s">
        <v>147</v>
      </c>
      <c r="E199" s="238" t="s">
        <v>19</v>
      </c>
      <c r="F199" s="239" t="s">
        <v>569</v>
      </c>
      <c r="G199" s="237"/>
      <c r="H199" s="238" t="s">
        <v>19</v>
      </c>
      <c r="I199" s="240"/>
      <c r="J199" s="237"/>
      <c r="K199" s="237"/>
      <c r="L199" s="241"/>
      <c r="M199" s="242"/>
      <c r="N199" s="243"/>
      <c r="O199" s="243"/>
      <c r="P199" s="243"/>
      <c r="Q199" s="243"/>
      <c r="R199" s="243"/>
      <c r="S199" s="243"/>
      <c r="T199" s="244"/>
      <c r="U199" s="13"/>
      <c r="V199" s="13"/>
      <c r="W199" s="13"/>
      <c r="X199" s="13"/>
      <c r="Y199" s="13"/>
      <c r="Z199" s="13"/>
      <c r="AA199" s="13"/>
      <c r="AB199" s="13"/>
      <c r="AC199" s="13"/>
      <c r="AD199" s="13"/>
      <c r="AE199" s="13"/>
      <c r="AT199" s="245" t="s">
        <v>147</v>
      </c>
      <c r="AU199" s="245" t="s">
        <v>81</v>
      </c>
      <c r="AV199" s="13" t="s">
        <v>79</v>
      </c>
      <c r="AW199" s="13" t="s">
        <v>33</v>
      </c>
      <c r="AX199" s="13" t="s">
        <v>71</v>
      </c>
      <c r="AY199" s="245" t="s">
        <v>134</v>
      </c>
    </row>
    <row r="200" s="14" customFormat="1">
      <c r="A200" s="14"/>
      <c r="B200" s="246"/>
      <c r="C200" s="247"/>
      <c r="D200" s="232" t="s">
        <v>147</v>
      </c>
      <c r="E200" s="248" t="s">
        <v>19</v>
      </c>
      <c r="F200" s="249" t="s">
        <v>570</v>
      </c>
      <c r="G200" s="247"/>
      <c r="H200" s="250">
        <v>0.81000000000000005</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147</v>
      </c>
      <c r="AU200" s="256" t="s">
        <v>81</v>
      </c>
      <c r="AV200" s="14" t="s">
        <v>81</v>
      </c>
      <c r="AW200" s="14" t="s">
        <v>33</v>
      </c>
      <c r="AX200" s="14" t="s">
        <v>71</v>
      </c>
      <c r="AY200" s="256" t="s">
        <v>134</v>
      </c>
    </row>
    <row r="201" s="15" customFormat="1">
      <c r="A201" s="15"/>
      <c r="B201" s="257"/>
      <c r="C201" s="258"/>
      <c r="D201" s="232" t="s">
        <v>147</v>
      </c>
      <c r="E201" s="259" t="s">
        <v>19</v>
      </c>
      <c r="F201" s="260" t="s">
        <v>150</v>
      </c>
      <c r="G201" s="258"/>
      <c r="H201" s="261">
        <v>8.6400000000000006</v>
      </c>
      <c r="I201" s="262"/>
      <c r="J201" s="258"/>
      <c r="K201" s="258"/>
      <c r="L201" s="263"/>
      <c r="M201" s="264"/>
      <c r="N201" s="265"/>
      <c r="O201" s="265"/>
      <c r="P201" s="265"/>
      <c r="Q201" s="265"/>
      <c r="R201" s="265"/>
      <c r="S201" s="265"/>
      <c r="T201" s="266"/>
      <c r="U201" s="15"/>
      <c r="V201" s="15"/>
      <c r="W201" s="15"/>
      <c r="X201" s="15"/>
      <c r="Y201" s="15"/>
      <c r="Z201" s="15"/>
      <c r="AA201" s="15"/>
      <c r="AB201" s="15"/>
      <c r="AC201" s="15"/>
      <c r="AD201" s="15"/>
      <c r="AE201" s="15"/>
      <c r="AT201" s="267" t="s">
        <v>147</v>
      </c>
      <c r="AU201" s="267" t="s">
        <v>81</v>
      </c>
      <c r="AV201" s="15" t="s">
        <v>142</v>
      </c>
      <c r="AW201" s="15" t="s">
        <v>33</v>
      </c>
      <c r="AX201" s="15" t="s">
        <v>79</v>
      </c>
      <c r="AY201" s="267" t="s">
        <v>134</v>
      </c>
    </row>
    <row r="202" s="2" customFormat="1" ht="16.5" customHeight="1">
      <c r="A202" s="39"/>
      <c r="B202" s="40"/>
      <c r="C202" s="268" t="s">
        <v>175</v>
      </c>
      <c r="D202" s="268" t="s">
        <v>169</v>
      </c>
      <c r="E202" s="269" t="s">
        <v>576</v>
      </c>
      <c r="F202" s="270" t="s">
        <v>577</v>
      </c>
      <c r="G202" s="271" t="s">
        <v>146</v>
      </c>
      <c r="H202" s="272">
        <v>9.5039999999999996</v>
      </c>
      <c r="I202" s="273"/>
      <c r="J202" s="274">
        <f>ROUND(I202*H202,2)</f>
        <v>0</v>
      </c>
      <c r="K202" s="270" t="s">
        <v>141</v>
      </c>
      <c r="L202" s="275"/>
      <c r="M202" s="276" t="s">
        <v>19</v>
      </c>
      <c r="N202" s="277" t="s">
        <v>42</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209</v>
      </c>
      <c r="AT202" s="230" t="s">
        <v>169</v>
      </c>
      <c r="AU202" s="230" t="s">
        <v>81</v>
      </c>
      <c r="AY202" s="18" t="s">
        <v>134</v>
      </c>
      <c r="BE202" s="231">
        <f>IF(N202="základní",J202,0)</f>
        <v>0</v>
      </c>
      <c r="BF202" s="231">
        <f>IF(N202="snížená",J202,0)</f>
        <v>0</v>
      </c>
      <c r="BG202" s="231">
        <f>IF(N202="zákl. přenesená",J202,0)</f>
        <v>0</v>
      </c>
      <c r="BH202" s="231">
        <f>IF(N202="sníž. přenesená",J202,0)</f>
        <v>0</v>
      </c>
      <c r="BI202" s="231">
        <f>IF(N202="nulová",J202,0)</f>
        <v>0</v>
      </c>
      <c r="BJ202" s="18" t="s">
        <v>79</v>
      </c>
      <c r="BK202" s="231">
        <f>ROUND(I202*H202,2)</f>
        <v>0</v>
      </c>
      <c r="BL202" s="18" t="s">
        <v>175</v>
      </c>
      <c r="BM202" s="230" t="s">
        <v>209</v>
      </c>
    </row>
    <row r="203" s="2" customFormat="1">
      <c r="A203" s="39"/>
      <c r="B203" s="40"/>
      <c r="C203" s="41"/>
      <c r="D203" s="232" t="s">
        <v>143</v>
      </c>
      <c r="E203" s="41"/>
      <c r="F203" s="233" t="s">
        <v>577</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143</v>
      </c>
      <c r="AU203" s="18" t="s">
        <v>81</v>
      </c>
    </row>
    <row r="204" s="2" customFormat="1">
      <c r="A204" s="39"/>
      <c r="B204" s="40"/>
      <c r="C204" s="41"/>
      <c r="D204" s="232" t="s">
        <v>529</v>
      </c>
      <c r="E204" s="41"/>
      <c r="F204" s="283" t="s">
        <v>578</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529</v>
      </c>
      <c r="AU204" s="18" t="s">
        <v>81</v>
      </c>
    </row>
    <row r="205" s="13" customFormat="1">
      <c r="A205" s="13"/>
      <c r="B205" s="236"/>
      <c r="C205" s="237"/>
      <c r="D205" s="232" t="s">
        <v>147</v>
      </c>
      <c r="E205" s="238" t="s">
        <v>19</v>
      </c>
      <c r="F205" s="239" t="s">
        <v>579</v>
      </c>
      <c r="G205" s="237"/>
      <c r="H205" s="238" t="s">
        <v>19</v>
      </c>
      <c r="I205" s="240"/>
      <c r="J205" s="237"/>
      <c r="K205" s="237"/>
      <c r="L205" s="241"/>
      <c r="M205" s="242"/>
      <c r="N205" s="243"/>
      <c r="O205" s="243"/>
      <c r="P205" s="243"/>
      <c r="Q205" s="243"/>
      <c r="R205" s="243"/>
      <c r="S205" s="243"/>
      <c r="T205" s="244"/>
      <c r="U205" s="13"/>
      <c r="V205" s="13"/>
      <c r="W205" s="13"/>
      <c r="X205" s="13"/>
      <c r="Y205" s="13"/>
      <c r="Z205" s="13"/>
      <c r="AA205" s="13"/>
      <c r="AB205" s="13"/>
      <c r="AC205" s="13"/>
      <c r="AD205" s="13"/>
      <c r="AE205" s="13"/>
      <c r="AT205" s="245" t="s">
        <v>147</v>
      </c>
      <c r="AU205" s="245" t="s">
        <v>81</v>
      </c>
      <c r="AV205" s="13" t="s">
        <v>79</v>
      </c>
      <c r="AW205" s="13" t="s">
        <v>33</v>
      </c>
      <c r="AX205" s="13" t="s">
        <v>71</v>
      </c>
      <c r="AY205" s="245" t="s">
        <v>134</v>
      </c>
    </row>
    <row r="206" s="14" customFormat="1">
      <c r="A206" s="14"/>
      <c r="B206" s="246"/>
      <c r="C206" s="247"/>
      <c r="D206" s="232" t="s">
        <v>147</v>
      </c>
      <c r="E206" s="248" t="s">
        <v>19</v>
      </c>
      <c r="F206" s="249" t="s">
        <v>568</v>
      </c>
      <c r="G206" s="247"/>
      <c r="H206" s="250">
        <v>7.8300000000000001</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147</v>
      </c>
      <c r="AU206" s="256" t="s">
        <v>81</v>
      </c>
      <c r="AV206" s="14" t="s">
        <v>81</v>
      </c>
      <c r="AW206" s="14" t="s">
        <v>33</v>
      </c>
      <c r="AX206" s="14" t="s">
        <v>71</v>
      </c>
      <c r="AY206" s="256" t="s">
        <v>134</v>
      </c>
    </row>
    <row r="207" s="13" customFormat="1">
      <c r="A207" s="13"/>
      <c r="B207" s="236"/>
      <c r="C207" s="237"/>
      <c r="D207" s="232" t="s">
        <v>147</v>
      </c>
      <c r="E207" s="238" t="s">
        <v>19</v>
      </c>
      <c r="F207" s="239" t="s">
        <v>569</v>
      </c>
      <c r="G207" s="237"/>
      <c r="H207" s="238" t="s">
        <v>19</v>
      </c>
      <c r="I207" s="240"/>
      <c r="J207" s="237"/>
      <c r="K207" s="237"/>
      <c r="L207" s="241"/>
      <c r="M207" s="242"/>
      <c r="N207" s="243"/>
      <c r="O207" s="243"/>
      <c r="P207" s="243"/>
      <c r="Q207" s="243"/>
      <c r="R207" s="243"/>
      <c r="S207" s="243"/>
      <c r="T207" s="244"/>
      <c r="U207" s="13"/>
      <c r="V207" s="13"/>
      <c r="W207" s="13"/>
      <c r="X207" s="13"/>
      <c r="Y207" s="13"/>
      <c r="Z207" s="13"/>
      <c r="AA207" s="13"/>
      <c r="AB207" s="13"/>
      <c r="AC207" s="13"/>
      <c r="AD207" s="13"/>
      <c r="AE207" s="13"/>
      <c r="AT207" s="245" t="s">
        <v>147</v>
      </c>
      <c r="AU207" s="245" t="s">
        <v>81</v>
      </c>
      <c r="AV207" s="13" t="s">
        <v>79</v>
      </c>
      <c r="AW207" s="13" t="s">
        <v>33</v>
      </c>
      <c r="AX207" s="13" t="s">
        <v>71</v>
      </c>
      <c r="AY207" s="245" t="s">
        <v>134</v>
      </c>
    </row>
    <row r="208" s="14" customFormat="1">
      <c r="A208" s="14"/>
      <c r="B208" s="246"/>
      <c r="C208" s="247"/>
      <c r="D208" s="232" t="s">
        <v>147</v>
      </c>
      <c r="E208" s="248" t="s">
        <v>19</v>
      </c>
      <c r="F208" s="249" t="s">
        <v>570</v>
      </c>
      <c r="G208" s="247"/>
      <c r="H208" s="250">
        <v>0.81000000000000005</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147</v>
      </c>
      <c r="AU208" s="256" t="s">
        <v>81</v>
      </c>
      <c r="AV208" s="14" t="s">
        <v>81</v>
      </c>
      <c r="AW208" s="14" t="s">
        <v>33</v>
      </c>
      <c r="AX208" s="14" t="s">
        <v>71</v>
      </c>
      <c r="AY208" s="256" t="s">
        <v>134</v>
      </c>
    </row>
    <row r="209" s="15" customFormat="1">
      <c r="A209" s="15"/>
      <c r="B209" s="257"/>
      <c r="C209" s="258"/>
      <c r="D209" s="232" t="s">
        <v>147</v>
      </c>
      <c r="E209" s="259" t="s">
        <v>19</v>
      </c>
      <c r="F209" s="260" t="s">
        <v>150</v>
      </c>
      <c r="G209" s="258"/>
      <c r="H209" s="261">
        <v>8.6400000000000006</v>
      </c>
      <c r="I209" s="262"/>
      <c r="J209" s="258"/>
      <c r="K209" s="258"/>
      <c r="L209" s="263"/>
      <c r="M209" s="264"/>
      <c r="N209" s="265"/>
      <c r="O209" s="265"/>
      <c r="P209" s="265"/>
      <c r="Q209" s="265"/>
      <c r="R209" s="265"/>
      <c r="S209" s="265"/>
      <c r="T209" s="266"/>
      <c r="U209" s="15"/>
      <c r="V209" s="15"/>
      <c r="W209" s="15"/>
      <c r="X209" s="15"/>
      <c r="Y209" s="15"/>
      <c r="Z209" s="15"/>
      <c r="AA209" s="15"/>
      <c r="AB209" s="15"/>
      <c r="AC209" s="15"/>
      <c r="AD209" s="15"/>
      <c r="AE209" s="15"/>
      <c r="AT209" s="267" t="s">
        <v>147</v>
      </c>
      <c r="AU209" s="267" t="s">
        <v>81</v>
      </c>
      <c r="AV209" s="15" t="s">
        <v>142</v>
      </c>
      <c r="AW209" s="15" t="s">
        <v>33</v>
      </c>
      <c r="AX209" s="15" t="s">
        <v>71</v>
      </c>
      <c r="AY209" s="267" t="s">
        <v>134</v>
      </c>
    </row>
    <row r="210" s="14" customFormat="1">
      <c r="A210" s="14"/>
      <c r="B210" s="246"/>
      <c r="C210" s="247"/>
      <c r="D210" s="232" t="s">
        <v>147</v>
      </c>
      <c r="E210" s="248" t="s">
        <v>19</v>
      </c>
      <c r="F210" s="249" t="s">
        <v>580</v>
      </c>
      <c r="G210" s="247"/>
      <c r="H210" s="250">
        <v>9.5039999999999996</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147</v>
      </c>
      <c r="AU210" s="256" t="s">
        <v>81</v>
      </c>
      <c r="AV210" s="14" t="s">
        <v>81</v>
      </c>
      <c r="AW210" s="14" t="s">
        <v>33</v>
      </c>
      <c r="AX210" s="14" t="s">
        <v>71</v>
      </c>
      <c r="AY210" s="256" t="s">
        <v>134</v>
      </c>
    </row>
    <row r="211" s="15" customFormat="1">
      <c r="A211" s="15"/>
      <c r="B211" s="257"/>
      <c r="C211" s="258"/>
      <c r="D211" s="232" t="s">
        <v>147</v>
      </c>
      <c r="E211" s="259" t="s">
        <v>19</v>
      </c>
      <c r="F211" s="260" t="s">
        <v>150</v>
      </c>
      <c r="G211" s="258"/>
      <c r="H211" s="261">
        <v>9.5039999999999996</v>
      </c>
      <c r="I211" s="262"/>
      <c r="J211" s="258"/>
      <c r="K211" s="258"/>
      <c r="L211" s="263"/>
      <c r="M211" s="264"/>
      <c r="N211" s="265"/>
      <c r="O211" s="265"/>
      <c r="P211" s="265"/>
      <c r="Q211" s="265"/>
      <c r="R211" s="265"/>
      <c r="S211" s="265"/>
      <c r="T211" s="266"/>
      <c r="U211" s="15"/>
      <c r="V211" s="15"/>
      <c r="W211" s="15"/>
      <c r="X211" s="15"/>
      <c r="Y211" s="15"/>
      <c r="Z211" s="15"/>
      <c r="AA211" s="15"/>
      <c r="AB211" s="15"/>
      <c r="AC211" s="15"/>
      <c r="AD211" s="15"/>
      <c r="AE211" s="15"/>
      <c r="AT211" s="267" t="s">
        <v>147</v>
      </c>
      <c r="AU211" s="267" t="s">
        <v>81</v>
      </c>
      <c r="AV211" s="15" t="s">
        <v>142</v>
      </c>
      <c r="AW211" s="15" t="s">
        <v>33</v>
      </c>
      <c r="AX211" s="15" t="s">
        <v>79</v>
      </c>
      <c r="AY211" s="267" t="s">
        <v>134</v>
      </c>
    </row>
    <row r="212" s="2" customFormat="1" ht="21.75" customHeight="1">
      <c r="A212" s="39"/>
      <c r="B212" s="40"/>
      <c r="C212" s="219" t="s">
        <v>210</v>
      </c>
      <c r="D212" s="219" t="s">
        <v>137</v>
      </c>
      <c r="E212" s="220" t="s">
        <v>581</v>
      </c>
      <c r="F212" s="221" t="s">
        <v>582</v>
      </c>
      <c r="G212" s="222" t="s">
        <v>146</v>
      </c>
      <c r="H212" s="223">
        <v>8.6400000000000006</v>
      </c>
      <c r="I212" s="224"/>
      <c r="J212" s="225">
        <f>ROUND(I212*H212,2)</f>
        <v>0</v>
      </c>
      <c r="K212" s="221" t="s">
        <v>141</v>
      </c>
      <c r="L212" s="45"/>
      <c r="M212" s="226" t="s">
        <v>19</v>
      </c>
      <c r="N212" s="227" t="s">
        <v>42</v>
      </c>
      <c r="O212" s="85"/>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175</v>
      </c>
      <c r="AT212" s="230" t="s">
        <v>137</v>
      </c>
      <c r="AU212" s="230" t="s">
        <v>81</v>
      </c>
      <c r="AY212" s="18" t="s">
        <v>134</v>
      </c>
      <c r="BE212" s="231">
        <f>IF(N212="základní",J212,0)</f>
        <v>0</v>
      </c>
      <c r="BF212" s="231">
        <f>IF(N212="snížená",J212,0)</f>
        <v>0</v>
      </c>
      <c r="BG212" s="231">
        <f>IF(N212="zákl. přenesená",J212,0)</f>
        <v>0</v>
      </c>
      <c r="BH212" s="231">
        <f>IF(N212="sníž. přenesená",J212,0)</f>
        <v>0</v>
      </c>
      <c r="BI212" s="231">
        <f>IF(N212="nulová",J212,0)</f>
        <v>0</v>
      </c>
      <c r="BJ212" s="18" t="s">
        <v>79</v>
      </c>
      <c r="BK212" s="231">
        <f>ROUND(I212*H212,2)</f>
        <v>0</v>
      </c>
      <c r="BL212" s="18" t="s">
        <v>175</v>
      </c>
      <c r="BM212" s="230" t="s">
        <v>213</v>
      </c>
    </row>
    <row r="213" s="2" customFormat="1">
      <c r="A213" s="39"/>
      <c r="B213" s="40"/>
      <c r="C213" s="41"/>
      <c r="D213" s="232" t="s">
        <v>143</v>
      </c>
      <c r="E213" s="41"/>
      <c r="F213" s="233" t="s">
        <v>582</v>
      </c>
      <c r="G213" s="41"/>
      <c r="H213" s="41"/>
      <c r="I213" s="137"/>
      <c r="J213" s="41"/>
      <c r="K213" s="41"/>
      <c r="L213" s="45"/>
      <c r="M213" s="234"/>
      <c r="N213" s="235"/>
      <c r="O213" s="85"/>
      <c r="P213" s="85"/>
      <c r="Q213" s="85"/>
      <c r="R213" s="85"/>
      <c r="S213" s="85"/>
      <c r="T213" s="86"/>
      <c r="U213" s="39"/>
      <c r="V213" s="39"/>
      <c r="W213" s="39"/>
      <c r="X213" s="39"/>
      <c r="Y213" s="39"/>
      <c r="Z213" s="39"/>
      <c r="AA213" s="39"/>
      <c r="AB213" s="39"/>
      <c r="AC213" s="39"/>
      <c r="AD213" s="39"/>
      <c r="AE213" s="39"/>
      <c r="AT213" s="18" t="s">
        <v>143</v>
      </c>
      <c r="AU213" s="18" t="s">
        <v>81</v>
      </c>
    </row>
    <row r="214" s="13" customFormat="1">
      <c r="A214" s="13"/>
      <c r="B214" s="236"/>
      <c r="C214" s="237"/>
      <c r="D214" s="232" t="s">
        <v>147</v>
      </c>
      <c r="E214" s="238" t="s">
        <v>19</v>
      </c>
      <c r="F214" s="239" t="s">
        <v>583</v>
      </c>
      <c r="G214" s="237"/>
      <c r="H214" s="238" t="s">
        <v>19</v>
      </c>
      <c r="I214" s="240"/>
      <c r="J214" s="237"/>
      <c r="K214" s="237"/>
      <c r="L214" s="241"/>
      <c r="M214" s="242"/>
      <c r="N214" s="243"/>
      <c r="O214" s="243"/>
      <c r="P214" s="243"/>
      <c r="Q214" s="243"/>
      <c r="R214" s="243"/>
      <c r="S214" s="243"/>
      <c r="T214" s="244"/>
      <c r="U214" s="13"/>
      <c r="V214" s="13"/>
      <c r="W214" s="13"/>
      <c r="X214" s="13"/>
      <c r="Y214" s="13"/>
      <c r="Z214" s="13"/>
      <c r="AA214" s="13"/>
      <c r="AB214" s="13"/>
      <c r="AC214" s="13"/>
      <c r="AD214" s="13"/>
      <c r="AE214" s="13"/>
      <c r="AT214" s="245" t="s">
        <v>147</v>
      </c>
      <c r="AU214" s="245" t="s">
        <v>81</v>
      </c>
      <c r="AV214" s="13" t="s">
        <v>79</v>
      </c>
      <c r="AW214" s="13" t="s">
        <v>33</v>
      </c>
      <c r="AX214" s="13" t="s">
        <v>71</v>
      </c>
      <c r="AY214" s="245" t="s">
        <v>134</v>
      </c>
    </row>
    <row r="215" s="14" customFormat="1">
      <c r="A215" s="14"/>
      <c r="B215" s="246"/>
      <c r="C215" s="247"/>
      <c r="D215" s="232" t="s">
        <v>147</v>
      </c>
      <c r="E215" s="248" t="s">
        <v>19</v>
      </c>
      <c r="F215" s="249" t="s">
        <v>584</v>
      </c>
      <c r="G215" s="247"/>
      <c r="H215" s="250">
        <v>8.6400000000000006</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147</v>
      </c>
      <c r="AU215" s="256" t="s">
        <v>81</v>
      </c>
      <c r="AV215" s="14" t="s">
        <v>81</v>
      </c>
      <c r="AW215" s="14" t="s">
        <v>33</v>
      </c>
      <c r="AX215" s="14" t="s">
        <v>71</v>
      </c>
      <c r="AY215" s="256" t="s">
        <v>134</v>
      </c>
    </row>
    <row r="216" s="15" customFormat="1">
      <c r="A216" s="15"/>
      <c r="B216" s="257"/>
      <c r="C216" s="258"/>
      <c r="D216" s="232" t="s">
        <v>147</v>
      </c>
      <c r="E216" s="259" t="s">
        <v>19</v>
      </c>
      <c r="F216" s="260" t="s">
        <v>150</v>
      </c>
      <c r="G216" s="258"/>
      <c r="H216" s="261">
        <v>8.6400000000000006</v>
      </c>
      <c r="I216" s="262"/>
      <c r="J216" s="258"/>
      <c r="K216" s="258"/>
      <c r="L216" s="263"/>
      <c r="M216" s="284"/>
      <c r="N216" s="285"/>
      <c r="O216" s="285"/>
      <c r="P216" s="285"/>
      <c r="Q216" s="285"/>
      <c r="R216" s="285"/>
      <c r="S216" s="285"/>
      <c r="T216" s="286"/>
      <c r="U216" s="15"/>
      <c r="V216" s="15"/>
      <c r="W216" s="15"/>
      <c r="X216" s="15"/>
      <c r="Y216" s="15"/>
      <c r="Z216" s="15"/>
      <c r="AA216" s="15"/>
      <c r="AB216" s="15"/>
      <c r="AC216" s="15"/>
      <c r="AD216" s="15"/>
      <c r="AE216" s="15"/>
      <c r="AT216" s="267" t="s">
        <v>147</v>
      </c>
      <c r="AU216" s="267" t="s">
        <v>81</v>
      </c>
      <c r="AV216" s="15" t="s">
        <v>142</v>
      </c>
      <c r="AW216" s="15" t="s">
        <v>33</v>
      </c>
      <c r="AX216" s="15" t="s">
        <v>79</v>
      </c>
      <c r="AY216" s="267" t="s">
        <v>134</v>
      </c>
    </row>
    <row r="217" s="2" customFormat="1" ht="6.96" customHeight="1">
      <c r="A217" s="39"/>
      <c r="B217" s="60"/>
      <c r="C217" s="61"/>
      <c r="D217" s="61"/>
      <c r="E217" s="61"/>
      <c r="F217" s="61"/>
      <c r="G217" s="61"/>
      <c r="H217" s="61"/>
      <c r="I217" s="167"/>
      <c r="J217" s="61"/>
      <c r="K217" s="61"/>
      <c r="L217" s="45"/>
      <c r="M217" s="39"/>
      <c r="O217" s="39"/>
      <c r="P217" s="39"/>
      <c r="Q217" s="39"/>
      <c r="R217" s="39"/>
      <c r="S217" s="39"/>
      <c r="T217" s="39"/>
      <c r="U217" s="39"/>
      <c r="V217" s="39"/>
      <c r="W217" s="39"/>
      <c r="X217" s="39"/>
      <c r="Y217" s="39"/>
      <c r="Z217" s="39"/>
      <c r="AA217" s="39"/>
      <c r="AB217" s="39"/>
      <c r="AC217" s="39"/>
      <c r="AD217" s="39"/>
      <c r="AE217" s="39"/>
    </row>
  </sheetData>
  <sheetProtection sheet="1" autoFilter="0" formatColumns="0" formatRows="0" objects="1" scenarios="1" spinCount="100000" saltValue="WSigTFhnS7ly3iEwap0XZ0coOUeKQzJgFnc26DB8zny4wI2LKAEguK7ugUcglxoxbntE7fLZfMc+ljtMLokB9A==" hashValue="m9iGYO5B8W+IdXSBByhp0IhAtrPSpeY+EAMPXUDwUmqkrUcSoTFSjnGPcoOLTohE3md9+iPm0gx3paWmdxtVrw==" algorithmName="SHA-512" password="CC35"/>
  <autoFilter ref="C86:K21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90</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585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ROUND(J81,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ROUND((SUM(BE81:BE88)),  2)</f>
        <v>0</v>
      </c>
      <c r="G33" s="39"/>
      <c r="H33" s="39"/>
      <c r="I33" s="156">
        <v>0.20999999999999999</v>
      </c>
      <c r="J33" s="155">
        <f>ROUND(((SUM(BE81:BE88))*I33),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ROUND((SUM(BF81:BF88)),  2)</f>
        <v>0</v>
      </c>
      <c r="G34" s="39"/>
      <c r="H34" s="39"/>
      <c r="I34" s="156">
        <v>0.14999999999999999</v>
      </c>
      <c r="J34" s="155">
        <f>ROUND(((SUM(BF81:BF88))*I34),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ROUND((SUM(BG81:BG88)),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ROUND((SUM(BH81:BH88)),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ROUND((SUM(BI81:BI88)),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SO-03-02 - ZRN - elektroinstalace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J81</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113</v>
      </c>
      <c r="E60" s="180"/>
      <c r="F60" s="180"/>
      <c r="G60" s="180"/>
      <c r="H60" s="180"/>
      <c r="I60" s="181"/>
      <c r="J60" s="182">
        <f>J82</f>
        <v>0</v>
      </c>
      <c r="K60" s="178"/>
      <c r="L60" s="183"/>
      <c r="S60" s="9"/>
      <c r="T60" s="9"/>
      <c r="U60" s="9"/>
      <c r="V60" s="9"/>
      <c r="W60" s="9"/>
      <c r="X60" s="9"/>
      <c r="Y60" s="9"/>
      <c r="Z60" s="9"/>
      <c r="AA60" s="9"/>
      <c r="AB60" s="9"/>
      <c r="AC60" s="9"/>
      <c r="AD60" s="9"/>
      <c r="AE60" s="9"/>
    </row>
    <row r="61" s="10" customFormat="1" ht="19.92" customHeight="1">
      <c r="A61" s="10"/>
      <c r="B61" s="184"/>
      <c r="C61" s="185"/>
      <c r="D61" s="186" t="s">
        <v>286</v>
      </c>
      <c r="E61" s="187"/>
      <c r="F61" s="187"/>
      <c r="G61" s="187"/>
      <c r="H61" s="187"/>
      <c r="I61" s="188"/>
      <c r="J61" s="189">
        <f>J83</f>
        <v>0</v>
      </c>
      <c r="K61" s="185"/>
      <c r="L61" s="190"/>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137"/>
      <c r="J62" s="41"/>
      <c r="K62" s="41"/>
      <c r="L62" s="138"/>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167"/>
      <c r="J63" s="61"/>
      <c r="K63" s="61"/>
      <c r="L63" s="138"/>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170"/>
      <c r="J67" s="63"/>
      <c r="K67" s="63"/>
      <c r="L67" s="138"/>
      <c r="S67" s="39"/>
      <c r="T67" s="39"/>
      <c r="U67" s="39"/>
      <c r="V67" s="39"/>
      <c r="W67" s="39"/>
      <c r="X67" s="39"/>
      <c r="Y67" s="39"/>
      <c r="Z67" s="39"/>
      <c r="AA67" s="39"/>
      <c r="AB67" s="39"/>
      <c r="AC67" s="39"/>
      <c r="AD67" s="39"/>
      <c r="AE67" s="39"/>
    </row>
    <row r="68" s="2" customFormat="1" ht="24.96" customHeight="1">
      <c r="A68" s="39"/>
      <c r="B68" s="40"/>
      <c r="C68" s="24" t="s">
        <v>119</v>
      </c>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6.5" customHeight="1">
      <c r="A71" s="39"/>
      <c r="B71" s="40"/>
      <c r="C71" s="41"/>
      <c r="D71" s="41"/>
      <c r="E71" s="171" t="str">
        <f>E7</f>
        <v>Oprava podchodu ŽST. Ústí n.L. hl.n.</v>
      </c>
      <c r="F71" s="33"/>
      <c r="G71" s="33"/>
      <c r="H71" s="33"/>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101</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70" t="str">
        <f>E9</f>
        <v>SO-03-02 - ZRN - elektroinstalace</v>
      </c>
      <c r="F73" s="41"/>
      <c r="G73" s="41"/>
      <c r="H73" s="41"/>
      <c r="I73" s="137"/>
      <c r="J73" s="41"/>
      <c r="K73" s="41"/>
      <c r="L73" s="138"/>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141" t="s">
        <v>23</v>
      </c>
      <c r="J75" s="73" t="str">
        <f>IF(J12="","",J12)</f>
        <v>1. 7. 2020</v>
      </c>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5.15" customHeight="1">
      <c r="A77" s="39"/>
      <c r="B77" s="40"/>
      <c r="C77" s="33" t="s">
        <v>25</v>
      </c>
      <c r="D77" s="41"/>
      <c r="E77" s="41"/>
      <c r="F77" s="28" t="str">
        <f>E15</f>
        <v>Správa železnic, státní organizace</v>
      </c>
      <c r="G77" s="41"/>
      <c r="H77" s="41"/>
      <c r="I77" s="141" t="s">
        <v>32</v>
      </c>
      <c r="J77" s="37" t="str">
        <f>E21</f>
        <v xml:space="preserve"> </v>
      </c>
      <c r="K77" s="41"/>
      <c r="L77" s="138"/>
      <c r="S77" s="39"/>
      <c r="T77" s="39"/>
      <c r="U77" s="39"/>
      <c r="V77" s="39"/>
      <c r="W77" s="39"/>
      <c r="X77" s="39"/>
      <c r="Y77" s="39"/>
      <c r="Z77" s="39"/>
      <c r="AA77" s="39"/>
      <c r="AB77" s="39"/>
      <c r="AC77" s="39"/>
      <c r="AD77" s="39"/>
      <c r="AE77" s="39"/>
    </row>
    <row r="78" s="2" customFormat="1" ht="15.15" customHeight="1">
      <c r="A78" s="39"/>
      <c r="B78" s="40"/>
      <c r="C78" s="33" t="s">
        <v>30</v>
      </c>
      <c r="D78" s="41"/>
      <c r="E78" s="41"/>
      <c r="F78" s="28" t="str">
        <f>IF(E18="","",E18)</f>
        <v>Vyplň údaj</v>
      </c>
      <c r="G78" s="41"/>
      <c r="H78" s="41"/>
      <c r="I78" s="141" t="s">
        <v>34</v>
      </c>
      <c r="J78" s="37" t="str">
        <f>E24</f>
        <v xml:space="preserve"> </v>
      </c>
      <c r="K78" s="41"/>
      <c r="L78" s="138"/>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11" customFormat="1" ht="29.28" customHeight="1">
      <c r="A80" s="191"/>
      <c r="B80" s="192"/>
      <c r="C80" s="193" t="s">
        <v>120</v>
      </c>
      <c r="D80" s="194" t="s">
        <v>56</v>
      </c>
      <c r="E80" s="194" t="s">
        <v>52</v>
      </c>
      <c r="F80" s="194" t="s">
        <v>53</v>
      </c>
      <c r="G80" s="194" t="s">
        <v>121</v>
      </c>
      <c r="H80" s="194" t="s">
        <v>122</v>
      </c>
      <c r="I80" s="195" t="s">
        <v>123</v>
      </c>
      <c r="J80" s="194" t="s">
        <v>105</v>
      </c>
      <c r="K80" s="196" t="s">
        <v>124</v>
      </c>
      <c r="L80" s="197"/>
      <c r="M80" s="93" t="s">
        <v>19</v>
      </c>
      <c r="N80" s="94" t="s">
        <v>41</v>
      </c>
      <c r="O80" s="94" t="s">
        <v>125</v>
      </c>
      <c r="P80" s="94" t="s">
        <v>126</v>
      </c>
      <c r="Q80" s="94" t="s">
        <v>127</v>
      </c>
      <c r="R80" s="94" t="s">
        <v>128</v>
      </c>
      <c r="S80" s="94" t="s">
        <v>129</v>
      </c>
      <c r="T80" s="95" t="s">
        <v>130</v>
      </c>
      <c r="U80" s="191"/>
      <c r="V80" s="191"/>
      <c r="W80" s="191"/>
      <c r="X80" s="191"/>
      <c r="Y80" s="191"/>
      <c r="Z80" s="191"/>
      <c r="AA80" s="191"/>
      <c r="AB80" s="191"/>
      <c r="AC80" s="191"/>
      <c r="AD80" s="191"/>
      <c r="AE80" s="191"/>
    </row>
    <row r="81" s="2" customFormat="1" ht="22.8" customHeight="1">
      <c r="A81" s="39"/>
      <c r="B81" s="40"/>
      <c r="C81" s="100" t="s">
        <v>131</v>
      </c>
      <c r="D81" s="41"/>
      <c r="E81" s="41"/>
      <c r="F81" s="41"/>
      <c r="G81" s="41"/>
      <c r="H81" s="41"/>
      <c r="I81" s="137"/>
      <c r="J81" s="198">
        <f>BK81</f>
        <v>0</v>
      </c>
      <c r="K81" s="41"/>
      <c r="L81" s="45"/>
      <c r="M81" s="96"/>
      <c r="N81" s="199"/>
      <c r="O81" s="97"/>
      <c r="P81" s="200">
        <f>P82</f>
        <v>0</v>
      </c>
      <c r="Q81" s="97"/>
      <c r="R81" s="200">
        <f>R82</f>
        <v>0</v>
      </c>
      <c r="S81" s="97"/>
      <c r="T81" s="201">
        <f>T82</f>
        <v>0</v>
      </c>
      <c r="U81" s="39"/>
      <c r="V81" s="39"/>
      <c r="W81" s="39"/>
      <c r="X81" s="39"/>
      <c r="Y81" s="39"/>
      <c r="Z81" s="39"/>
      <c r="AA81" s="39"/>
      <c r="AB81" s="39"/>
      <c r="AC81" s="39"/>
      <c r="AD81" s="39"/>
      <c r="AE81" s="39"/>
      <c r="AT81" s="18" t="s">
        <v>70</v>
      </c>
      <c r="AU81" s="18" t="s">
        <v>106</v>
      </c>
      <c r="BK81" s="202">
        <f>BK82</f>
        <v>0</v>
      </c>
    </row>
    <row r="82" s="12" customFormat="1" ht="25.92" customHeight="1">
      <c r="A82" s="12"/>
      <c r="B82" s="203"/>
      <c r="C82" s="204"/>
      <c r="D82" s="205" t="s">
        <v>70</v>
      </c>
      <c r="E82" s="206" t="s">
        <v>224</v>
      </c>
      <c r="F82" s="206" t="s">
        <v>225</v>
      </c>
      <c r="G82" s="204"/>
      <c r="H82" s="204"/>
      <c r="I82" s="207"/>
      <c r="J82" s="208">
        <f>BK82</f>
        <v>0</v>
      </c>
      <c r="K82" s="204"/>
      <c r="L82" s="209"/>
      <c r="M82" s="210"/>
      <c r="N82" s="211"/>
      <c r="O82" s="211"/>
      <c r="P82" s="212">
        <f>P83</f>
        <v>0</v>
      </c>
      <c r="Q82" s="211"/>
      <c r="R82" s="212">
        <f>R83</f>
        <v>0</v>
      </c>
      <c r="S82" s="211"/>
      <c r="T82" s="213">
        <f>T83</f>
        <v>0</v>
      </c>
      <c r="U82" s="12"/>
      <c r="V82" s="12"/>
      <c r="W82" s="12"/>
      <c r="X82" s="12"/>
      <c r="Y82" s="12"/>
      <c r="Z82" s="12"/>
      <c r="AA82" s="12"/>
      <c r="AB82" s="12"/>
      <c r="AC82" s="12"/>
      <c r="AD82" s="12"/>
      <c r="AE82" s="12"/>
      <c r="AR82" s="214" t="s">
        <v>81</v>
      </c>
      <c r="AT82" s="215" t="s">
        <v>70</v>
      </c>
      <c r="AU82" s="215" t="s">
        <v>71</v>
      </c>
      <c r="AY82" s="214" t="s">
        <v>134</v>
      </c>
      <c r="BK82" s="216">
        <f>BK83</f>
        <v>0</v>
      </c>
    </row>
    <row r="83" s="12" customFormat="1" ht="22.8" customHeight="1">
      <c r="A83" s="12"/>
      <c r="B83" s="203"/>
      <c r="C83" s="204"/>
      <c r="D83" s="205" t="s">
        <v>70</v>
      </c>
      <c r="E83" s="217" t="s">
        <v>347</v>
      </c>
      <c r="F83" s="217" t="s">
        <v>348</v>
      </c>
      <c r="G83" s="204"/>
      <c r="H83" s="204"/>
      <c r="I83" s="207"/>
      <c r="J83" s="218">
        <f>BK83</f>
        <v>0</v>
      </c>
      <c r="K83" s="204"/>
      <c r="L83" s="209"/>
      <c r="M83" s="210"/>
      <c r="N83" s="211"/>
      <c r="O83" s="211"/>
      <c r="P83" s="212">
        <f>SUM(P84:P88)</f>
        <v>0</v>
      </c>
      <c r="Q83" s="211"/>
      <c r="R83" s="212">
        <f>SUM(R84:R88)</f>
        <v>0</v>
      </c>
      <c r="S83" s="211"/>
      <c r="T83" s="213">
        <f>SUM(T84:T88)</f>
        <v>0</v>
      </c>
      <c r="U83" s="12"/>
      <c r="V83" s="12"/>
      <c r="W83" s="12"/>
      <c r="X83" s="12"/>
      <c r="Y83" s="12"/>
      <c r="Z83" s="12"/>
      <c r="AA83" s="12"/>
      <c r="AB83" s="12"/>
      <c r="AC83" s="12"/>
      <c r="AD83" s="12"/>
      <c r="AE83" s="12"/>
      <c r="AR83" s="214" t="s">
        <v>81</v>
      </c>
      <c r="AT83" s="215" t="s">
        <v>70</v>
      </c>
      <c r="AU83" s="215" t="s">
        <v>79</v>
      </c>
      <c r="AY83" s="214" t="s">
        <v>134</v>
      </c>
      <c r="BK83" s="216">
        <f>SUM(BK84:BK88)</f>
        <v>0</v>
      </c>
    </row>
    <row r="84" s="2" customFormat="1" ht="16.5" customHeight="1">
      <c r="A84" s="39"/>
      <c r="B84" s="40"/>
      <c r="C84" s="219" t="s">
        <v>79</v>
      </c>
      <c r="D84" s="219" t="s">
        <v>137</v>
      </c>
      <c r="E84" s="220" t="s">
        <v>586</v>
      </c>
      <c r="F84" s="221" t="s">
        <v>587</v>
      </c>
      <c r="G84" s="222" t="s">
        <v>346</v>
      </c>
      <c r="H84" s="223">
        <v>12</v>
      </c>
      <c r="I84" s="224"/>
      <c r="J84" s="225">
        <f>ROUND(I84*H84,2)</f>
        <v>0</v>
      </c>
      <c r="K84" s="221" t="s">
        <v>19</v>
      </c>
      <c r="L84" s="45"/>
      <c r="M84" s="226" t="s">
        <v>19</v>
      </c>
      <c r="N84" s="227" t="s">
        <v>42</v>
      </c>
      <c r="O84" s="85"/>
      <c r="P84" s="228">
        <f>O84*H84</f>
        <v>0</v>
      </c>
      <c r="Q84" s="228">
        <v>0</v>
      </c>
      <c r="R84" s="228">
        <f>Q84*H84</f>
        <v>0</v>
      </c>
      <c r="S84" s="228">
        <v>0</v>
      </c>
      <c r="T84" s="229">
        <f>S84*H84</f>
        <v>0</v>
      </c>
      <c r="U84" s="39"/>
      <c r="V84" s="39"/>
      <c r="W84" s="39"/>
      <c r="X84" s="39"/>
      <c r="Y84" s="39"/>
      <c r="Z84" s="39"/>
      <c r="AA84" s="39"/>
      <c r="AB84" s="39"/>
      <c r="AC84" s="39"/>
      <c r="AD84" s="39"/>
      <c r="AE84" s="39"/>
      <c r="AR84" s="230" t="s">
        <v>175</v>
      </c>
      <c r="AT84" s="230" t="s">
        <v>137</v>
      </c>
      <c r="AU84" s="230" t="s">
        <v>81</v>
      </c>
      <c r="AY84" s="18" t="s">
        <v>134</v>
      </c>
      <c r="BE84" s="231">
        <f>IF(N84="základní",J84,0)</f>
        <v>0</v>
      </c>
      <c r="BF84" s="231">
        <f>IF(N84="snížená",J84,0)</f>
        <v>0</v>
      </c>
      <c r="BG84" s="231">
        <f>IF(N84="zákl. přenesená",J84,0)</f>
        <v>0</v>
      </c>
      <c r="BH84" s="231">
        <f>IF(N84="sníž. přenesená",J84,0)</f>
        <v>0</v>
      </c>
      <c r="BI84" s="231">
        <f>IF(N84="nulová",J84,0)</f>
        <v>0</v>
      </c>
      <c r="BJ84" s="18" t="s">
        <v>79</v>
      </c>
      <c r="BK84" s="231">
        <f>ROUND(I84*H84,2)</f>
        <v>0</v>
      </c>
      <c r="BL84" s="18" t="s">
        <v>175</v>
      </c>
      <c r="BM84" s="230" t="s">
        <v>81</v>
      </c>
    </row>
    <row r="85" s="2" customFormat="1">
      <c r="A85" s="39"/>
      <c r="B85" s="40"/>
      <c r="C85" s="41"/>
      <c r="D85" s="232" t="s">
        <v>143</v>
      </c>
      <c r="E85" s="41"/>
      <c r="F85" s="233" t="s">
        <v>587</v>
      </c>
      <c r="G85" s="41"/>
      <c r="H85" s="41"/>
      <c r="I85" s="137"/>
      <c r="J85" s="41"/>
      <c r="K85" s="41"/>
      <c r="L85" s="45"/>
      <c r="M85" s="234"/>
      <c r="N85" s="235"/>
      <c r="O85" s="85"/>
      <c r="P85" s="85"/>
      <c r="Q85" s="85"/>
      <c r="R85" s="85"/>
      <c r="S85" s="85"/>
      <c r="T85" s="86"/>
      <c r="U85" s="39"/>
      <c r="V85" s="39"/>
      <c r="W85" s="39"/>
      <c r="X85" s="39"/>
      <c r="Y85" s="39"/>
      <c r="Z85" s="39"/>
      <c r="AA85" s="39"/>
      <c r="AB85" s="39"/>
      <c r="AC85" s="39"/>
      <c r="AD85" s="39"/>
      <c r="AE85" s="39"/>
      <c r="AT85" s="18" t="s">
        <v>143</v>
      </c>
      <c r="AU85" s="18" t="s">
        <v>81</v>
      </c>
    </row>
    <row r="86" s="13" customFormat="1">
      <c r="A86" s="13"/>
      <c r="B86" s="236"/>
      <c r="C86" s="237"/>
      <c r="D86" s="232" t="s">
        <v>147</v>
      </c>
      <c r="E86" s="238" t="s">
        <v>19</v>
      </c>
      <c r="F86" s="239" t="s">
        <v>588</v>
      </c>
      <c r="G86" s="237"/>
      <c r="H86" s="238" t="s">
        <v>19</v>
      </c>
      <c r="I86" s="240"/>
      <c r="J86" s="237"/>
      <c r="K86" s="237"/>
      <c r="L86" s="241"/>
      <c r="M86" s="242"/>
      <c r="N86" s="243"/>
      <c r="O86" s="243"/>
      <c r="P86" s="243"/>
      <c r="Q86" s="243"/>
      <c r="R86" s="243"/>
      <c r="S86" s="243"/>
      <c r="T86" s="244"/>
      <c r="U86" s="13"/>
      <c r="V86" s="13"/>
      <c r="W86" s="13"/>
      <c r="X86" s="13"/>
      <c r="Y86" s="13"/>
      <c r="Z86" s="13"/>
      <c r="AA86" s="13"/>
      <c r="AB86" s="13"/>
      <c r="AC86" s="13"/>
      <c r="AD86" s="13"/>
      <c r="AE86" s="13"/>
      <c r="AT86" s="245" t="s">
        <v>147</v>
      </c>
      <c r="AU86" s="245" t="s">
        <v>81</v>
      </c>
      <c r="AV86" s="13" t="s">
        <v>79</v>
      </c>
      <c r="AW86" s="13" t="s">
        <v>33</v>
      </c>
      <c r="AX86" s="13" t="s">
        <v>71</v>
      </c>
      <c r="AY86" s="245" t="s">
        <v>134</v>
      </c>
    </row>
    <row r="87" s="14" customFormat="1">
      <c r="A87" s="14"/>
      <c r="B87" s="246"/>
      <c r="C87" s="247"/>
      <c r="D87" s="232" t="s">
        <v>147</v>
      </c>
      <c r="E87" s="248" t="s">
        <v>19</v>
      </c>
      <c r="F87" s="249" t="s">
        <v>166</v>
      </c>
      <c r="G87" s="247"/>
      <c r="H87" s="250">
        <v>12</v>
      </c>
      <c r="I87" s="251"/>
      <c r="J87" s="247"/>
      <c r="K87" s="247"/>
      <c r="L87" s="252"/>
      <c r="M87" s="253"/>
      <c r="N87" s="254"/>
      <c r="O87" s="254"/>
      <c r="P87" s="254"/>
      <c r="Q87" s="254"/>
      <c r="R87" s="254"/>
      <c r="S87" s="254"/>
      <c r="T87" s="255"/>
      <c r="U87" s="14"/>
      <c r="V87" s="14"/>
      <c r="W87" s="14"/>
      <c r="X87" s="14"/>
      <c r="Y87" s="14"/>
      <c r="Z87" s="14"/>
      <c r="AA87" s="14"/>
      <c r="AB87" s="14"/>
      <c r="AC87" s="14"/>
      <c r="AD87" s="14"/>
      <c r="AE87" s="14"/>
      <c r="AT87" s="256" t="s">
        <v>147</v>
      </c>
      <c r="AU87" s="256" t="s">
        <v>81</v>
      </c>
      <c r="AV87" s="14" t="s">
        <v>81</v>
      </c>
      <c r="AW87" s="14" t="s">
        <v>33</v>
      </c>
      <c r="AX87" s="14" t="s">
        <v>71</v>
      </c>
      <c r="AY87" s="256" t="s">
        <v>134</v>
      </c>
    </row>
    <row r="88" s="15" customFormat="1">
      <c r="A88" s="15"/>
      <c r="B88" s="257"/>
      <c r="C88" s="258"/>
      <c r="D88" s="232" t="s">
        <v>147</v>
      </c>
      <c r="E88" s="259" t="s">
        <v>19</v>
      </c>
      <c r="F88" s="260" t="s">
        <v>150</v>
      </c>
      <c r="G88" s="258"/>
      <c r="H88" s="261">
        <v>12</v>
      </c>
      <c r="I88" s="262"/>
      <c r="J88" s="258"/>
      <c r="K88" s="258"/>
      <c r="L88" s="263"/>
      <c r="M88" s="284"/>
      <c r="N88" s="285"/>
      <c r="O88" s="285"/>
      <c r="P88" s="285"/>
      <c r="Q88" s="285"/>
      <c r="R88" s="285"/>
      <c r="S88" s="285"/>
      <c r="T88" s="286"/>
      <c r="U88" s="15"/>
      <c r="V88" s="15"/>
      <c r="W88" s="15"/>
      <c r="X88" s="15"/>
      <c r="Y88" s="15"/>
      <c r="Z88" s="15"/>
      <c r="AA88" s="15"/>
      <c r="AB88" s="15"/>
      <c r="AC88" s="15"/>
      <c r="AD88" s="15"/>
      <c r="AE88" s="15"/>
      <c r="AT88" s="267" t="s">
        <v>147</v>
      </c>
      <c r="AU88" s="267" t="s">
        <v>81</v>
      </c>
      <c r="AV88" s="15" t="s">
        <v>142</v>
      </c>
      <c r="AW88" s="15" t="s">
        <v>33</v>
      </c>
      <c r="AX88" s="15" t="s">
        <v>79</v>
      </c>
      <c r="AY88" s="267" t="s">
        <v>134</v>
      </c>
    </row>
    <row r="89" s="2" customFormat="1" ht="6.96" customHeight="1">
      <c r="A89" s="39"/>
      <c r="B89" s="60"/>
      <c r="C89" s="61"/>
      <c r="D89" s="61"/>
      <c r="E89" s="61"/>
      <c r="F89" s="61"/>
      <c r="G89" s="61"/>
      <c r="H89" s="61"/>
      <c r="I89" s="167"/>
      <c r="J89" s="61"/>
      <c r="K89" s="61"/>
      <c r="L89" s="45"/>
      <c r="M89" s="39"/>
      <c r="O89" s="39"/>
      <c r="P89" s="39"/>
      <c r="Q89" s="39"/>
      <c r="R89" s="39"/>
      <c r="S89" s="39"/>
      <c r="T89" s="39"/>
      <c r="U89" s="39"/>
      <c r="V89" s="39"/>
      <c r="W89" s="39"/>
      <c r="X89" s="39"/>
      <c r="Y89" s="39"/>
      <c r="Z89" s="39"/>
      <c r="AA89" s="39"/>
      <c r="AB89" s="39"/>
      <c r="AC89" s="39"/>
      <c r="AD89" s="39"/>
      <c r="AE89" s="39"/>
    </row>
  </sheetData>
  <sheetProtection sheet="1" autoFilter="0" formatColumns="0" formatRows="0" objects="1" scenarios="1" spinCount="100000" saltValue="fcTNlxKHcCKz/iBocxlW6dFiIYTii8e6d0Whl5DYe/uI+Q3/ZOSS9RXdUH0oe2JZfy5lZX/vyLxE1e2AZBJ1Mw==" hashValue="dtspC3cM3Yid3sWY4QjxyQRJxiL699d7xPJI48imXKmToLl0P4gjbvMi+Vx8sZYAK1HScXQAk8tb7OkO08rbTw==" algorithmName="SHA-512" password="CC35"/>
  <autoFilter ref="C80:K8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93</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589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ROUND(J82,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ROUND((SUM(BE82:BE91)),  2)</f>
        <v>0</v>
      </c>
      <c r="G33" s="39"/>
      <c r="H33" s="39"/>
      <c r="I33" s="156">
        <v>0.20999999999999999</v>
      </c>
      <c r="J33" s="155">
        <f>ROUND(((SUM(BE82:BE91))*I33),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ROUND((SUM(BF82:BF91)),  2)</f>
        <v>0</v>
      </c>
      <c r="G34" s="39"/>
      <c r="H34" s="39"/>
      <c r="I34" s="156">
        <v>0.14999999999999999</v>
      </c>
      <c r="J34" s="155">
        <f>ROUND(((SUM(BF82:BF91))*I34),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ROUND((SUM(BG82:BG91)),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ROUND((SUM(BH82:BH91)),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ROUND((SUM(BI82:BI91)),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SO-03-03 - VRN</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J82</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117</v>
      </c>
      <c r="E60" s="180"/>
      <c r="F60" s="180"/>
      <c r="G60" s="180"/>
      <c r="H60" s="180"/>
      <c r="I60" s="181"/>
      <c r="J60" s="182">
        <f>J83</f>
        <v>0</v>
      </c>
      <c r="K60" s="178"/>
      <c r="L60" s="183"/>
      <c r="S60" s="9"/>
      <c r="T60" s="9"/>
      <c r="U60" s="9"/>
      <c r="V60" s="9"/>
      <c r="W60" s="9"/>
      <c r="X60" s="9"/>
      <c r="Y60" s="9"/>
      <c r="Z60" s="9"/>
      <c r="AA60" s="9"/>
      <c r="AB60" s="9"/>
      <c r="AC60" s="9"/>
      <c r="AD60" s="9"/>
      <c r="AE60" s="9"/>
    </row>
    <row r="61" s="10" customFormat="1" ht="19.92" customHeight="1">
      <c r="A61" s="10"/>
      <c r="B61" s="184"/>
      <c r="C61" s="185"/>
      <c r="D61" s="186" t="s">
        <v>118</v>
      </c>
      <c r="E61" s="187"/>
      <c r="F61" s="187"/>
      <c r="G61" s="187"/>
      <c r="H61" s="187"/>
      <c r="I61" s="188"/>
      <c r="J61" s="189">
        <f>J84</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295</v>
      </c>
      <c r="E62" s="187"/>
      <c r="F62" s="187"/>
      <c r="G62" s="187"/>
      <c r="H62" s="187"/>
      <c r="I62" s="188"/>
      <c r="J62" s="189">
        <f>J88</f>
        <v>0</v>
      </c>
      <c r="K62" s="185"/>
      <c r="L62" s="190"/>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137"/>
      <c r="J63" s="41"/>
      <c r="K63" s="41"/>
      <c r="L63" s="138"/>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167"/>
      <c r="J64" s="61"/>
      <c r="K64" s="61"/>
      <c r="L64" s="138"/>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170"/>
      <c r="J68" s="63"/>
      <c r="K68" s="63"/>
      <c r="L68" s="138"/>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171" t="str">
        <f>E7</f>
        <v>Oprava podchodu ŽST. Ústí n.L. hl.n.</v>
      </c>
      <c r="F72" s="33"/>
      <c r="G72" s="33"/>
      <c r="H72" s="33"/>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101</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70" t="str">
        <f>E9</f>
        <v>SO-03-03 - VRN</v>
      </c>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141" t="s">
        <v>23</v>
      </c>
      <c r="J76" s="73" t="str">
        <f>IF(J12="","",J12)</f>
        <v>1. 7. 2020</v>
      </c>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Správa železnic, státní organizace</v>
      </c>
      <c r="G78" s="41"/>
      <c r="H78" s="41"/>
      <c r="I78" s="141" t="s">
        <v>32</v>
      </c>
      <c r="J78" s="37" t="str">
        <f>E21</f>
        <v xml:space="preserve"> </v>
      </c>
      <c r="K78" s="41"/>
      <c r="L78" s="138"/>
      <c r="S78" s="39"/>
      <c r="T78" s="39"/>
      <c r="U78" s="39"/>
      <c r="V78" s="39"/>
      <c r="W78" s="39"/>
      <c r="X78" s="39"/>
      <c r="Y78" s="39"/>
      <c r="Z78" s="39"/>
      <c r="AA78" s="39"/>
      <c r="AB78" s="39"/>
      <c r="AC78" s="39"/>
      <c r="AD78" s="39"/>
      <c r="AE78" s="39"/>
    </row>
    <row r="79" s="2" customFormat="1" ht="15.15" customHeight="1">
      <c r="A79" s="39"/>
      <c r="B79" s="40"/>
      <c r="C79" s="33" t="s">
        <v>30</v>
      </c>
      <c r="D79" s="41"/>
      <c r="E79" s="41"/>
      <c r="F79" s="28" t="str">
        <f>IF(E18="","",E18)</f>
        <v>Vyplň údaj</v>
      </c>
      <c r="G79" s="41"/>
      <c r="H79" s="41"/>
      <c r="I79" s="141" t="s">
        <v>34</v>
      </c>
      <c r="J79" s="37" t="str">
        <f>E24</f>
        <v xml:space="preserve"> </v>
      </c>
      <c r="K79" s="41"/>
      <c r="L79" s="138"/>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11" customFormat="1" ht="29.28" customHeight="1">
      <c r="A81" s="191"/>
      <c r="B81" s="192"/>
      <c r="C81" s="193" t="s">
        <v>120</v>
      </c>
      <c r="D81" s="194" t="s">
        <v>56</v>
      </c>
      <c r="E81" s="194" t="s">
        <v>52</v>
      </c>
      <c r="F81" s="194" t="s">
        <v>53</v>
      </c>
      <c r="G81" s="194" t="s">
        <v>121</v>
      </c>
      <c r="H81" s="194" t="s">
        <v>122</v>
      </c>
      <c r="I81" s="195" t="s">
        <v>123</v>
      </c>
      <c r="J81" s="194" t="s">
        <v>105</v>
      </c>
      <c r="K81" s="196" t="s">
        <v>124</v>
      </c>
      <c r="L81" s="197"/>
      <c r="M81" s="93" t="s">
        <v>19</v>
      </c>
      <c r="N81" s="94" t="s">
        <v>41</v>
      </c>
      <c r="O81" s="94" t="s">
        <v>125</v>
      </c>
      <c r="P81" s="94" t="s">
        <v>126</v>
      </c>
      <c r="Q81" s="94" t="s">
        <v>127</v>
      </c>
      <c r="R81" s="94" t="s">
        <v>128</v>
      </c>
      <c r="S81" s="94" t="s">
        <v>129</v>
      </c>
      <c r="T81" s="95" t="s">
        <v>130</v>
      </c>
      <c r="U81" s="191"/>
      <c r="V81" s="191"/>
      <c r="W81" s="191"/>
      <c r="X81" s="191"/>
      <c r="Y81" s="191"/>
      <c r="Z81" s="191"/>
      <c r="AA81" s="191"/>
      <c r="AB81" s="191"/>
      <c r="AC81" s="191"/>
      <c r="AD81" s="191"/>
      <c r="AE81" s="191"/>
    </row>
    <row r="82" s="2" customFormat="1" ht="22.8" customHeight="1">
      <c r="A82" s="39"/>
      <c r="B82" s="40"/>
      <c r="C82" s="100" t="s">
        <v>131</v>
      </c>
      <c r="D82" s="41"/>
      <c r="E82" s="41"/>
      <c r="F82" s="41"/>
      <c r="G82" s="41"/>
      <c r="H82" s="41"/>
      <c r="I82" s="137"/>
      <c r="J82" s="198">
        <f>BK82</f>
        <v>0</v>
      </c>
      <c r="K82" s="41"/>
      <c r="L82" s="45"/>
      <c r="M82" s="96"/>
      <c r="N82" s="199"/>
      <c r="O82" s="97"/>
      <c r="P82" s="200">
        <f>P83</f>
        <v>0</v>
      </c>
      <c r="Q82" s="97"/>
      <c r="R82" s="200">
        <f>R83</f>
        <v>0</v>
      </c>
      <c r="S82" s="97"/>
      <c r="T82" s="201">
        <f>T83</f>
        <v>0</v>
      </c>
      <c r="U82" s="39"/>
      <c r="V82" s="39"/>
      <c r="W82" s="39"/>
      <c r="X82" s="39"/>
      <c r="Y82" s="39"/>
      <c r="Z82" s="39"/>
      <c r="AA82" s="39"/>
      <c r="AB82" s="39"/>
      <c r="AC82" s="39"/>
      <c r="AD82" s="39"/>
      <c r="AE82" s="39"/>
      <c r="AT82" s="18" t="s">
        <v>70</v>
      </c>
      <c r="AU82" s="18" t="s">
        <v>106</v>
      </c>
      <c r="BK82" s="202">
        <f>BK83</f>
        <v>0</v>
      </c>
    </row>
    <row r="83" s="12" customFormat="1" ht="25.92" customHeight="1">
      <c r="A83" s="12"/>
      <c r="B83" s="203"/>
      <c r="C83" s="204"/>
      <c r="D83" s="205" t="s">
        <v>70</v>
      </c>
      <c r="E83" s="206" t="s">
        <v>92</v>
      </c>
      <c r="F83" s="206" t="s">
        <v>271</v>
      </c>
      <c r="G83" s="204"/>
      <c r="H83" s="204"/>
      <c r="I83" s="207"/>
      <c r="J83" s="208">
        <f>BK83</f>
        <v>0</v>
      </c>
      <c r="K83" s="204"/>
      <c r="L83" s="209"/>
      <c r="M83" s="210"/>
      <c r="N83" s="211"/>
      <c r="O83" s="211"/>
      <c r="P83" s="212">
        <f>P84+P88</f>
        <v>0</v>
      </c>
      <c r="Q83" s="211"/>
      <c r="R83" s="212">
        <f>R84+R88</f>
        <v>0</v>
      </c>
      <c r="S83" s="211"/>
      <c r="T83" s="213">
        <f>T84+T88</f>
        <v>0</v>
      </c>
      <c r="U83" s="12"/>
      <c r="V83" s="12"/>
      <c r="W83" s="12"/>
      <c r="X83" s="12"/>
      <c r="Y83" s="12"/>
      <c r="Z83" s="12"/>
      <c r="AA83" s="12"/>
      <c r="AB83" s="12"/>
      <c r="AC83" s="12"/>
      <c r="AD83" s="12"/>
      <c r="AE83" s="12"/>
      <c r="AR83" s="214" t="s">
        <v>160</v>
      </c>
      <c r="AT83" s="215" t="s">
        <v>70</v>
      </c>
      <c r="AU83" s="215" t="s">
        <v>71</v>
      </c>
      <c r="AY83" s="214" t="s">
        <v>134</v>
      </c>
      <c r="BK83" s="216">
        <f>BK84+BK88</f>
        <v>0</v>
      </c>
    </row>
    <row r="84" s="12" customFormat="1" ht="22.8" customHeight="1">
      <c r="A84" s="12"/>
      <c r="B84" s="203"/>
      <c r="C84" s="204"/>
      <c r="D84" s="205" t="s">
        <v>70</v>
      </c>
      <c r="E84" s="217" t="s">
        <v>272</v>
      </c>
      <c r="F84" s="217" t="s">
        <v>273</v>
      </c>
      <c r="G84" s="204"/>
      <c r="H84" s="204"/>
      <c r="I84" s="207"/>
      <c r="J84" s="218">
        <f>BK84</f>
        <v>0</v>
      </c>
      <c r="K84" s="204"/>
      <c r="L84" s="209"/>
      <c r="M84" s="210"/>
      <c r="N84" s="211"/>
      <c r="O84" s="211"/>
      <c r="P84" s="212">
        <f>SUM(P85:P87)</f>
        <v>0</v>
      </c>
      <c r="Q84" s="211"/>
      <c r="R84" s="212">
        <f>SUM(R85:R87)</f>
        <v>0</v>
      </c>
      <c r="S84" s="211"/>
      <c r="T84" s="213">
        <f>SUM(T85:T87)</f>
        <v>0</v>
      </c>
      <c r="U84" s="12"/>
      <c r="V84" s="12"/>
      <c r="W84" s="12"/>
      <c r="X84" s="12"/>
      <c r="Y84" s="12"/>
      <c r="Z84" s="12"/>
      <c r="AA84" s="12"/>
      <c r="AB84" s="12"/>
      <c r="AC84" s="12"/>
      <c r="AD84" s="12"/>
      <c r="AE84" s="12"/>
      <c r="AR84" s="214" t="s">
        <v>160</v>
      </c>
      <c r="AT84" s="215" t="s">
        <v>70</v>
      </c>
      <c r="AU84" s="215" t="s">
        <v>79</v>
      </c>
      <c r="AY84" s="214" t="s">
        <v>134</v>
      </c>
      <c r="BK84" s="216">
        <f>SUM(BK85:BK87)</f>
        <v>0</v>
      </c>
    </row>
    <row r="85" s="2" customFormat="1" ht="16.5" customHeight="1">
      <c r="A85" s="39"/>
      <c r="B85" s="40"/>
      <c r="C85" s="219" t="s">
        <v>79</v>
      </c>
      <c r="D85" s="219" t="s">
        <v>137</v>
      </c>
      <c r="E85" s="220" t="s">
        <v>275</v>
      </c>
      <c r="F85" s="221" t="s">
        <v>273</v>
      </c>
      <c r="G85" s="222" t="s">
        <v>242</v>
      </c>
      <c r="H85" s="223">
        <v>2800.9499999999998</v>
      </c>
      <c r="I85" s="224"/>
      <c r="J85" s="225">
        <f>ROUND(I85*H85,2)</f>
        <v>0</v>
      </c>
      <c r="K85" s="221" t="s">
        <v>141</v>
      </c>
      <c r="L85" s="45"/>
      <c r="M85" s="226" t="s">
        <v>19</v>
      </c>
      <c r="N85" s="227" t="s">
        <v>42</v>
      </c>
      <c r="O85" s="85"/>
      <c r="P85" s="228">
        <f>O85*H85</f>
        <v>0</v>
      </c>
      <c r="Q85" s="228">
        <v>0</v>
      </c>
      <c r="R85" s="228">
        <f>Q85*H85</f>
        <v>0</v>
      </c>
      <c r="S85" s="228">
        <v>0</v>
      </c>
      <c r="T85" s="229">
        <f>S85*H85</f>
        <v>0</v>
      </c>
      <c r="U85" s="39"/>
      <c r="V85" s="39"/>
      <c r="W85" s="39"/>
      <c r="X85" s="39"/>
      <c r="Y85" s="39"/>
      <c r="Z85" s="39"/>
      <c r="AA85" s="39"/>
      <c r="AB85" s="39"/>
      <c r="AC85" s="39"/>
      <c r="AD85" s="39"/>
      <c r="AE85" s="39"/>
      <c r="AR85" s="230" t="s">
        <v>142</v>
      </c>
      <c r="AT85" s="230" t="s">
        <v>137</v>
      </c>
      <c r="AU85" s="230" t="s">
        <v>81</v>
      </c>
      <c r="AY85" s="18" t="s">
        <v>134</v>
      </c>
      <c r="BE85" s="231">
        <f>IF(N85="základní",J85,0)</f>
        <v>0</v>
      </c>
      <c r="BF85" s="231">
        <f>IF(N85="snížená",J85,0)</f>
        <v>0</v>
      </c>
      <c r="BG85" s="231">
        <f>IF(N85="zákl. přenesená",J85,0)</f>
        <v>0</v>
      </c>
      <c r="BH85" s="231">
        <f>IF(N85="sníž. přenesená",J85,0)</f>
        <v>0</v>
      </c>
      <c r="BI85" s="231">
        <f>IF(N85="nulová",J85,0)</f>
        <v>0</v>
      </c>
      <c r="BJ85" s="18" t="s">
        <v>79</v>
      </c>
      <c r="BK85" s="231">
        <f>ROUND(I85*H85,2)</f>
        <v>0</v>
      </c>
      <c r="BL85" s="18" t="s">
        <v>142</v>
      </c>
      <c r="BM85" s="230" t="s">
        <v>81</v>
      </c>
    </row>
    <row r="86" s="2" customFormat="1">
      <c r="A86" s="39"/>
      <c r="B86" s="40"/>
      <c r="C86" s="41"/>
      <c r="D86" s="232" t="s">
        <v>143</v>
      </c>
      <c r="E86" s="41"/>
      <c r="F86" s="233" t="s">
        <v>273</v>
      </c>
      <c r="G86" s="41"/>
      <c r="H86" s="41"/>
      <c r="I86" s="137"/>
      <c r="J86" s="41"/>
      <c r="K86" s="41"/>
      <c r="L86" s="45"/>
      <c r="M86" s="234"/>
      <c r="N86" s="235"/>
      <c r="O86" s="85"/>
      <c r="P86" s="85"/>
      <c r="Q86" s="85"/>
      <c r="R86" s="85"/>
      <c r="S86" s="85"/>
      <c r="T86" s="86"/>
      <c r="U86" s="39"/>
      <c r="V86" s="39"/>
      <c r="W86" s="39"/>
      <c r="X86" s="39"/>
      <c r="Y86" s="39"/>
      <c r="Z86" s="39"/>
      <c r="AA86" s="39"/>
      <c r="AB86" s="39"/>
      <c r="AC86" s="39"/>
      <c r="AD86" s="39"/>
      <c r="AE86" s="39"/>
      <c r="AT86" s="18" t="s">
        <v>143</v>
      </c>
      <c r="AU86" s="18" t="s">
        <v>81</v>
      </c>
    </row>
    <row r="87" s="2" customFormat="1">
      <c r="A87" s="39"/>
      <c r="B87" s="40"/>
      <c r="C87" s="41"/>
      <c r="D87" s="232" t="s">
        <v>529</v>
      </c>
      <c r="E87" s="41"/>
      <c r="F87" s="283" t="s">
        <v>590</v>
      </c>
      <c r="G87" s="41"/>
      <c r="H87" s="41"/>
      <c r="I87" s="137"/>
      <c r="J87" s="41"/>
      <c r="K87" s="41"/>
      <c r="L87" s="45"/>
      <c r="M87" s="234"/>
      <c r="N87" s="235"/>
      <c r="O87" s="85"/>
      <c r="P87" s="85"/>
      <c r="Q87" s="85"/>
      <c r="R87" s="85"/>
      <c r="S87" s="85"/>
      <c r="T87" s="86"/>
      <c r="U87" s="39"/>
      <c r="V87" s="39"/>
      <c r="W87" s="39"/>
      <c r="X87" s="39"/>
      <c r="Y87" s="39"/>
      <c r="Z87" s="39"/>
      <c r="AA87" s="39"/>
      <c r="AB87" s="39"/>
      <c r="AC87" s="39"/>
      <c r="AD87" s="39"/>
      <c r="AE87" s="39"/>
      <c r="AT87" s="18" t="s">
        <v>529</v>
      </c>
      <c r="AU87" s="18" t="s">
        <v>81</v>
      </c>
    </row>
    <row r="88" s="12" customFormat="1" ht="22.8" customHeight="1">
      <c r="A88" s="12"/>
      <c r="B88" s="203"/>
      <c r="C88" s="204"/>
      <c r="D88" s="205" t="s">
        <v>70</v>
      </c>
      <c r="E88" s="217" t="s">
        <v>485</v>
      </c>
      <c r="F88" s="217" t="s">
        <v>486</v>
      </c>
      <c r="G88" s="204"/>
      <c r="H88" s="204"/>
      <c r="I88" s="207"/>
      <c r="J88" s="218">
        <f>BK88</f>
        <v>0</v>
      </c>
      <c r="K88" s="204"/>
      <c r="L88" s="209"/>
      <c r="M88" s="210"/>
      <c r="N88" s="211"/>
      <c r="O88" s="211"/>
      <c r="P88" s="212">
        <f>SUM(P89:P91)</f>
        <v>0</v>
      </c>
      <c r="Q88" s="211"/>
      <c r="R88" s="212">
        <f>SUM(R89:R91)</f>
        <v>0</v>
      </c>
      <c r="S88" s="211"/>
      <c r="T88" s="213">
        <f>SUM(T89:T91)</f>
        <v>0</v>
      </c>
      <c r="U88" s="12"/>
      <c r="V88" s="12"/>
      <c r="W88" s="12"/>
      <c r="X88" s="12"/>
      <c r="Y88" s="12"/>
      <c r="Z88" s="12"/>
      <c r="AA88" s="12"/>
      <c r="AB88" s="12"/>
      <c r="AC88" s="12"/>
      <c r="AD88" s="12"/>
      <c r="AE88" s="12"/>
      <c r="AR88" s="214" t="s">
        <v>160</v>
      </c>
      <c r="AT88" s="215" t="s">
        <v>70</v>
      </c>
      <c r="AU88" s="215" t="s">
        <v>79</v>
      </c>
      <c r="AY88" s="214" t="s">
        <v>134</v>
      </c>
      <c r="BK88" s="216">
        <f>SUM(BK89:BK91)</f>
        <v>0</v>
      </c>
    </row>
    <row r="89" s="2" customFormat="1" ht="16.5" customHeight="1">
      <c r="A89" s="39"/>
      <c r="B89" s="40"/>
      <c r="C89" s="219" t="s">
        <v>81</v>
      </c>
      <c r="D89" s="219" t="s">
        <v>137</v>
      </c>
      <c r="E89" s="220" t="s">
        <v>591</v>
      </c>
      <c r="F89" s="221" t="s">
        <v>486</v>
      </c>
      <c r="G89" s="222" t="s">
        <v>242</v>
      </c>
      <c r="H89" s="223">
        <v>2800.9499999999998</v>
      </c>
      <c r="I89" s="224"/>
      <c r="J89" s="225">
        <f>ROUND(I89*H89,2)</f>
        <v>0</v>
      </c>
      <c r="K89" s="221" t="s">
        <v>141</v>
      </c>
      <c r="L89" s="45"/>
      <c r="M89" s="226" t="s">
        <v>19</v>
      </c>
      <c r="N89" s="227" t="s">
        <v>42</v>
      </c>
      <c r="O89" s="85"/>
      <c r="P89" s="228">
        <f>O89*H89</f>
        <v>0</v>
      </c>
      <c r="Q89" s="228">
        <v>0</v>
      </c>
      <c r="R89" s="228">
        <f>Q89*H89</f>
        <v>0</v>
      </c>
      <c r="S89" s="228">
        <v>0</v>
      </c>
      <c r="T89" s="229">
        <f>S89*H89</f>
        <v>0</v>
      </c>
      <c r="U89" s="39"/>
      <c r="V89" s="39"/>
      <c r="W89" s="39"/>
      <c r="X89" s="39"/>
      <c r="Y89" s="39"/>
      <c r="Z89" s="39"/>
      <c r="AA89" s="39"/>
      <c r="AB89" s="39"/>
      <c r="AC89" s="39"/>
      <c r="AD89" s="39"/>
      <c r="AE89" s="39"/>
      <c r="AR89" s="230" t="s">
        <v>142</v>
      </c>
      <c r="AT89" s="230" t="s">
        <v>137</v>
      </c>
      <c r="AU89" s="230" t="s">
        <v>81</v>
      </c>
      <c r="AY89" s="18" t="s">
        <v>134</v>
      </c>
      <c r="BE89" s="231">
        <f>IF(N89="základní",J89,0)</f>
        <v>0</v>
      </c>
      <c r="BF89" s="231">
        <f>IF(N89="snížená",J89,0)</f>
        <v>0</v>
      </c>
      <c r="BG89" s="231">
        <f>IF(N89="zákl. přenesená",J89,0)</f>
        <v>0</v>
      </c>
      <c r="BH89" s="231">
        <f>IF(N89="sníž. přenesená",J89,0)</f>
        <v>0</v>
      </c>
      <c r="BI89" s="231">
        <f>IF(N89="nulová",J89,0)</f>
        <v>0</v>
      </c>
      <c r="BJ89" s="18" t="s">
        <v>79</v>
      </c>
      <c r="BK89" s="231">
        <f>ROUND(I89*H89,2)</f>
        <v>0</v>
      </c>
      <c r="BL89" s="18" t="s">
        <v>142</v>
      </c>
      <c r="BM89" s="230" t="s">
        <v>142</v>
      </c>
    </row>
    <row r="90" s="2" customFormat="1">
      <c r="A90" s="39"/>
      <c r="B90" s="40"/>
      <c r="C90" s="41"/>
      <c r="D90" s="232" t="s">
        <v>143</v>
      </c>
      <c r="E90" s="41"/>
      <c r="F90" s="233" t="s">
        <v>486</v>
      </c>
      <c r="G90" s="41"/>
      <c r="H90" s="41"/>
      <c r="I90" s="137"/>
      <c r="J90" s="41"/>
      <c r="K90" s="41"/>
      <c r="L90" s="45"/>
      <c r="M90" s="234"/>
      <c r="N90" s="235"/>
      <c r="O90" s="85"/>
      <c r="P90" s="85"/>
      <c r="Q90" s="85"/>
      <c r="R90" s="85"/>
      <c r="S90" s="85"/>
      <c r="T90" s="86"/>
      <c r="U90" s="39"/>
      <c r="V90" s="39"/>
      <c r="W90" s="39"/>
      <c r="X90" s="39"/>
      <c r="Y90" s="39"/>
      <c r="Z90" s="39"/>
      <c r="AA90" s="39"/>
      <c r="AB90" s="39"/>
      <c r="AC90" s="39"/>
      <c r="AD90" s="39"/>
      <c r="AE90" s="39"/>
      <c r="AT90" s="18" t="s">
        <v>143</v>
      </c>
      <c r="AU90" s="18" t="s">
        <v>81</v>
      </c>
    </row>
    <row r="91" s="2" customFormat="1">
      <c r="A91" s="39"/>
      <c r="B91" s="40"/>
      <c r="C91" s="41"/>
      <c r="D91" s="232" t="s">
        <v>529</v>
      </c>
      <c r="E91" s="41"/>
      <c r="F91" s="283" t="s">
        <v>592</v>
      </c>
      <c r="G91" s="41"/>
      <c r="H91" s="41"/>
      <c r="I91" s="137"/>
      <c r="J91" s="41"/>
      <c r="K91" s="41"/>
      <c r="L91" s="45"/>
      <c r="M91" s="279"/>
      <c r="N91" s="280"/>
      <c r="O91" s="281"/>
      <c r="P91" s="281"/>
      <c r="Q91" s="281"/>
      <c r="R91" s="281"/>
      <c r="S91" s="281"/>
      <c r="T91" s="282"/>
      <c r="U91" s="39"/>
      <c r="V91" s="39"/>
      <c r="W91" s="39"/>
      <c r="X91" s="39"/>
      <c r="Y91" s="39"/>
      <c r="Z91" s="39"/>
      <c r="AA91" s="39"/>
      <c r="AB91" s="39"/>
      <c r="AC91" s="39"/>
      <c r="AD91" s="39"/>
      <c r="AE91" s="39"/>
      <c r="AT91" s="18" t="s">
        <v>529</v>
      </c>
      <c r="AU91" s="18" t="s">
        <v>81</v>
      </c>
    </row>
    <row r="92" s="2" customFormat="1" ht="6.96" customHeight="1">
      <c r="A92" s="39"/>
      <c r="B92" s="60"/>
      <c r="C92" s="61"/>
      <c r="D92" s="61"/>
      <c r="E92" s="61"/>
      <c r="F92" s="61"/>
      <c r="G92" s="61"/>
      <c r="H92" s="61"/>
      <c r="I92" s="167"/>
      <c r="J92" s="61"/>
      <c r="K92" s="61"/>
      <c r="L92" s="45"/>
      <c r="M92" s="39"/>
      <c r="O92" s="39"/>
      <c r="P92" s="39"/>
      <c r="Q92" s="39"/>
      <c r="R92" s="39"/>
      <c r="S92" s="39"/>
      <c r="T92" s="39"/>
      <c r="U92" s="39"/>
      <c r="V92" s="39"/>
      <c r="W92" s="39"/>
      <c r="X92" s="39"/>
      <c r="Y92" s="39"/>
      <c r="Z92" s="39"/>
      <c r="AA92" s="39"/>
      <c r="AB92" s="39"/>
      <c r="AC92" s="39"/>
      <c r="AD92" s="39"/>
      <c r="AE92" s="39"/>
    </row>
  </sheetData>
  <sheetProtection sheet="1" autoFilter="0" formatColumns="0" formatRows="0" objects="1" scenarios="1" spinCount="100000" saltValue="kHgcv0PTrZm8A9sn28fdcvTGOfaOMHOVttGBcIY1ppM91+2dz2nWnMPEexh5xMFgQJ3cFVd+KJmQ54nQTHN6VA==" hashValue="1k9ye3aHes4FuihLItK4Y6lKQrt4ytcOwhivo/aUGC0eF4zwzpQyuYOUiUx9iDvecw+4/HVBYjA4+7Y8APR0Hw==" algorithmName="SHA-512" password="CC35"/>
  <autoFilter ref="C81:K9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96</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593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ROUND(J91,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ROUND((SUM(BE91:BE172)),  2)</f>
        <v>0</v>
      </c>
      <c r="G33" s="39"/>
      <c r="H33" s="39"/>
      <c r="I33" s="156">
        <v>0.20999999999999999</v>
      </c>
      <c r="J33" s="155">
        <f>ROUND(((SUM(BE91:BE172))*I33),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ROUND((SUM(BF91:BF172)),  2)</f>
        <v>0</v>
      </c>
      <c r="G34" s="39"/>
      <c r="H34" s="39"/>
      <c r="I34" s="156">
        <v>0.14999999999999999</v>
      </c>
      <c r="J34" s="155">
        <f>ROUND(((SUM(BF91:BF172))*I34),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ROUND((SUM(BG91:BG172)),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ROUND((SUM(BH91:BH172)),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ROUND((SUM(BI91:BI172)),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SO-04 - SO 04 Ochranné mříže podchodu pro pěší v km 517,065 žst. Ústí n. L. hl. n.</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J91</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113</v>
      </c>
      <c r="E60" s="180"/>
      <c r="F60" s="180"/>
      <c r="G60" s="180"/>
      <c r="H60" s="180"/>
      <c r="I60" s="181"/>
      <c r="J60" s="182">
        <f>J92</f>
        <v>0</v>
      </c>
      <c r="K60" s="178"/>
      <c r="L60" s="183"/>
      <c r="S60" s="9"/>
      <c r="T60" s="9"/>
      <c r="U60" s="9"/>
      <c r="V60" s="9"/>
      <c r="W60" s="9"/>
      <c r="X60" s="9"/>
      <c r="Y60" s="9"/>
      <c r="Z60" s="9"/>
      <c r="AA60" s="9"/>
      <c r="AB60" s="9"/>
      <c r="AC60" s="9"/>
      <c r="AD60" s="9"/>
      <c r="AE60" s="9"/>
    </row>
    <row r="61" s="10" customFormat="1" ht="19.92" customHeight="1">
      <c r="A61" s="10"/>
      <c r="B61" s="184"/>
      <c r="C61" s="185"/>
      <c r="D61" s="186" t="s">
        <v>286</v>
      </c>
      <c r="E61" s="187"/>
      <c r="F61" s="187"/>
      <c r="G61" s="187"/>
      <c r="H61" s="187"/>
      <c r="I61" s="188"/>
      <c r="J61" s="189">
        <f>J93</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289</v>
      </c>
      <c r="E62" s="187"/>
      <c r="F62" s="187"/>
      <c r="G62" s="187"/>
      <c r="H62" s="187"/>
      <c r="I62" s="188"/>
      <c r="J62" s="189">
        <f>J100</f>
        <v>0</v>
      </c>
      <c r="K62" s="185"/>
      <c r="L62" s="190"/>
      <c r="S62" s="10"/>
      <c r="T62" s="10"/>
      <c r="U62" s="10"/>
      <c r="V62" s="10"/>
      <c r="W62" s="10"/>
      <c r="X62" s="10"/>
      <c r="Y62" s="10"/>
      <c r="Z62" s="10"/>
      <c r="AA62" s="10"/>
      <c r="AB62" s="10"/>
      <c r="AC62" s="10"/>
      <c r="AD62" s="10"/>
      <c r="AE62" s="10"/>
    </row>
    <row r="63" s="9" customFormat="1" ht="24.96" customHeight="1">
      <c r="A63" s="9"/>
      <c r="B63" s="177"/>
      <c r="C63" s="178"/>
      <c r="D63" s="179" t="s">
        <v>594</v>
      </c>
      <c r="E63" s="180"/>
      <c r="F63" s="180"/>
      <c r="G63" s="180"/>
      <c r="H63" s="180"/>
      <c r="I63" s="181"/>
      <c r="J63" s="182">
        <f>J106</f>
        <v>0</v>
      </c>
      <c r="K63" s="178"/>
      <c r="L63" s="183"/>
      <c r="S63" s="9"/>
      <c r="T63" s="9"/>
      <c r="U63" s="9"/>
      <c r="V63" s="9"/>
      <c r="W63" s="9"/>
      <c r="X63" s="9"/>
      <c r="Y63" s="9"/>
      <c r="Z63" s="9"/>
      <c r="AA63" s="9"/>
      <c r="AB63" s="9"/>
      <c r="AC63" s="9"/>
      <c r="AD63" s="9"/>
      <c r="AE63" s="9"/>
    </row>
    <row r="64" s="10" customFormat="1" ht="19.92" customHeight="1">
      <c r="A64" s="10"/>
      <c r="B64" s="184"/>
      <c r="C64" s="185"/>
      <c r="D64" s="186" t="s">
        <v>595</v>
      </c>
      <c r="E64" s="187"/>
      <c r="F64" s="187"/>
      <c r="G64" s="187"/>
      <c r="H64" s="187"/>
      <c r="I64" s="188"/>
      <c r="J64" s="189">
        <f>J107</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596</v>
      </c>
      <c r="E65" s="187"/>
      <c r="F65" s="187"/>
      <c r="G65" s="187"/>
      <c r="H65" s="187"/>
      <c r="I65" s="188"/>
      <c r="J65" s="189">
        <f>J122</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597</v>
      </c>
      <c r="E66" s="187"/>
      <c r="F66" s="187"/>
      <c r="G66" s="187"/>
      <c r="H66" s="187"/>
      <c r="I66" s="188"/>
      <c r="J66" s="189">
        <f>J141</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598</v>
      </c>
      <c r="E67" s="180"/>
      <c r="F67" s="180"/>
      <c r="G67" s="180"/>
      <c r="H67" s="180"/>
      <c r="I67" s="181"/>
      <c r="J67" s="182">
        <f>J158</f>
        <v>0</v>
      </c>
      <c r="K67" s="178"/>
      <c r="L67" s="183"/>
      <c r="S67" s="9"/>
      <c r="T67" s="9"/>
      <c r="U67" s="9"/>
      <c r="V67" s="9"/>
      <c r="W67" s="9"/>
      <c r="X67" s="9"/>
      <c r="Y67" s="9"/>
      <c r="Z67" s="9"/>
      <c r="AA67" s="9"/>
      <c r="AB67" s="9"/>
      <c r="AC67" s="9"/>
      <c r="AD67" s="9"/>
      <c r="AE67" s="9"/>
    </row>
    <row r="68" s="9" customFormat="1" ht="24.96" customHeight="1">
      <c r="A68" s="9"/>
      <c r="B68" s="177"/>
      <c r="C68" s="178"/>
      <c r="D68" s="179" t="s">
        <v>117</v>
      </c>
      <c r="E68" s="180"/>
      <c r="F68" s="180"/>
      <c r="G68" s="180"/>
      <c r="H68" s="180"/>
      <c r="I68" s="181"/>
      <c r="J68" s="182">
        <f>J161</f>
        <v>0</v>
      </c>
      <c r="K68" s="178"/>
      <c r="L68" s="183"/>
      <c r="S68" s="9"/>
      <c r="T68" s="9"/>
      <c r="U68" s="9"/>
      <c r="V68" s="9"/>
      <c r="W68" s="9"/>
      <c r="X68" s="9"/>
      <c r="Y68" s="9"/>
      <c r="Z68" s="9"/>
      <c r="AA68" s="9"/>
      <c r="AB68" s="9"/>
      <c r="AC68" s="9"/>
      <c r="AD68" s="9"/>
      <c r="AE68" s="9"/>
    </row>
    <row r="69" s="10" customFormat="1" ht="19.92" customHeight="1">
      <c r="A69" s="10"/>
      <c r="B69" s="184"/>
      <c r="C69" s="185"/>
      <c r="D69" s="186" t="s">
        <v>292</v>
      </c>
      <c r="E69" s="187"/>
      <c r="F69" s="187"/>
      <c r="G69" s="187"/>
      <c r="H69" s="187"/>
      <c r="I69" s="188"/>
      <c r="J69" s="189">
        <f>J162</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294</v>
      </c>
      <c r="E70" s="187"/>
      <c r="F70" s="187"/>
      <c r="G70" s="187"/>
      <c r="H70" s="187"/>
      <c r="I70" s="188"/>
      <c r="J70" s="189">
        <f>J165</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296</v>
      </c>
      <c r="E71" s="187"/>
      <c r="F71" s="187"/>
      <c r="G71" s="187"/>
      <c r="H71" s="187"/>
      <c r="I71" s="188"/>
      <c r="J71" s="189">
        <f>J168</f>
        <v>0</v>
      </c>
      <c r="K71" s="185"/>
      <c r="L71" s="190"/>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167"/>
      <c r="J73" s="61"/>
      <c r="K73" s="61"/>
      <c r="L73" s="138"/>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170"/>
      <c r="J77" s="63"/>
      <c r="K77" s="63"/>
      <c r="L77" s="138"/>
      <c r="S77" s="39"/>
      <c r="T77" s="39"/>
      <c r="U77" s="39"/>
      <c r="V77" s="39"/>
      <c r="W77" s="39"/>
      <c r="X77" s="39"/>
      <c r="Y77" s="39"/>
      <c r="Z77" s="39"/>
      <c r="AA77" s="39"/>
      <c r="AB77" s="39"/>
      <c r="AC77" s="39"/>
      <c r="AD77" s="39"/>
      <c r="AE77" s="39"/>
    </row>
    <row r="78" s="2" customFormat="1" ht="24.96" customHeight="1">
      <c r="A78" s="39"/>
      <c r="B78" s="40"/>
      <c r="C78" s="24" t="s">
        <v>119</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171" t="str">
        <f>E7</f>
        <v>Oprava podchodu ŽST. Ústí n.L. hl.n.</v>
      </c>
      <c r="F81" s="33"/>
      <c r="G81" s="33"/>
      <c r="H81" s="33"/>
      <c r="I81" s="137"/>
      <c r="J81" s="41"/>
      <c r="K81" s="41"/>
      <c r="L81" s="138"/>
      <c r="S81" s="39"/>
      <c r="T81" s="39"/>
      <c r="U81" s="39"/>
      <c r="V81" s="39"/>
      <c r="W81" s="39"/>
      <c r="X81" s="39"/>
      <c r="Y81" s="39"/>
      <c r="Z81" s="39"/>
      <c r="AA81" s="39"/>
      <c r="AB81" s="39"/>
      <c r="AC81" s="39"/>
      <c r="AD81" s="39"/>
      <c r="AE81" s="39"/>
    </row>
    <row r="82" s="2" customFormat="1" ht="12" customHeight="1">
      <c r="A82" s="39"/>
      <c r="B82" s="40"/>
      <c r="C82" s="33" t="s">
        <v>101</v>
      </c>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6.5" customHeight="1">
      <c r="A83" s="39"/>
      <c r="B83" s="40"/>
      <c r="C83" s="41"/>
      <c r="D83" s="41"/>
      <c r="E83" s="70" t="str">
        <f>E9</f>
        <v>SO-04 - SO 04 Ochranné mříže podchodu pro pěší v km 517,065 žst. Ústí n. L. hl. n.</v>
      </c>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 xml:space="preserve"> </v>
      </c>
      <c r="G85" s="41"/>
      <c r="H85" s="41"/>
      <c r="I85" s="141" t="s">
        <v>23</v>
      </c>
      <c r="J85" s="73" t="str">
        <f>IF(J12="","",J12)</f>
        <v>1. 7. 2020</v>
      </c>
      <c r="K85" s="41"/>
      <c r="L85" s="138"/>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Správa železnic, státní organizace</v>
      </c>
      <c r="G87" s="41"/>
      <c r="H87" s="41"/>
      <c r="I87" s="141" t="s">
        <v>32</v>
      </c>
      <c r="J87" s="37" t="str">
        <f>E21</f>
        <v xml:space="preserve"> </v>
      </c>
      <c r="K87" s="41"/>
      <c r="L87" s="138"/>
      <c r="S87" s="39"/>
      <c r="T87" s="39"/>
      <c r="U87" s="39"/>
      <c r="V87" s="39"/>
      <c r="W87" s="39"/>
      <c r="X87" s="39"/>
      <c r="Y87" s="39"/>
      <c r="Z87" s="39"/>
      <c r="AA87" s="39"/>
      <c r="AB87" s="39"/>
      <c r="AC87" s="39"/>
      <c r="AD87" s="39"/>
      <c r="AE87" s="39"/>
    </row>
    <row r="88" s="2" customFormat="1" ht="15.15" customHeight="1">
      <c r="A88" s="39"/>
      <c r="B88" s="40"/>
      <c r="C88" s="33" t="s">
        <v>30</v>
      </c>
      <c r="D88" s="41"/>
      <c r="E88" s="41"/>
      <c r="F88" s="28" t="str">
        <f>IF(E18="","",E18)</f>
        <v>Vyplň údaj</v>
      </c>
      <c r="G88" s="41"/>
      <c r="H88" s="41"/>
      <c r="I88" s="141" t="s">
        <v>34</v>
      </c>
      <c r="J88" s="37" t="str">
        <f>E24</f>
        <v xml:space="preserve"> </v>
      </c>
      <c r="K88" s="41"/>
      <c r="L88" s="138"/>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11" customFormat="1" ht="29.28" customHeight="1">
      <c r="A90" s="191"/>
      <c r="B90" s="192"/>
      <c r="C90" s="193" t="s">
        <v>120</v>
      </c>
      <c r="D90" s="194" t="s">
        <v>56</v>
      </c>
      <c r="E90" s="194" t="s">
        <v>52</v>
      </c>
      <c r="F90" s="194" t="s">
        <v>53</v>
      </c>
      <c r="G90" s="194" t="s">
        <v>121</v>
      </c>
      <c r="H90" s="194" t="s">
        <v>122</v>
      </c>
      <c r="I90" s="195" t="s">
        <v>123</v>
      </c>
      <c r="J90" s="194" t="s">
        <v>105</v>
      </c>
      <c r="K90" s="196" t="s">
        <v>124</v>
      </c>
      <c r="L90" s="197"/>
      <c r="M90" s="93" t="s">
        <v>19</v>
      </c>
      <c r="N90" s="94" t="s">
        <v>41</v>
      </c>
      <c r="O90" s="94" t="s">
        <v>125</v>
      </c>
      <c r="P90" s="94" t="s">
        <v>126</v>
      </c>
      <c r="Q90" s="94" t="s">
        <v>127</v>
      </c>
      <c r="R90" s="94" t="s">
        <v>128</v>
      </c>
      <c r="S90" s="94" t="s">
        <v>129</v>
      </c>
      <c r="T90" s="95" t="s">
        <v>130</v>
      </c>
      <c r="U90" s="191"/>
      <c r="V90" s="191"/>
      <c r="W90" s="191"/>
      <c r="X90" s="191"/>
      <c r="Y90" s="191"/>
      <c r="Z90" s="191"/>
      <c r="AA90" s="191"/>
      <c r="AB90" s="191"/>
      <c r="AC90" s="191"/>
      <c r="AD90" s="191"/>
      <c r="AE90" s="191"/>
    </row>
    <row r="91" s="2" customFormat="1" ht="22.8" customHeight="1">
      <c r="A91" s="39"/>
      <c r="B91" s="40"/>
      <c r="C91" s="100" t="s">
        <v>131</v>
      </c>
      <c r="D91" s="41"/>
      <c r="E91" s="41"/>
      <c r="F91" s="41"/>
      <c r="G91" s="41"/>
      <c r="H91" s="41"/>
      <c r="I91" s="137"/>
      <c r="J91" s="198">
        <f>BK91</f>
        <v>0</v>
      </c>
      <c r="K91" s="41"/>
      <c r="L91" s="45"/>
      <c r="M91" s="96"/>
      <c r="N91" s="199"/>
      <c r="O91" s="97"/>
      <c r="P91" s="200">
        <f>P92+P106+P158+P161</f>
        <v>0</v>
      </c>
      <c r="Q91" s="97"/>
      <c r="R91" s="200">
        <f>R92+R106+R158+R161</f>
        <v>0</v>
      </c>
      <c r="S91" s="97"/>
      <c r="T91" s="201">
        <f>T92+T106+T158+T161</f>
        <v>0</v>
      </c>
      <c r="U91" s="39"/>
      <c r="V91" s="39"/>
      <c r="W91" s="39"/>
      <c r="X91" s="39"/>
      <c r="Y91" s="39"/>
      <c r="Z91" s="39"/>
      <c r="AA91" s="39"/>
      <c r="AB91" s="39"/>
      <c r="AC91" s="39"/>
      <c r="AD91" s="39"/>
      <c r="AE91" s="39"/>
      <c r="AT91" s="18" t="s">
        <v>70</v>
      </c>
      <c r="AU91" s="18" t="s">
        <v>106</v>
      </c>
      <c r="BK91" s="202">
        <f>BK92+BK106+BK158+BK161</f>
        <v>0</v>
      </c>
    </row>
    <row r="92" s="12" customFormat="1" ht="25.92" customHeight="1">
      <c r="A92" s="12"/>
      <c r="B92" s="203"/>
      <c r="C92" s="204"/>
      <c r="D92" s="205" t="s">
        <v>70</v>
      </c>
      <c r="E92" s="206" t="s">
        <v>224</v>
      </c>
      <c r="F92" s="206" t="s">
        <v>225</v>
      </c>
      <c r="G92" s="204"/>
      <c r="H92" s="204"/>
      <c r="I92" s="207"/>
      <c r="J92" s="208">
        <f>BK92</f>
        <v>0</v>
      </c>
      <c r="K92" s="204"/>
      <c r="L92" s="209"/>
      <c r="M92" s="210"/>
      <c r="N92" s="211"/>
      <c r="O92" s="211"/>
      <c r="P92" s="212">
        <f>P93+P100</f>
        <v>0</v>
      </c>
      <c r="Q92" s="211"/>
      <c r="R92" s="212">
        <f>R93+R100</f>
        <v>0</v>
      </c>
      <c r="S92" s="211"/>
      <c r="T92" s="213">
        <f>T93+T100</f>
        <v>0</v>
      </c>
      <c r="U92" s="12"/>
      <c r="V92" s="12"/>
      <c r="W92" s="12"/>
      <c r="X92" s="12"/>
      <c r="Y92" s="12"/>
      <c r="Z92" s="12"/>
      <c r="AA92" s="12"/>
      <c r="AB92" s="12"/>
      <c r="AC92" s="12"/>
      <c r="AD92" s="12"/>
      <c r="AE92" s="12"/>
      <c r="AR92" s="214" t="s">
        <v>81</v>
      </c>
      <c r="AT92" s="215" t="s">
        <v>70</v>
      </c>
      <c r="AU92" s="215" t="s">
        <v>71</v>
      </c>
      <c r="AY92" s="214" t="s">
        <v>134</v>
      </c>
      <c r="BK92" s="216">
        <f>BK93+BK100</f>
        <v>0</v>
      </c>
    </row>
    <row r="93" s="12" customFormat="1" ht="22.8" customHeight="1">
      <c r="A93" s="12"/>
      <c r="B93" s="203"/>
      <c r="C93" s="204"/>
      <c r="D93" s="205" t="s">
        <v>70</v>
      </c>
      <c r="E93" s="217" t="s">
        <v>347</v>
      </c>
      <c r="F93" s="217" t="s">
        <v>348</v>
      </c>
      <c r="G93" s="204"/>
      <c r="H93" s="204"/>
      <c r="I93" s="207"/>
      <c r="J93" s="218">
        <f>BK93</f>
        <v>0</v>
      </c>
      <c r="K93" s="204"/>
      <c r="L93" s="209"/>
      <c r="M93" s="210"/>
      <c r="N93" s="211"/>
      <c r="O93" s="211"/>
      <c r="P93" s="212">
        <f>SUM(P94:P99)</f>
        <v>0</v>
      </c>
      <c r="Q93" s="211"/>
      <c r="R93" s="212">
        <f>SUM(R94:R99)</f>
        <v>0</v>
      </c>
      <c r="S93" s="211"/>
      <c r="T93" s="213">
        <f>SUM(T94:T99)</f>
        <v>0</v>
      </c>
      <c r="U93" s="12"/>
      <c r="V93" s="12"/>
      <c r="W93" s="12"/>
      <c r="X93" s="12"/>
      <c r="Y93" s="12"/>
      <c r="Z93" s="12"/>
      <c r="AA93" s="12"/>
      <c r="AB93" s="12"/>
      <c r="AC93" s="12"/>
      <c r="AD93" s="12"/>
      <c r="AE93" s="12"/>
      <c r="AR93" s="214" t="s">
        <v>81</v>
      </c>
      <c r="AT93" s="215" t="s">
        <v>70</v>
      </c>
      <c r="AU93" s="215" t="s">
        <v>79</v>
      </c>
      <c r="AY93" s="214" t="s">
        <v>134</v>
      </c>
      <c r="BK93" s="216">
        <f>SUM(BK94:BK99)</f>
        <v>0</v>
      </c>
    </row>
    <row r="94" s="2" customFormat="1" ht="21.75" customHeight="1">
      <c r="A94" s="39"/>
      <c r="B94" s="40"/>
      <c r="C94" s="219" t="s">
        <v>166</v>
      </c>
      <c r="D94" s="219" t="s">
        <v>137</v>
      </c>
      <c r="E94" s="220" t="s">
        <v>599</v>
      </c>
      <c r="F94" s="221" t="s">
        <v>600</v>
      </c>
      <c r="G94" s="222" t="s">
        <v>140</v>
      </c>
      <c r="H94" s="223">
        <v>35</v>
      </c>
      <c r="I94" s="224"/>
      <c r="J94" s="225">
        <f>ROUND(I94*H94,2)</f>
        <v>0</v>
      </c>
      <c r="K94" s="221" t="s">
        <v>141</v>
      </c>
      <c r="L94" s="45"/>
      <c r="M94" s="226" t="s">
        <v>19</v>
      </c>
      <c r="N94" s="227" t="s">
        <v>42</v>
      </c>
      <c r="O94" s="85"/>
      <c r="P94" s="228">
        <f>O94*H94</f>
        <v>0</v>
      </c>
      <c r="Q94" s="228">
        <v>0</v>
      </c>
      <c r="R94" s="228">
        <f>Q94*H94</f>
        <v>0</v>
      </c>
      <c r="S94" s="228">
        <v>0</v>
      </c>
      <c r="T94" s="229">
        <f>S94*H94</f>
        <v>0</v>
      </c>
      <c r="U94" s="39"/>
      <c r="V94" s="39"/>
      <c r="W94" s="39"/>
      <c r="X94" s="39"/>
      <c r="Y94" s="39"/>
      <c r="Z94" s="39"/>
      <c r="AA94" s="39"/>
      <c r="AB94" s="39"/>
      <c r="AC94" s="39"/>
      <c r="AD94" s="39"/>
      <c r="AE94" s="39"/>
      <c r="AR94" s="230" t="s">
        <v>175</v>
      </c>
      <c r="AT94" s="230" t="s">
        <v>137</v>
      </c>
      <c r="AU94" s="230" t="s">
        <v>81</v>
      </c>
      <c r="AY94" s="18" t="s">
        <v>134</v>
      </c>
      <c r="BE94" s="231">
        <f>IF(N94="základní",J94,0)</f>
        <v>0</v>
      </c>
      <c r="BF94" s="231">
        <f>IF(N94="snížená",J94,0)</f>
        <v>0</v>
      </c>
      <c r="BG94" s="231">
        <f>IF(N94="zákl. přenesená",J94,0)</f>
        <v>0</v>
      </c>
      <c r="BH94" s="231">
        <f>IF(N94="sníž. přenesená",J94,0)</f>
        <v>0</v>
      </c>
      <c r="BI94" s="231">
        <f>IF(N94="nulová",J94,0)</f>
        <v>0</v>
      </c>
      <c r="BJ94" s="18" t="s">
        <v>79</v>
      </c>
      <c r="BK94" s="231">
        <f>ROUND(I94*H94,2)</f>
        <v>0</v>
      </c>
      <c r="BL94" s="18" t="s">
        <v>175</v>
      </c>
      <c r="BM94" s="230" t="s">
        <v>81</v>
      </c>
    </row>
    <row r="95" s="2" customFormat="1">
      <c r="A95" s="39"/>
      <c r="B95" s="40"/>
      <c r="C95" s="41"/>
      <c r="D95" s="232" t="s">
        <v>143</v>
      </c>
      <c r="E95" s="41"/>
      <c r="F95" s="233" t="s">
        <v>600</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8" t="s">
        <v>143</v>
      </c>
      <c r="AU95" s="18" t="s">
        <v>81</v>
      </c>
    </row>
    <row r="96" s="2" customFormat="1" ht="16.5" customHeight="1">
      <c r="A96" s="39"/>
      <c r="B96" s="40"/>
      <c r="C96" s="268" t="s">
        <v>192</v>
      </c>
      <c r="D96" s="268" t="s">
        <v>169</v>
      </c>
      <c r="E96" s="269" t="s">
        <v>601</v>
      </c>
      <c r="F96" s="270" t="s">
        <v>602</v>
      </c>
      <c r="G96" s="271" t="s">
        <v>140</v>
      </c>
      <c r="H96" s="272">
        <v>35</v>
      </c>
      <c r="I96" s="273"/>
      <c r="J96" s="274">
        <f>ROUND(I96*H96,2)</f>
        <v>0</v>
      </c>
      <c r="K96" s="270" t="s">
        <v>141</v>
      </c>
      <c r="L96" s="275"/>
      <c r="M96" s="276" t="s">
        <v>19</v>
      </c>
      <c r="N96" s="277" t="s">
        <v>42</v>
      </c>
      <c r="O96" s="85"/>
      <c r="P96" s="228">
        <f>O96*H96</f>
        <v>0</v>
      </c>
      <c r="Q96" s="228">
        <v>0</v>
      </c>
      <c r="R96" s="228">
        <f>Q96*H96</f>
        <v>0</v>
      </c>
      <c r="S96" s="228">
        <v>0</v>
      </c>
      <c r="T96" s="229">
        <f>S96*H96</f>
        <v>0</v>
      </c>
      <c r="U96" s="39"/>
      <c r="V96" s="39"/>
      <c r="W96" s="39"/>
      <c r="X96" s="39"/>
      <c r="Y96" s="39"/>
      <c r="Z96" s="39"/>
      <c r="AA96" s="39"/>
      <c r="AB96" s="39"/>
      <c r="AC96" s="39"/>
      <c r="AD96" s="39"/>
      <c r="AE96" s="39"/>
      <c r="AR96" s="230" t="s">
        <v>209</v>
      </c>
      <c r="AT96" s="230" t="s">
        <v>169</v>
      </c>
      <c r="AU96" s="230" t="s">
        <v>81</v>
      </c>
      <c r="AY96" s="18" t="s">
        <v>134</v>
      </c>
      <c r="BE96" s="231">
        <f>IF(N96="základní",J96,0)</f>
        <v>0</v>
      </c>
      <c r="BF96" s="231">
        <f>IF(N96="snížená",J96,0)</f>
        <v>0</v>
      </c>
      <c r="BG96" s="231">
        <f>IF(N96="zákl. přenesená",J96,0)</f>
        <v>0</v>
      </c>
      <c r="BH96" s="231">
        <f>IF(N96="sníž. přenesená",J96,0)</f>
        <v>0</v>
      </c>
      <c r="BI96" s="231">
        <f>IF(N96="nulová",J96,0)</f>
        <v>0</v>
      </c>
      <c r="BJ96" s="18" t="s">
        <v>79</v>
      </c>
      <c r="BK96" s="231">
        <f>ROUND(I96*H96,2)</f>
        <v>0</v>
      </c>
      <c r="BL96" s="18" t="s">
        <v>175</v>
      </c>
      <c r="BM96" s="230" t="s">
        <v>142</v>
      </c>
    </row>
    <row r="97" s="2" customFormat="1">
      <c r="A97" s="39"/>
      <c r="B97" s="40"/>
      <c r="C97" s="41"/>
      <c r="D97" s="232" t="s">
        <v>143</v>
      </c>
      <c r="E97" s="41"/>
      <c r="F97" s="233" t="s">
        <v>602</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143</v>
      </c>
      <c r="AU97" s="18" t="s">
        <v>81</v>
      </c>
    </row>
    <row r="98" s="2" customFormat="1" ht="21.75" customHeight="1">
      <c r="A98" s="39"/>
      <c r="B98" s="40"/>
      <c r="C98" s="219" t="s">
        <v>181</v>
      </c>
      <c r="D98" s="219" t="s">
        <v>137</v>
      </c>
      <c r="E98" s="220" t="s">
        <v>603</v>
      </c>
      <c r="F98" s="221" t="s">
        <v>604</v>
      </c>
      <c r="G98" s="222" t="s">
        <v>346</v>
      </c>
      <c r="H98" s="223">
        <v>2</v>
      </c>
      <c r="I98" s="224"/>
      <c r="J98" s="225">
        <f>ROUND(I98*H98,2)</f>
        <v>0</v>
      </c>
      <c r="K98" s="221" t="s">
        <v>141</v>
      </c>
      <c r="L98" s="45"/>
      <c r="M98" s="226" t="s">
        <v>19</v>
      </c>
      <c r="N98" s="227" t="s">
        <v>42</v>
      </c>
      <c r="O98" s="85"/>
      <c r="P98" s="228">
        <f>O98*H98</f>
        <v>0</v>
      </c>
      <c r="Q98" s="228">
        <v>0</v>
      </c>
      <c r="R98" s="228">
        <f>Q98*H98</f>
        <v>0</v>
      </c>
      <c r="S98" s="228">
        <v>0</v>
      </c>
      <c r="T98" s="229">
        <f>S98*H98</f>
        <v>0</v>
      </c>
      <c r="U98" s="39"/>
      <c r="V98" s="39"/>
      <c r="W98" s="39"/>
      <c r="X98" s="39"/>
      <c r="Y98" s="39"/>
      <c r="Z98" s="39"/>
      <c r="AA98" s="39"/>
      <c r="AB98" s="39"/>
      <c r="AC98" s="39"/>
      <c r="AD98" s="39"/>
      <c r="AE98" s="39"/>
      <c r="AR98" s="230" t="s">
        <v>175</v>
      </c>
      <c r="AT98" s="230" t="s">
        <v>137</v>
      </c>
      <c r="AU98" s="230" t="s">
        <v>81</v>
      </c>
      <c r="AY98" s="18" t="s">
        <v>134</v>
      </c>
      <c r="BE98" s="231">
        <f>IF(N98="základní",J98,0)</f>
        <v>0</v>
      </c>
      <c r="BF98" s="231">
        <f>IF(N98="snížená",J98,0)</f>
        <v>0</v>
      </c>
      <c r="BG98" s="231">
        <f>IF(N98="zákl. přenesená",J98,0)</f>
        <v>0</v>
      </c>
      <c r="BH98" s="231">
        <f>IF(N98="sníž. přenesená",J98,0)</f>
        <v>0</v>
      </c>
      <c r="BI98" s="231">
        <f>IF(N98="nulová",J98,0)</f>
        <v>0</v>
      </c>
      <c r="BJ98" s="18" t="s">
        <v>79</v>
      </c>
      <c r="BK98" s="231">
        <f>ROUND(I98*H98,2)</f>
        <v>0</v>
      </c>
      <c r="BL98" s="18" t="s">
        <v>175</v>
      </c>
      <c r="BM98" s="230" t="s">
        <v>151</v>
      </c>
    </row>
    <row r="99" s="2" customFormat="1">
      <c r="A99" s="39"/>
      <c r="B99" s="40"/>
      <c r="C99" s="41"/>
      <c r="D99" s="232" t="s">
        <v>143</v>
      </c>
      <c r="E99" s="41"/>
      <c r="F99" s="233" t="s">
        <v>604</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8" t="s">
        <v>143</v>
      </c>
      <c r="AU99" s="18" t="s">
        <v>81</v>
      </c>
    </row>
    <row r="100" s="12" customFormat="1" ht="22.8" customHeight="1">
      <c r="A100" s="12"/>
      <c r="B100" s="203"/>
      <c r="C100" s="204"/>
      <c r="D100" s="205" t="s">
        <v>70</v>
      </c>
      <c r="E100" s="217" t="s">
        <v>375</v>
      </c>
      <c r="F100" s="217" t="s">
        <v>376</v>
      </c>
      <c r="G100" s="204"/>
      <c r="H100" s="204"/>
      <c r="I100" s="207"/>
      <c r="J100" s="218">
        <f>BK100</f>
        <v>0</v>
      </c>
      <c r="K100" s="204"/>
      <c r="L100" s="209"/>
      <c r="M100" s="210"/>
      <c r="N100" s="211"/>
      <c r="O100" s="211"/>
      <c r="P100" s="212">
        <f>SUM(P101:P105)</f>
        <v>0</v>
      </c>
      <c r="Q100" s="211"/>
      <c r="R100" s="212">
        <f>SUM(R101:R105)</f>
        <v>0</v>
      </c>
      <c r="S100" s="211"/>
      <c r="T100" s="213">
        <f>SUM(T101:T105)</f>
        <v>0</v>
      </c>
      <c r="U100" s="12"/>
      <c r="V100" s="12"/>
      <c r="W100" s="12"/>
      <c r="X100" s="12"/>
      <c r="Y100" s="12"/>
      <c r="Z100" s="12"/>
      <c r="AA100" s="12"/>
      <c r="AB100" s="12"/>
      <c r="AC100" s="12"/>
      <c r="AD100" s="12"/>
      <c r="AE100" s="12"/>
      <c r="AR100" s="214" t="s">
        <v>81</v>
      </c>
      <c r="AT100" s="215" t="s">
        <v>70</v>
      </c>
      <c r="AU100" s="215" t="s">
        <v>79</v>
      </c>
      <c r="AY100" s="214" t="s">
        <v>134</v>
      </c>
      <c r="BK100" s="216">
        <f>SUM(BK101:BK105)</f>
        <v>0</v>
      </c>
    </row>
    <row r="101" s="2" customFormat="1" ht="16.5" customHeight="1">
      <c r="A101" s="39"/>
      <c r="B101" s="40"/>
      <c r="C101" s="219" t="s">
        <v>220</v>
      </c>
      <c r="D101" s="219" t="s">
        <v>137</v>
      </c>
      <c r="E101" s="220" t="s">
        <v>605</v>
      </c>
      <c r="F101" s="221" t="s">
        <v>606</v>
      </c>
      <c r="G101" s="222" t="s">
        <v>146</v>
      </c>
      <c r="H101" s="223">
        <v>20</v>
      </c>
      <c r="I101" s="224"/>
      <c r="J101" s="225">
        <f>ROUND(I101*H101,2)</f>
        <v>0</v>
      </c>
      <c r="K101" s="221" t="s">
        <v>141</v>
      </c>
      <c r="L101" s="45"/>
      <c r="M101" s="226" t="s">
        <v>19</v>
      </c>
      <c r="N101" s="227" t="s">
        <v>42</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175</v>
      </c>
      <c r="AT101" s="230" t="s">
        <v>137</v>
      </c>
      <c r="AU101" s="230" t="s">
        <v>81</v>
      </c>
      <c r="AY101" s="18" t="s">
        <v>134</v>
      </c>
      <c r="BE101" s="231">
        <f>IF(N101="základní",J101,0)</f>
        <v>0</v>
      </c>
      <c r="BF101" s="231">
        <f>IF(N101="snížená",J101,0)</f>
        <v>0</v>
      </c>
      <c r="BG101" s="231">
        <f>IF(N101="zákl. přenesená",J101,0)</f>
        <v>0</v>
      </c>
      <c r="BH101" s="231">
        <f>IF(N101="sníž. přenesená",J101,0)</f>
        <v>0</v>
      </c>
      <c r="BI101" s="231">
        <f>IF(N101="nulová",J101,0)</f>
        <v>0</v>
      </c>
      <c r="BJ101" s="18" t="s">
        <v>79</v>
      </c>
      <c r="BK101" s="231">
        <f>ROUND(I101*H101,2)</f>
        <v>0</v>
      </c>
      <c r="BL101" s="18" t="s">
        <v>175</v>
      </c>
      <c r="BM101" s="230" t="s">
        <v>159</v>
      </c>
    </row>
    <row r="102" s="2" customFormat="1">
      <c r="A102" s="39"/>
      <c r="B102" s="40"/>
      <c r="C102" s="41"/>
      <c r="D102" s="232" t="s">
        <v>143</v>
      </c>
      <c r="E102" s="41"/>
      <c r="F102" s="233" t="s">
        <v>606</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143</v>
      </c>
      <c r="AU102" s="18" t="s">
        <v>81</v>
      </c>
    </row>
    <row r="103" s="2" customFormat="1" ht="16.5" customHeight="1">
      <c r="A103" s="39"/>
      <c r="B103" s="40"/>
      <c r="C103" s="268" t="s">
        <v>184</v>
      </c>
      <c r="D103" s="268" t="s">
        <v>169</v>
      </c>
      <c r="E103" s="269" t="s">
        <v>607</v>
      </c>
      <c r="F103" s="270" t="s">
        <v>608</v>
      </c>
      <c r="G103" s="271" t="s">
        <v>346</v>
      </c>
      <c r="H103" s="272">
        <v>2</v>
      </c>
      <c r="I103" s="273"/>
      <c r="J103" s="274">
        <f>ROUND(I103*H103,2)</f>
        <v>0</v>
      </c>
      <c r="K103" s="270" t="s">
        <v>19</v>
      </c>
      <c r="L103" s="275"/>
      <c r="M103" s="276" t="s">
        <v>19</v>
      </c>
      <c r="N103" s="277" t="s">
        <v>42</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209</v>
      </c>
      <c r="AT103" s="230" t="s">
        <v>169</v>
      </c>
      <c r="AU103" s="230" t="s">
        <v>81</v>
      </c>
      <c r="AY103" s="18" t="s">
        <v>134</v>
      </c>
      <c r="BE103" s="231">
        <f>IF(N103="základní",J103,0)</f>
        <v>0</v>
      </c>
      <c r="BF103" s="231">
        <f>IF(N103="snížená",J103,0)</f>
        <v>0</v>
      </c>
      <c r="BG103" s="231">
        <f>IF(N103="zákl. přenesená",J103,0)</f>
        <v>0</v>
      </c>
      <c r="BH103" s="231">
        <f>IF(N103="sníž. přenesená",J103,0)</f>
        <v>0</v>
      </c>
      <c r="BI103" s="231">
        <f>IF(N103="nulová",J103,0)</f>
        <v>0</v>
      </c>
      <c r="BJ103" s="18" t="s">
        <v>79</v>
      </c>
      <c r="BK103" s="231">
        <f>ROUND(I103*H103,2)</f>
        <v>0</v>
      </c>
      <c r="BL103" s="18" t="s">
        <v>175</v>
      </c>
      <c r="BM103" s="230" t="s">
        <v>163</v>
      </c>
    </row>
    <row r="104" s="2" customFormat="1">
      <c r="A104" s="39"/>
      <c r="B104" s="40"/>
      <c r="C104" s="41"/>
      <c r="D104" s="232" t="s">
        <v>143</v>
      </c>
      <c r="E104" s="41"/>
      <c r="F104" s="233" t="s">
        <v>608</v>
      </c>
      <c r="G104" s="41"/>
      <c r="H104" s="41"/>
      <c r="I104" s="137"/>
      <c r="J104" s="41"/>
      <c r="K104" s="41"/>
      <c r="L104" s="45"/>
      <c r="M104" s="234"/>
      <c r="N104" s="235"/>
      <c r="O104" s="85"/>
      <c r="P104" s="85"/>
      <c r="Q104" s="85"/>
      <c r="R104" s="85"/>
      <c r="S104" s="85"/>
      <c r="T104" s="86"/>
      <c r="U104" s="39"/>
      <c r="V104" s="39"/>
      <c r="W104" s="39"/>
      <c r="X104" s="39"/>
      <c r="Y104" s="39"/>
      <c r="Z104" s="39"/>
      <c r="AA104" s="39"/>
      <c r="AB104" s="39"/>
      <c r="AC104" s="39"/>
      <c r="AD104" s="39"/>
      <c r="AE104" s="39"/>
      <c r="AT104" s="18" t="s">
        <v>143</v>
      </c>
      <c r="AU104" s="18" t="s">
        <v>81</v>
      </c>
    </row>
    <row r="105" s="2" customFormat="1">
      <c r="A105" s="39"/>
      <c r="B105" s="40"/>
      <c r="C105" s="41"/>
      <c r="D105" s="232" t="s">
        <v>529</v>
      </c>
      <c r="E105" s="41"/>
      <c r="F105" s="283" t="s">
        <v>609</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8" t="s">
        <v>529</v>
      </c>
      <c r="AU105" s="18" t="s">
        <v>81</v>
      </c>
    </row>
    <row r="106" s="12" customFormat="1" ht="25.92" customHeight="1">
      <c r="A106" s="12"/>
      <c r="B106" s="203"/>
      <c r="C106" s="204"/>
      <c r="D106" s="205" t="s">
        <v>70</v>
      </c>
      <c r="E106" s="206" t="s">
        <v>169</v>
      </c>
      <c r="F106" s="206" t="s">
        <v>610</v>
      </c>
      <c r="G106" s="204"/>
      <c r="H106" s="204"/>
      <c r="I106" s="207"/>
      <c r="J106" s="208">
        <f>BK106</f>
        <v>0</v>
      </c>
      <c r="K106" s="204"/>
      <c r="L106" s="209"/>
      <c r="M106" s="210"/>
      <c r="N106" s="211"/>
      <c r="O106" s="211"/>
      <c r="P106" s="212">
        <f>P107+P122+P141</f>
        <v>0</v>
      </c>
      <c r="Q106" s="211"/>
      <c r="R106" s="212">
        <f>R107+R122+R141</f>
        <v>0</v>
      </c>
      <c r="S106" s="211"/>
      <c r="T106" s="213">
        <f>T107+T122+T141</f>
        <v>0</v>
      </c>
      <c r="U106" s="12"/>
      <c r="V106" s="12"/>
      <c r="W106" s="12"/>
      <c r="X106" s="12"/>
      <c r="Y106" s="12"/>
      <c r="Z106" s="12"/>
      <c r="AA106" s="12"/>
      <c r="AB106" s="12"/>
      <c r="AC106" s="12"/>
      <c r="AD106" s="12"/>
      <c r="AE106" s="12"/>
      <c r="AR106" s="214" t="s">
        <v>135</v>
      </c>
      <c r="AT106" s="215" t="s">
        <v>70</v>
      </c>
      <c r="AU106" s="215" t="s">
        <v>71</v>
      </c>
      <c r="AY106" s="214" t="s">
        <v>134</v>
      </c>
      <c r="BK106" s="216">
        <f>BK107+BK122+BK141</f>
        <v>0</v>
      </c>
    </row>
    <row r="107" s="12" customFormat="1" ht="22.8" customHeight="1">
      <c r="A107" s="12"/>
      <c r="B107" s="203"/>
      <c r="C107" s="204"/>
      <c r="D107" s="205" t="s">
        <v>70</v>
      </c>
      <c r="E107" s="217" t="s">
        <v>611</v>
      </c>
      <c r="F107" s="217" t="s">
        <v>612</v>
      </c>
      <c r="G107" s="204"/>
      <c r="H107" s="204"/>
      <c r="I107" s="207"/>
      <c r="J107" s="218">
        <f>BK107</f>
        <v>0</v>
      </c>
      <c r="K107" s="204"/>
      <c r="L107" s="209"/>
      <c r="M107" s="210"/>
      <c r="N107" s="211"/>
      <c r="O107" s="211"/>
      <c r="P107" s="212">
        <f>SUM(P108:P121)</f>
        <v>0</v>
      </c>
      <c r="Q107" s="211"/>
      <c r="R107" s="212">
        <f>SUM(R108:R121)</f>
        <v>0</v>
      </c>
      <c r="S107" s="211"/>
      <c r="T107" s="213">
        <f>SUM(T108:T121)</f>
        <v>0</v>
      </c>
      <c r="U107" s="12"/>
      <c r="V107" s="12"/>
      <c r="W107" s="12"/>
      <c r="X107" s="12"/>
      <c r="Y107" s="12"/>
      <c r="Z107" s="12"/>
      <c r="AA107" s="12"/>
      <c r="AB107" s="12"/>
      <c r="AC107" s="12"/>
      <c r="AD107" s="12"/>
      <c r="AE107" s="12"/>
      <c r="AR107" s="214" t="s">
        <v>135</v>
      </c>
      <c r="AT107" s="215" t="s">
        <v>70</v>
      </c>
      <c r="AU107" s="215" t="s">
        <v>79</v>
      </c>
      <c r="AY107" s="214" t="s">
        <v>134</v>
      </c>
      <c r="BK107" s="216">
        <f>SUM(BK108:BK121)</f>
        <v>0</v>
      </c>
    </row>
    <row r="108" s="2" customFormat="1" ht="16.5" customHeight="1">
      <c r="A108" s="39"/>
      <c r="B108" s="40"/>
      <c r="C108" s="219" t="s">
        <v>159</v>
      </c>
      <c r="D108" s="219" t="s">
        <v>137</v>
      </c>
      <c r="E108" s="220" t="s">
        <v>613</v>
      </c>
      <c r="F108" s="221" t="s">
        <v>614</v>
      </c>
      <c r="G108" s="222" t="s">
        <v>346</v>
      </c>
      <c r="H108" s="223">
        <v>3</v>
      </c>
      <c r="I108" s="224"/>
      <c r="J108" s="225">
        <f>ROUND(I108*H108,2)</f>
        <v>0</v>
      </c>
      <c r="K108" s="221" t="s">
        <v>141</v>
      </c>
      <c r="L108" s="45"/>
      <c r="M108" s="226" t="s">
        <v>19</v>
      </c>
      <c r="N108" s="227" t="s">
        <v>42</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280</v>
      </c>
      <c r="AT108" s="230" t="s">
        <v>137</v>
      </c>
      <c r="AU108" s="230" t="s">
        <v>81</v>
      </c>
      <c r="AY108" s="18" t="s">
        <v>134</v>
      </c>
      <c r="BE108" s="231">
        <f>IF(N108="základní",J108,0)</f>
        <v>0</v>
      </c>
      <c r="BF108" s="231">
        <f>IF(N108="snížená",J108,0)</f>
        <v>0</v>
      </c>
      <c r="BG108" s="231">
        <f>IF(N108="zákl. přenesená",J108,0)</f>
        <v>0</v>
      </c>
      <c r="BH108" s="231">
        <f>IF(N108="sníž. přenesená",J108,0)</f>
        <v>0</v>
      </c>
      <c r="BI108" s="231">
        <f>IF(N108="nulová",J108,0)</f>
        <v>0</v>
      </c>
      <c r="BJ108" s="18" t="s">
        <v>79</v>
      </c>
      <c r="BK108" s="231">
        <f>ROUND(I108*H108,2)</f>
        <v>0</v>
      </c>
      <c r="BL108" s="18" t="s">
        <v>280</v>
      </c>
      <c r="BM108" s="230" t="s">
        <v>166</v>
      </c>
    </row>
    <row r="109" s="2" customFormat="1">
      <c r="A109" s="39"/>
      <c r="B109" s="40"/>
      <c r="C109" s="41"/>
      <c r="D109" s="232" t="s">
        <v>143</v>
      </c>
      <c r="E109" s="41"/>
      <c r="F109" s="233" t="s">
        <v>615</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143</v>
      </c>
      <c r="AU109" s="18" t="s">
        <v>81</v>
      </c>
    </row>
    <row r="110" s="2" customFormat="1" ht="16.5" customHeight="1">
      <c r="A110" s="39"/>
      <c r="B110" s="40"/>
      <c r="C110" s="268" t="s">
        <v>176</v>
      </c>
      <c r="D110" s="268" t="s">
        <v>169</v>
      </c>
      <c r="E110" s="269" t="s">
        <v>616</v>
      </c>
      <c r="F110" s="270" t="s">
        <v>617</v>
      </c>
      <c r="G110" s="271" t="s">
        <v>346</v>
      </c>
      <c r="H110" s="272">
        <v>1</v>
      </c>
      <c r="I110" s="273"/>
      <c r="J110" s="274">
        <f>ROUND(I110*H110,2)</f>
        <v>0</v>
      </c>
      <c r="K110" s="270" t="s">
        <v>141</v>
      </c>
      <c r="L110" s="275"/>
      <c r="M110" s="276" t="s">
        <v>19</v>
      </c>
      <c r="N110" s="277" t="s">
        <v>42</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618</v>
      </c>
      <c r="AT110" s="230" t="s">
        <v>169</v>
      </c>
      <c r="AU110" s="230" t="s">
        <v>81</v>
      </c>
      <c r="AY110" s="18" t="s">
        <v>134</v>
      </c>
      <c r="BE110" s="231">
        <f>IF(N110="základní",J110,0)</f>
        <v>0</v>
      </c>
      <c r="BF110" s="231">
        <f>IF(N110="snížená",J110,0)</f>
        <v>0</v>
      </c>
      <c r="BG110" s="231">
        <f>IF(N110="zákl. přenesená",J110,0)</f>
        <v>0</v>
      </c>
      <c r="BH110" s="231">
        <f>IF(N110="sníž. přenesená",J110,0)</f>
        <v>0</v>
      </c>
      <c r="BI110" s="231">
        <f>IF(N110="nulová",J110,0)</f>
        <v>0</v>
      </c>
      <c r="BJ110" s="18" t="s">
        <v>79</v>
      </c>
      <c r="BK110" s="231">
        <f>ROUND(I110*H110,2)</f>
        <v>0</v>
      </c>
      <c r="BL110" s="18" t="s">
        <v>280</v>
      </c>
      <c r="BM110" s="230" t="s">
        <v>172</v>
      </c>
    </row>
    <row r="111" s="2" customFormat="1">
      <c r="A111" s="39"/>
      <c r="B111" s="40"/>
      <c r="C111" s="41"/>
      <c r="D111" s="232" t="s">
        <v>143</v>
      </c>
      <c r="E111" s="41"/>
      <c r="F111" s="233" t="s">
        <v>617</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8" t="s">
        <v>143</v>
      </c>
      <c r="AU111" s="18" t="s">
        <v>81</v>
      </c>
    </row>
    <row r="112" s="2" customFormat="1" ht="21.75" customHeight="1">
      <c r="A112" s="39"/>
      <c r="B112" s="40"/>
      <c r="C112" s="219" t="s">
        <v>163</v>
      </c>
      <c r="D112" s="219" t="s">
        <v>137</v>
      </c>
      <c r="E112" s="220" t="s">
        <v>619</v>
      </c>
      <c r="F112" s="221" t="s">
        <v>620</v>
      </c>
      <c r="G112" s="222" t="s">
        <v>346</v>
      </c>
      <c r="H112" s="223">
        <v>2</v>
      </c>
      <c r="I112" s="224"/>
      <c r="J112" s="225">
        <f>ROUND(I112*H112,2)</f>
        <v>0</v>
      </c>
      <c r="K112" s="221" t="s">
        <v>141</v>
      </c>
      <c r="L112" s="45"/>
      <c r="M112" s="226" t="s">
        <v>19</v>
      </c>
      <c r="N112" s="227" t="s">
        <v>42</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280</v>
      </c>
      <c r="AT112" s="230" t="s">
        <v>137</v>
      </c>
      <c r="AU112" s="230" t="s">
        <v>81</v>
      </c>
      <c r="AY112" s="18" t="s">
        <v>134</v>
      </c>
      <c r="BE112" s="231">
        <f>IF(N112="základní",J112,0)</f>
        <v>0</v>
      </c>
      <c r="BF112" s="231">
        <f>IF(N112="snížená",J112,0)</f>
        <v>0</v>
      </c>
      <c r="BG112" s="231">
        <f>IF(N112="zákl. přenesená",J112,0)</f>
        <v>0</v>
      </c>
      <c r="BH112" s="231">
        <f>IF(N112="sníž. přenesená",J112,0)</f>
        <v>0</v>
      </c>
      <c r="BI112" s="231">
        <f>IF(N112="nulová",J112,0)</f>
        <v>0</v>
      </c>
      <c r="BJ112" s="18" t="s">
        <v>79</v>
      </c>
      <c r="BK112" s="231">
        <f>ROUND(I112*H112,2)</f>
        <v>0</v>
      </c>
      <c r="BL112" s="18" t="s">
        <v>280</v>
      </c>
      <c r="BM112" s="230" t="s">
        <v>175</v>
      </c>
    </row>
    <row r="113" s="2" customFormat="1">
      <c r="A113" s="39"/>
      <c r="B113" s="40"/>
      <c r="C113" s="41"/>
      <c r="D113" s="232" t="s">
        <v>143</v>
      </c>
      <c r="E113" s="41"/>
      <c r="F113" s="233" t="s">
        <v>621</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143</v>
      </c>
      <c r="AU113" s="18" t="s">
        <v>81</v>
      </c>
    </row>
    <row r="114" s="2" customFormat="1" ht="16.5" customHeight="1">
      <c r="A114" s="39"/>
      <c r="B114" s="40"/>
      <c r="C114" s="268" t="s">
        <v>185</v>
      </c>
      <c r="D114" s="268" t="s">
        <v>169</v>
      </c>
      <c r="E114" s="269" t="s">
        <v>622</v>
      </c>
      <c r="F114" s="270" t="s">
        <v>623</v>
      </c>
      <c r="G114" s="271" t="s">
        <v>346</v>
      </c>
      <c r="H114" s="272">
        <v>2</v>
      </c>
      <c r="I114" s="273"/>
      <c r="J114" s="274">
        <f>ROUND(I114*H114,2)</f>
        <v>0</v>
      </c>
      <c r="K114" s="270" t="s">
        <v>141</v>
      </c>
      <c r="L114" s="275"/>
      <c r="M114" s="276" t="s">
        <v>19</v>
      </c>
      <c r="N114" s="277" t="s">
        <v>42</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618</v>
      </c>
      <c r="AT114" s="230" t="s">
        <v>169</v>
      </c>
      <c r="AU114" s="230" t="s">
        <v>81</v>
      </c>
      <c r="AY114" s="18" t="s">
        <v>134</v>
      </c>
      <c r="BE114" s="231">
        <f>IF(N114="základní",J114,0)</f>
        <v>0</v>
      </c>
      <c r="BF114" s="231">
        <f>IF(N114="snížená",J114,0)</f>
        <v>0</v>
      </c>
      <c r="BG114" s="231">
        <f>IF(N114="zákl. přenesená",J114,0)</f>
        <v>0</v>
      </c>
      <c r="BH114" s="231">
        <f>IF(N114="sníž. přenesená",J114,0)</f>
        <v>0</v>
      </c>
      <c r="BI114" s="231">
        <f>IF(N114="nulová",J114,0)</f>
        <v>0</v>
      </c>
      <c r="BJ114" s="18" t="s">
        <v>79</v>
      </c>
      <c r="BK114" s="231">
        <f>ROUND(I114*H114,2)</f>
        <v>0</v>
      </c>
      <c r="BL114" s="18" t="s">
        <v>280</v>
      </c>
      <c r="BM114" s="230" t="s">
        <v>181</v>
      </c>
    </row>
    <row r="115" s="2" customFormat="1">
      <c r="A115" s="39"/>
      <c r="B115" s="40"/>
      <c r="C115" s="41"/>
      <c r="D115" s="232" t="s">
        <v>143</v>
      </c>
      <c r="E115" s="41"/>
      <c r="F115" s="233" t="s">
        <v>623</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143</v>
      </c>
      <c r="AU115" s="18" t="s">
        <v>81</v>
      </c>
    </row>
    <row r="116" s="2" customFormat="1" ht="21.75" customHeight="1">
      <c r="A116" s="39"/>
      <c r="B116" s="40"/>
      <c r="C116" s="219" t="s">
        <v>151</v>
      </c>
      <c r="D116" s="219" t="s">
        <v>137</v>
      </c>
      <c r="E116" s="220" t="s">
        <v>624</v>
      </c>
      <c r="F116" s="221" t="s">
        <v>625</v>
      </c>
      <c r="G116" s="222" t="s">
        <v>140</v>
      </c>
      <c r="H116" s="223">
        <v>95</v>
      </c>
      <c r="I116" s="224"/>
      <c r="J116" s="225">
        <f>ROUND(I116*H116,2)</f>
        <v>0</v>
      </c>
      <c r="K116" s="221" t="s">
        <v>141</v>
      </c>
      <c r="L116" s="45"/>
      <c r="M116" s="226" t="s">
        <v>19</v>
      </c>
      <c r="N116" s="227" t="s">
        <v>42</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280</v>
      </c>
      <c r="AT116" s="230" t="s">
        <v>137</v>
      </c>
      <c r="AU116" s="230" t="s">
        <v>81</v>
      </c>
      <c r="AY116" s="18" t="s">
        <v>134</v>
      </c>
      <c r="BE116" s="231">
        <f>IF(N116="základní",J116,0)</f>
        <v>0</v>
      </c>
      <c r="BF116" s="231">
        <f>IF(N116="snížená",J116,0)</f>
        <v>0</v>
      </c>
      <c r="BG116" s="231">
        <f>IF(N116="zákl. přenesená",J116,0)</f>
        <v>0</v>
      </c>
      <c r="BH116" s="231">
        <f>IF(N116="sníž. přenesená",J116,0)</f>
        <v>0</v>
      </c>
      <c r="BI116" s="231">
        <f>IF(N116="nulová",J116,0)</f>
        <v>0</v>
      </c>
      <c r="BJ116" s="18" t="s">
        <v>79</v>
      </c>
      <c r="BK116" s="231">
        <f>ROUND(I116*H116,2)</f>
        <v>0</v>
      </c>
      <c r="BL116" s="18" t="s">
        <v>280</v>
      </c>
      <c r="BM116" s="230" t="s">
        <v>184</v>
      </c>
    </row>
    <row r="117" s="2" customFormat="1">
      <c r="A117" s="39"/>
      <c r="B117" s="40"/>
      <c r="C117" s="41"/>
      <c r="D117" s="232" t="s">
        <v>143</v>
      </c>
      <c r="E117" s="41"/>
      <c r="F117" s="233" t="s">
        <v>625</v>
      </c>
      <c r="G117" s="41"/>
      <c r="H117" s="41"/>
      <c r="I117" s="137"/>
      <c r="J117" s="41"/>
      <c r="K117" s="41"/>
      <c r="L117" s="45"/>
      <c r="M117" s="234"/>
      <c r="N117" s="235"/>
      <c r="O117" s="85"/>
      <c r="P117" s="85"/>
      <c r="Q117" s="85"/>
      <c r="R117" s="85"/>
      <c r="S117" s="85"/>
      <c r="T117" s="86"/>
      <c r="U117" s="39"/>
      <c r="V117" s="39"/>
      <c r="W117" s="39"/>
      <c r="X117" s="39"/>
      <c r="Y117" s="39"/>
      <c r="Z117" s="39"/>
      <c r="AA117" s="39"/>
      <c r="AB117" s="39"/>
      <c r="AC117" s="39"/>
      <c r="AD117" s="39"/>
      <c r="AE117" s="39"/>
      <c r="AT117" s="18" t="s">
        <v>143</v>
      </c>
      <c r="AU117" s="18" t="s">
        <v>81</v>
      </c>
    </row>
    <row r="118" s="2" customFormat="1" ht="16.5" customHeight="1">
      <c r="A118" s="39"/>
      <c r="B118" s="40"/>
      <c r="C118" s="268" t="s">
        <v>168</v>
      </c>
      <c r="D118" s="268" t="s">
        <v>169</v>
      </c>
      <c r="E118" s="269" t="s">
        <v>626</v>
      </c>
      <c r="F118" s="270" t="s">
        <v>627</v>
      </c>
      <c r="G118" s="271" t="s">
        <v>140</v>
      </c>
      <c r="H118" s="272">
        <v>109.25</v>
      </c>
      <c r="I118" s="273"/>
      <c r="J118" s="274">
        <f>ROUND(I118*H118,2)</f>
        <v>0</v>
      </c>
      <c r="K118" s="270" t="s">
        <v>141</v>
      </c>
      <c r="L118" s="275"/>
      <c r="M118" s="276" t="s">
        <v>19</v>
      </c>
      <c r="N118" s="277" t="s">
        <v>42</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618</v>
      </c>
      <c r="AT118" s="230" t="s">
        <v>169</v>
      </c>
      <c r="AU118" s="230" t="s">
        <v>81</v>
      </c>
      <c r="AY118" s="18" t="s">
        <v>134</v>
      </c>
      <c r="BE118" s="231">
        <f>IF(N118="základní",J118,0)</f>
        <v>0</v>
      </c>
      <c r="BF118" s="231">
        <f>IF(N118="snížená",J118,0)</f>
        <v>0</v>
      </c>
      <c r="BG118" s="231">
        <f>IF(N118="zákl. přenesená",J118,0)</f>
        <v>0</v>
      </c>
      <c r="BH118" s="231">
        <f>IF(N118="sníž. přenesená",J118,0)</f>
        <v>0</v>
      </c>
      <c r="BI118" s="231">
        <f>IF(N118="nulová",J118,0)</f>
        <v>0</v>
      </c>
      <c r="BJ118" s="18" t="s">
        <v>79</v>
      </c>
      <c r="BK118" s="231">
        <f>ROUND(I118*H118,2)</f>
        <v>0</v>
      </c>
      <c r="BL118" s="18" t="s">
        <v>280</v>
      </c>
      <c r="BM118" s="230" t="s">
        <v>188</v>
      </c>
    </row>
    <row r="119" s="2" customFormat="1">
      <c r="A119" s="39"/>
      <c r="B119" s="40"/>
      <c r="C119" s="41"/>
      <c r="D119" s="232" t="s">
        <v>143</v>
      </c>
      <c r="E119" s="41"/>
      <c r="F119" s="233" t="s">
        <v>627</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143</v>
      </c>
      <c r="AU119" s="18" t="s">
        <v>81</v>
      </c>
    </row>
    <row r="120" s="14" customFormat="1">
      <c r="A120" s="14"/>
      <c r="B120" s="246"/>
      <c r="C120" s="247"/>
      <c r="D120" s="232" t="s">
        <v>147</v>
      </c>
      <c r="E120" s="248" t="s">
        <v>19</v>
      </c>
      <c r="F120" s="249" t="s">
        <v>628</v>
      </c>
      <c r="G120" s="247"/>
      <c r="H120" s="250">
        <v>109.25</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147</v>
      </c>
      <c r="AU120" s="256" t="s">
        <v>81</v>
      </c>
      <c r="AV120" s="14" t="s">
        <v>81</v>
      </c>
      <c r="AW120" s="14" t="s">
        <v>33</v>
      </c>
      <c r="AX120" s="14" t="s">
        <v>71</v>
      </c>
      <c r="AY120" s="256" t="s">
        <v>134</v>
      </c>
    </row>
    <row r="121" s="15" customFormat="1">
      <c r="A121" s="15"/>
      <c r="B121" s="257"/>
      <c r="C121" s="258"/>
      <c r="D121" s="232" t="s">
        <v>147</v>
      </c>
      <c r="E121" s="259" t="s">
        <v>19</v>
      </c>
      <c r="F121" s="260" t="s">
        <v>150</v>
      </c>
      <c r="G121" s="258"/>
      <c r="H121" s="261">
        <v>109.25</v>
      </c>
      <c r="I121" s="262"/>
      <c r="J121" s="258"/>
      <c r="K121" s="258"/>
      <c r="L121" s="263"/>
      <c r="M121" s="264"/>
      <c r="N121" s="265"/>
      <c r="O121" s="265"/>
      <c r="P121" s="265"/>
      <c r="Q121" s="265"/>
      <c r="R121" s="265"/>
      <c r="S121" s="265"/>
      <c r="T121" s="266"/>
      <c r="U121" s="15"/>
      <c r="V121" s="15"/>
      <c r="W121" s="15"/>
      <c r="X121" s="15"/>
      <c r="Y121" s="15"/>
      <c r="Z121" s="15"/>
      <c r="AA121" s="15"/>
      <c r="AB121" s="15"/>
      <c r="AC121" s="15"/>
      <c r="AD121" s="15"/>
      <c r="AE121" s="15"/>
      <c r="AT121" s="267" t="s">
        <v>147</v>
      </c>
      <c r="AU121" s="267" t="s">
        <v>81</v>
      </c>
      <c r="AV121" s="15" t="s">
        <v>142</v>
      </c>
      <c r="AW121" s="15" t="s">
        <v>33</v>
      </c>
      <c r="AX121" s="15" t="s">
        <v>79</v>
      </c>
      <c r="AY121" s="267" t="s">
        <v>134</v>
      </c>
    </row>
    <row r="122" s="12" customFormat="1" ht="22.8" customHeight="1">
      <c r="A122" s="12"/>
      <c r="B122" s="203"/>
      <c r="C122" s="204"/>
      <c r="D122" s="205" t="s">
        <v>70</v>
      </c>
      <c r="E122" s="217" t="s">
        <v>629</v>
      </c>
      <c r="F122" s="217" t="s">
        <v>630</v>
      </c>
      <c r="G122" s="204"/>
      <c r="H122" s="204"/>
      <c r="I122" s="207"/>
      <c r="J122" s="218">
        <f>BK122</f>
        <v>0</v>
      </c>
      <c r="K122" s="204"/>
      <c r="L122" s="209"/>
      <c r="M122" s="210"/>
      <c r="N122" s="211"/>
      <c r="O122" s="211"/>
      <c r="P122" s="212">
        <f>SUM(P123:P140)</f>
        <v>0</v>
      </c>
      <c r="Q122" s="211"/>
      <c r="R122" s="212">
        <f>SUM(R123:R140)</f>
        <v>0</v>
      </c>
      <c r="S122" s="211"/>
      <c r="T122" s="213">
        <f>SUM(T123:T140)</f>
        <v>0</v>
      </c>
      <c r="U122" s="12"/>
      <c r="V122" s="12"/>
      <c r="W122" s="12"/>
      <c r="X122" s="12"/>
      <c r="Y122" s="12"/>
      <c r="Z122" s="12"/>
      <c r="AA122" s="12"/>
      <c r="AB122" s="12"/>
      <c r="AC122" s="12"/>
      <c r="AD122" s="12"/>
      <c r="AE122" s="12"/>
      <c r="AR122" s="214" t="s">
        <v>135</v>
      </c>
      <c r="AT122" s="215" t="s">
        <v>70</v>
      </c>
      <c r="AU122" s="215" t="s">
        <v>79</v>
      </c>
      <c r="AY122" s="214" t="s">
        <v>134</v>
      </c>
      <c r="BK122" s="216">
        <f>SUM(BK123:BK140)</f>
        <v>0</v>
      </c>
    </row>
    <row r="123" s="2" customFormat="1" ht="21.75" customHeight="1">
      <c r="A123" s="39"/>
      <c r="B123" s="40"/>
      <c r="C123" s="219" t="s">
        <v>79</v>
      </c>
      <c r="D123" s="219" t="s">
        <v>137</v>
      </c>
      <c r="E123" s="220" t="s">
        <v>631</v>
      </c>
      <c r="F123" s="221" t="s">
        <v>632</v>
      </c>
      <c r="G123" s="222" t="s">
        <v>140</v>
      </c>
      <c r="H123" s="223">
        <v>2</v>
      </c>
      <c r="I123" s="224"/>
      <c r="J123" s="225">
        <f>ROUND(I123*H123,2)</f>
        <v>0</v>
      </c>
      <c r="K123" s="221" t="s">
        <v>141</v>
      </c>
      <c r="L123" s="45"/>
      <c r="M123" s="226" t="s">
        <v>19</v>
      </c>
      <c r="N123" s="227" t="s">
        <v>42</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280</v>
      </c>
      <c r="AT123" s="230" t="s">
        <v>137</v>
      </c>
      <c r="AU123" s="230" t="s">
        <v>81</v>
      </c>
      <c r="AY123" s="18" t="s">
        <v>134</v>
      </c>
      <c r="BE123" s="231">
        <f>IF(N123="základní",J123,0)</f>
        <v>0</v>
      </c>
      <c r="BF123" s="231">
        <f>IF(N123="snížená",J123,0)</f>
        <v>0</v>
      </c>
      <c r="BG123" s="231">
        <f>IF(N123="zákl. přenesená",J123,0)</f>
        <v>0</v>
      </c>
      <c r="BH123" s="231">
        <f>IF(N123="sníž. přenesená",J123,0)</f>
        <v>0</v>
      </c>
      <c r="BI123" s="231">
        <f>IF(N123="nulová",J123,0)</f>
        <v>0</v>
      </c>
      <c r="BJ123" s="18" t="s">
        <v>79</v>
      </c>
      <c r="BK123" s="231">
        <f>ROUND(I123*H123,2)</f>
        <v>0</v>
      </c>
      <c r="BL123" s="18" t="s">
        <v>280</v>
      </c>
      <c r="BM123" s="230" t="s">
        <v>191</v>
      </c>
    </row>
    <row r="124" s="2" customFormat="1">
      <c r="A124" s="39"/>
      <c r="B124" s="40"/>
      <c r="C124" s="41"/>
      <c r="D124" s="232" t="s">
        <v>143</v>
      </c>
      <c r="E124" s="41"/>
      <c r="F124" s="233" t="s">
        <v>633</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143</v>
      </c>
      <c r="AU124" s="18" t="s">
        <v>81</v>
      </c>
    </row>
    <row r="125" s="2" customFormat="1" ht="21.75" customHeight="1">
      <c r="A125" s="39"/>
      <c r="B125" s="40"/>
      <c r="C125" s="219" t="s">
        <v>175</v>
      </c>
      <c r="D125" s="219" t="s">
        <v>137</v>
      </c>
      <c r="E125" s="220" t="s">
        <v>634</v>
      </c>
      <c r="F125" s="221" t="s">
        <v>635</v>
      </c>
      <c r="G125" s="222" t="s">
        <v>140</v>
      </c>
      <c r="H125" s="223">
        <v>2</v>
      </c>
      <c r="I125" s="224"/>
      <c r="J125" s="225">
        <f>ROUND(I125*H125,2)</f>
        <v>0</v>
      </c>
      <c r="K125" s="221" t="s">
        <v>141</v>
      </c>
      <c r="L125" s="45"/>
      <c r="M125" s="226" t="s">
        <v>19</v>
      </c>
      <c r="N125" s="227" t="s">
        <v>42</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280</v>
      </c>
      <c r="AT125" s="230" t="s">
        <v>137</v>
      </c>
      <c r="AU125" s="230" t="s">
        <v>81</v>
      </c>
      <c r="AY125" s="18" t="s">
        <v>134</v>
      </c>
      <c r="BE125" s="231">
        <f>IF(N125="základní",J125,0)</f>
        <v>0</v>
      </c>
      <c r="BF125" s="231">
        <f>IF(N125="snížená",J125,0)</f>
        <v>0</v>
      </c>
      <c r="BG125" s="231">
        <f>IF(N125="zákl. přenesená",J125,0)</f>
        <v>0</v>
      </c>
      <c r="BH125" s="231">
        <f>IF(N125="sníž. přenesená",J125,0)</f>
        <v>0</v>
      </c>
      <c r="BI125" s="231">
        <f>IF(N125="nulová",J125,0)</f>
        <v>0</v>
      </c>
      <c r="BJ125" s="18" t="s">
        <v>79</v>
      </c>
      <c r="BK125" s="231">
        <f>ROUND(I125*H125,2)</f>
        <v>0</v>
      </c>
      <c r="BL125" s="18" t="s">
        <v>280</v>
      </c>
      <c r="BM125" s="230" t="s">
        <v>196</v>
      </c>
    </row>
    <row r="126" s="2" customFormat="1">
      <c r="A126" s="39"/>
      <c r="B126" s="40"/>
      <c r="C126" s="41"/>
      <c r="D126" s="232" t="s">
        <v>143</v>
      </c>
      <c r="E126" s="41"/>
      <c r="F126" s="233" t="s">
        <v>636</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8" t="s">
        <v>143</v>
      </c>
      <c r="AU126" s="18" t="s">
        <v>81</v>
      </c>
    </row>
    <row r="127" s="2" customFormat="1" ht="16.5" customHeight="1">
      <c r="A127" s="39"/>
      <c r="B127" s="40"/>
      <c r="C127" s="219" t="s">
        <v>81</v>
      </c>
      <c r="D127" s="219" t="s">
        <v>137</v>
      </c>
      <c r="E127" s="220" t="s">
        <v>637</v>
      </c>
      <c r="F127" s="221" t="s">
        <v>638</v>
      </c>
      <c r="G127" s="222" t="s">
        <v>140</v>
      </c>
      <c r="H127" s="223">
        <v>7</v>
      </c>
      <c r="I127" s="224"/>
      <c r="J127" s="225">
        <f>ROUND(I127*H127,2)</f>
        <v>0</v>
      </c>
      <c r="K127" s="221" t="s">
        <v>141</v>
      </c>
      <c r="L127" s="45"/>
      <c r="M127" s="226" t="s">
        <v>19</v>
      </c>
      <c r="N127" s="227" t="s">
        <v>42</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280</v>
      </c>
      <c r="AT127" s="230" t="s">
        <v>137</v>
      </c>
      <c r="AU127" s="230" t="s">
        <v>81</v>
      </c>
      <c r="AY127" s="18" t="s">
        <v>134</v>
      </c>
      <c r="BE127" s="231">
        <f>IF(N127="základní",J127,0)</f>
        <v>0</v>
      </c>
      <c r="BF127" s="231">
        <f>IF(N127="snížená",J127,0)</f>
        <v>0</v>
      </c>
      <c r="BG127" s="231">
        <f>IF(N127="zákl. přenesená",J127,0)</f>
        <v>0</v>
      </c>
      <c r="BH127" s="231">
        <f>IF(N127="sníž. přenesená",J127,0)</f>
        <v>0</v>
      </c>
      <c r="BI127" s="231">
        <f>IF(N127="nulová",J127,0)</f>
        <v>0</v>
      </c>
      <c r="BJ127" s="18" t="s">
        <v>79</v>
      </c>
      <c r="BK127" s="231">
        <f>ROUND(I127*H127,2)</f>
        <v>0</v>
      </c>
      <c r="BL127" s="18" t="s">
        <v>280</v>
      </c>
      <c r="BM127" s="230" t="s">
        <v>200</v>
      </c>
    </row>
    <row r="128" s="2" customFormat="1">
      <c r="A128" s="39"/>
      <c r="B128" s="40"/>
      <c r="C128" s="41"/>
      <c r="D128" s="232" t="s">
        <v>143</v>
      </c>
      <c r="E128" s="41"/>
      <c r="F128" s="233" t="s">
        <v>639</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143</v>
      </c>
      <c r="AU128" s="18" t="s">
        <v>81</v>
      </c>
    </row>
    <row r="129" s="2" customFormat="1" ht="33" customHeight="1">
      <c r="A129" s="39"/>
      <c r="B129" s="40"/>
      <c r="C129" s="219" t="s">
        <v>135</v>
      </c>
      <c r="D129" s="219" t="s">
        <v>137</v>
      </c>
      <c r="E129" s="220" t="s">
        <v>640</v>
      </c>
      <c r="F129" s="221" t="s">
        <v>641</v>
      </c>
      <c r="G129" s="222" t="s">
        <v>140</v>
      </c>
      <c r="H129" s="223">
        <v>50</v>
      </c>
      <c r="I129" s="224"/>
      <c r="J129" s="225">
        <f>ROUND(I129*H129,2)</f>
        <v>0</v>
      </c>
      <c r="K129" s="221" t="s">
        <v>141</v>
      </c>
      <c r="L129" s="45"/>
      <c r="M129" s="226" t="s">
        <v>19</v>
      </c>
      <c r="N129" s="227" t="s">
        <v>42</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280</v>
      </c>
      <c r="AT129" s="230" t="s">
        <v>137</v>
      </c>
      <c r="AU129" s="230" t="s">
        <v>81</v>
      </c>
      <c r="AY129" s="18" t="s">
        <v>134</v>
      </c>
      <c r="BE129" s="231">
        <f>IF(N129="základní",J129,0)</f>
        <v>0</v>
      </c>
      <c r="BF129" s="231">
        <f>IF(N129="snížená",J129,0)</f>
        <v>0</v>
      </c>
      <c r="BG129" s="231">
        <f>IF(N129="zákl. přenesená",J129,0)</f>
        <v>0</v>
      </c>
      <c r="BH129" s="231">
        <f>IF(N129="sníž. přenesená",J129,0)</f>
        <v>0</v>
      </c>
      <c r="BI129" s="231">
        <f>IF(N129="nulová",J129,0)</f>
        <v>0</v>
      </c>
      <c r="BJ129" s="18" t="s">
        <v>79</v>
      </c>
      <c r="BK129" s="231">
        <f>ROUND(I129*H129,2)</f>
        <v>0</v>
      </c>
      <c r="BL129" s="18" t="s">
        <v>280</v>
      </c>
      <c r="BM129" s="230" t="s">
        <v>206</v>
      </c>
    </row>
    <row r="130" s="2" customFormat="1">
      <c r="A130" s="39"/>
      <c r="B130" s="40"/>
      <c r="C130" s="41"/>
      <c r="D130" s="232" t="s">
        <v>143</v>
      </c>
      <c r="E130" s="41"/>
      <c r="F130" s="233" t="s">
        <v>641</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143</v>
      </c>
      <c r="AU130" s="18" t="s">
        <v>81</v>
      </c>
    </row>
    <row r="131" s="2" customFormat="1" ht="16.5" customHeight="1">
      <c r="A131" s="39"/>
      <c r="B131" s="40"/>
      <c r="C131" s="219" t="s">
        <v>142</v>
      </c>
      <c r="D131" s="219" t="s">
        <v>137</v>
      </c>
      <c r="E131" s="220" t="s">
        <v>642</v>
      </c>
      <c r="F131" s="221" t="s">
        <v>643</v>
      </c>
      <c r="G131" s="222" t="s">
        <v>140</v>
      </c>
      <c r="H131" s="223">
        <v>55</v>
      </c>
      <c r="I131" s="224"/>
      <c r="J131" s="225">
        <f>ROUND(I131*H131,2)</f>
        <v>0</v>
      </c>
      <c r="K131" s="221" t="s">
        <v>141</v>
      </c>
      <c r="L131" s="45"/>
      <c r="M131" s="226" t="s">
        <v>19</v>
      </c>
      <c r="N131" s="227" t="s">
        <v>42</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280</v>
      </c>
      <c r="AT131" s="230" t="s">
        <v>137</v>
      </c>
      <c r="AU131" s="230" t="s">
        <v>81</v>
      </c>
      <c r="AY131" s="18" t="s">
        <v>134</v>
      </c>
      <c r="BE131" s="231">
        <f>IF(N131="základní",J131,0)</f>
        <v>0</v>
      </c>
      <c r="BF131" s="231">
        <f>IF(N131="snížená",J131,0)</f>
        <v>0</v>
      </c>
      <c r="BG131" s="231">
        <f>IF(N131="zákl. přenesená",J131,0)</f>
        <v>0</v>
      </c>
      <c r="BH131" s="231">
        <f>IF(N131="sníž. přenesená",J131,0)</f>
        <v>0</v>
      </c>
      <c r="BI131" s="231">
        <f>IF(N131="nulová",J131,0)</f>
        <v>0</v>
      </c>
      <c r="BJ131" s="18" t="s">
        <v>79</v>
      </c>
      <c r="BK131" s="231">
        <f>ROUND(I131*H131,2)</f>
        <v>0</v>
      </c>
      <c r="BL131" s="18" t="s">
        <v>280</v>
      </c>
      <c r="BM131" s="230" t="s">
        <v>209</v>
      </c>
    </row>
    <row r="132" s="2" customFormat="1">
      <c r="A132" s="39"/>
      <c r="B132" s="40"/>
      <c r="C132" s="41"/>
      <c r="D132" s="232" t="s">
        <v>143</v>
      </c>
      <c r="E132" s="41"/>
      <c r="F132" s="233" t="s">
        <v>643</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143</v>
      </c>
      <c r="AU132" s="18" t="s">
        <v>81</v>
      </c>
    </row>
    <row r="133" s="2" customFormat="1" ht="16.5" customHeight="1">
      <c r="A133" s="39"/>
      <c r="B133" s="40"/>
      <c r="C133" s="268" t="s">
        <v>160</v>
      </c>
      <c r="D133" s="268" t="s">
        <v>169</v>
      </c>
      <c r="E133" s="269" t="s">
        <v>644</v>
      </c>
      <c r="F133" s="270" t="s">
        <v>645</v>
      </c>
      <c r="G133" s="271" t="s">
        <v>140</v>
      </c>
      <c r="H133" s="272">
        <v>55</v>
      </c>
      <c r="I133" s="273"/>
      <c r="J133" s="274">
        <f>ROUND(I133*H133,2)</f>
        <v>0</v>
      </c>
      <c r="K133" s="270" t="s">
        <v>141</v>
      </c>
      <c r="L133" s="275"/>
      <c r="M133" s="276" t="s">
        <v>19</v>
      </c>
      <c r="N133" s="277" t="s">
        <v>42</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618</v>
      </c>
      <c r="AT133" s="230" t="s">
        <v>169</v>
      </c>
      <c r="AU133" s="230" t="s">
        <v>81</v>
      </c>
      <c r="AY133" s="18" t="s">
        <v>134</v>
      </c>
      <c r="BE133" s="231">
        <f>IF(N133="základní",J133,0)</f>
        <v>0</v>
      </c>
      <c r="BF133" s="231">
        <f>IF(N133="snížená",J133,0)</f>
        <v>0</v>
      </c>
      <c r="BG133" s="231">
        <f>IF(N133="zákl. přenesená",J133,0)</f>
        <v>0</v>
      </c>
      <c r="BH133" s="231">
        <f>IF(N133="sníž. přenesená",J133,0)</f>
        <v>0</v>
      </c>
      <c r="BI133" s="231">
        <f>IF(N133="nulová",J133,0)</f>
        <v>0</v>
      </c>
      <c r="BJ133" s="18" t="s">
        <v>79</v>
      </c>
      <c r="BK133" s="231">
        <f>ROUND(I133*H133,2)</f>
        <v>0</v>
      </c>
      <c r="BL133" s="18" t="s">
        <v>280</v>
      </c>
      <c r="BM133" s="230" t="s">
        <v>213</v>
      </c>
    </row>
    <row r="134" s="2" customFormat="1">
      <c r="A134" s="39"/>
      <c r="B134" s="40"/>
      <c r="C134" s="41"/>
      <c r="D134" s="232" t="s">
        <v>143</v>
      </c>
      <c r="E134" s="41"/>
      <c r="F134" s="233" t="s">
        <v>645</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143</v>
      </c>
      <c r="AU134" s="18" t="s">
        <v>81</v>
      </c>
    </row>
    <row r="135" s="2" customFormat="1" ht="21.75" customHeight="1">
      <c r="A135" s="39"/>
      <c r="B135" s="40"/>
      <c r="C135" s="219" t="s">
        <v>172</v>
      </c>
      <c r="D135" s="219" t="s">
        <v>137</v>
      </c>
      <c r="E135" s="220" t="s">
        <v>646</v>
      </c>
      <c r="F135" s="221" t="s">
        <v>647</v>
      </c>
      <c r="G135" s="222" t="s">
        <v>140</v>
      </c>
      <c r="H135" s="223">
        <v>50</v>
      </c>
      <c r="I135" s="224"/>
      <c r="J135" s="225">
        <f>ROUND(I135*H135,2)</f>
        <v>0</v>
      </c>
      <c r="K135" s="221" t="s">
        <v>141</v>
      </c>
      <c r="L135" s="45"/>
      <c r="M135" s="226" t="s">
        <v>19</v>
      </c>
      <c r="N135" s="227" t="s">
        <v>42</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280</v>
      </c>
      <c r="AT135" s="230" t="s">
        <v>137</v>
      </c>
      <c r="AU135" s="230" t="s">
        <v>81</v>
      </c>
      <c r="AY135" s="18" t="s">
        <v>134</v>
      </c>
      <c r="BE135" s="231">
        <f>IF(N135="základní",J135,0)</f>
        <v>0</v>
      </c>
      <c r="BF135" s="231">
        <f>IF(N135="snížená",J135,0)</f>
        <v>0</v>
      </c>
      <c r="BG135" s="231">
        <f>IF(N135="zákl. přenesená",J135,0)</f>
        <v>0</v>
      </c>
      <c r="BH135" s="231">
        <f>IF(N135="sníž. přenesená",J135,0)</f>
        <v>0</v>
      </c>
      <c r="BI135" s="231">
        <f>IF(N135="nulová",J135,0)</f>
        <v>0</v>
      </c>
      <c r="BJ135" s="18" t="s">
        <v>79</v>
      </c>
      <c r="BK135" s="231">
        <f>ROUND(I135*H135,2)</f>
        <v>0</v>
      </c>
      <c r="BL135" s="18" t="s">
        <v>280</v>
      </c>
      <c r="BM135" s="230" t="s">
        <v>217</v>
      </c>
    </row>
    <row r="136" s="2" customFormat="1">
      <c r="A136" s="39"/>
      <c r="B136" s="40"/>
      <c r="C136" s="41"/>
      <c r="D136" s="232" t="s">
        <v>143</v>
      </c>
      <c r="E136" s="41"/>
      <c r="F136" s="233" t="s">
        <v>647</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143</v>
      </c>
      <c r="AU136" s="18" t="s">
        <v>81</v>
      </c>
    </row>
    <row r="137" s="2" customFormat="1" ht="21.75" customHeight="1">
      <c r="A137" s="39"/>
      <c r="B137" s="40"/>
      <c r="C137" s="219" t="s">
        <v>8</v>
      </c>
      <c r="D137" s="219" t="s">
        <v>137</v>
      </c>
      <c r="E137" s="220" t="s">
        <v>648</v>
      </c>
      <c r="F137" s="221" t="s">
        <v>649</v>
      </c>
      <c r="G137" s="222" t="s">
        <v>140</v>
      </c>
      <c r="H137" s="223">
        <v>2</v>
      </c>
      <c r="I137" s="224"/>
      <c r="J137" s="225">
        <f>ROUND(I137*H137,2)</f>
        <v>0</v>
      </c>
      <c r="K137" s="221" t="s">
        <v>141</v>
      </c>
      <c r="L137" s="45"/>
      <c r="M137" s="226" t="s">
        <v>19</v>
      </c>
      <c r="N137" s="227" t="s">
        <v>42</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280</v>
      </c>
      <c r="AT137" s="230" t="s">
        <v>137</v>
      </c>
      <c r="AU137" s="230" t="s">
        <v>81</v>
      </c>
      <c r="AY137" s="18" t="s">
        <v>134</v>
      </c>
      <c r="BE137" s="231">
        <f>IF(N137="základní",J137,0)</f>
        <v>0</v>
      </c>
      <c r="BF137" s="231">
        <f>IF(N137="snížená",J137,0)</f>
        <v>0</v>
      </c>
      <c r="BG137" s="231">
        <f>IF(N137="zákl. přenesená",J137,0)</f>
        <v>0</v>
      </c>
      <c r="BH137" s="231">
        <f>IF(N137="sníž. přenesená",J137,0)</f>
        <v>0</v>
      </c>
      <c r="BI137" s="231">
        <f>IF(N137="nulová",J137,0)</f>
        <v>0</v>
      </c>
      <c r="BJ137" s="18" t="s">
        <v>79</v>
      </c>
      <c r="BK137" s="231">
        <f>ROUND(I137*H137,2)</f>
        <v>0</v>
      </c>
      <c r="BL137" s="18" t="s">
        <v>280</v>
      </c>
      <c r="BM137" s="230" t="s">
        <v>223</v>
      </c>
    </row>
    <row r="138" s="2" customFormat="1">
      <c r="A138" s="39"/>
      <c r="B138" s="40"/>
      <c r="C138" s="41"/>
      <c r="D138" s="232" t="s">
        <v>143</v>
      </c>
      <c r="E138" s="41"/>
      <c r="F138" s="233" t="s">
        <v>650</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143</v>
      </c>
      <c r="AU138" s="18" t="s">
        <v>81</v>
      </c>
    </row>
    <row r="139" s="2" customFormat="1" ht="21.75" customHeight="1">
      <c r="A139" s="39"/>
      <c r="B139" s="40"/>
      <c r="C139" s="219" t="s">
        <v>210</v>
      </c>
      <c r="D139" s="219" t="s">
        <v>137</v>
      </c>
      <c r="E139" s="220" t="s">
        <v>651</v>
      </c>
      <c r="F139" s="221" t="s">
        <v>652</v>
      </c>
      <c r="G139" s="222" t="s">
        <v>146</v>
      </c>
      <c r="H139" s="223">
        <v>1.3999999999999999</v>
      </c>
      <c r="I139" s="224"/>
      <c r="J139" s="225">
        <f>ROUND(I139*H139,2)</f>
        <v>0</v>
      </c>
      <c r="K139" s="221" t="s">
        <v>141</v>
      </c>
      <c r="L139" s="45"/>
      <c r="M139" s="226" t="s">
        <v>19</v>
      </c>
      <c r="N139" s="227" t="s">
        <v>42</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280</v>
      </c>
      <c r="AT139" s="230" t="s">
        <v>137</v>
      </c>
      <c r="AU139" s="230" t="s">
        <v>81</v>
      </c>
      <c r="AY139" s="18" t="s">
        <v>134</v>
      </c>
      <c r="BE139" s="231">
        <f>IF(N139="základní",J139,0)</f>
        <v>0</v>
      </c>
      <c r="BF139" s="231">
        <f>IF(N139="snížená",J139,0)</f>
        <v>0</v>
      </c>
      <c r="BG139" s="231">
        <f>IF(N139="zákl. přenesená",J139,0)</f>
        <v>0</v>
      </c>
      <c r="BH139" s="231">
        <f>IF(N139="sníž. přenesená",J139,0)</f>
        <v>0</v>
      </c>
      <c r="BI139" s="231">
        <f>IF(N139="nulová",J139,0)</f>
        <v>0</v>
      </c>
      <c r="BJ139" s="18" t="s">
        <v>79</v>
      </c>
      <c r="BK139" s="231">
        <f>ROUND(I139*H139,2)</f>
        <v>0</v>
      </c>
      <c r="BL139" s="18" t="s">
        <v>280</v>
      </c>
      <c r="BM139" s="230" t="s">
        <v>230</v>
      </c>
    </row>
    <row r="140" s="2" customFormat="1">
      <c r="A140" s="39"/>
      <c r="B140" s="40"/>
      <c r="C140" s="41"/>
      <c r="D140" s="232" t="s">
        <v>143</v>
      </c>
      <c r="E140" s="41"/>
      <c r="F140" s="233" t="s">
        <v>653</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143</v>
      </c>
      <c r="AU140" s="18" t="s">
        <v>81</v>
      </c>
    </row>
    <row r="141" s="12" customFormat="1" ht="22.8" customHeight="1">
      <c r="A141" s="12"/>
      <c r="B141" s="203"/>
      <c r="C141" s="204"/>
      <c r="D141" s="205" t="s">
        <v>70</v>
      </c>
      <c r="E141" s="217" t="s">
        <v>654</v>
      </c>
      <c r="F141" s="217" t="s">
        <v>655</v>
      </c>
      <c r="G141" s="204"/>
      <c r="H141" s="204"/>
      <c r="I141" s="207"/>
      <c r="J141" s="218">
        <f>BK141</f>
        <v>0</v>
      </c>
      <c r="K141" s="204"/>
      <c r="L141" s="209"/>
      <c r="M141" s="210"/>
      <c r="N141" s="211"/>
      <c r="O141" s="211"/>
      <c r="P141" s="212">
        <f>SUM(P142:P157)</f>
        <v>0</v>
      </c>
      <c r="Q141" s="211"/>
      <c r="R141" s="212">
        <f>SUM(R142:R157)</f>
        <v>0</v>
      </c>
      <c r="S141" s="211"/>
      <c r="T141" s="213">
        <f>SUM(T142:T157)</f>
        <v>0</v>
      </c>
      <c r="U141" s="12"/>
      <c r="V141" s="12"/>
      <c r="W141" s="12"/>
      <c r="X141" s="12"/>
      <c r="Y141" s="12"/>
      <c r="Z141" s="12"/>
      <c r="AA141" s="12"/>
      <c r="AB141" s="12"/>
      <c r="AC141" s="12"/>
      <c r="AD141" s="12"/>
      <c r="AE141" s="12"/>
      <c r="AR141" s="214" t="s">
        <v>135</v>
      </c>
      <c r="AT141" s="215" t="s">
        <v>70</v>
      </c>
      <c r="AU141" s="215" t="s">
        <v>79</v>
      </c>
      <c r="AY141" s="214" t="s">
        <v>134</v>
      </c>
      <c r="BK141" s="216">
        <f>SUM(BK142:BK157)</f>
        <v>0</v>
      </c>
    </row>
    <row r="142" s="2" customFormat="1" ht="21.75" customHeight="1">
      <c r="A142" s="39"/>
      <c r="B142" s="40"/>
      <c r="C142" s="219" t="s">
        <v>7</v>
      </c>
      <c r="D142" s="219" t="s">
        <v>137</v>
      </c>
      <c r="E142" s="220" t="s">
        <v>656</v>
      </c>
      <c r="F142" s="221" t="s">
        <v>657</v>
      </c>
      <c r="G142" s="222" t="s">
        <v>658</v>
      </c>
      <c r="H142" s="223">
        <v>1</v>
      </c>
      <c r="I142" s="224"/>
      <c r="J142" s="225">
        <f>ROUND(I142*H142,2)</f>
        <v>0</v>
      </c>
      <c r="K142" s="221" t="s">
        <v>141</v>
      </c>
      <c r="L142" s="45"/>
      <c r="M142" s="226" t="s">
        <v>19</v>
      </c>
      <c r="N142" s="227" t="s">
        <v>42</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280</v>
      </c>
      <c r="AT142" s="230" t="s">
        <v>137</v>
      </c>
      <c r="AU142" s="230" t="s">
        <v>81</v>
      </c>
      <c r="AY142" s="18" t="s">
        <v>134</v>
      </c>
      <c r="BE142" s="231">
        <f>IF(N142="základní",J142,0)</f>
        <v>0</v>
      </c>
      <c r="BF142" s="231">
        <f>IF(N142="snížená",J142,0)</f>
        <v>0</v>
      </c>
      <c r="BG142" s="231">
        <f>IF(N142="zákl. přenesená",J142,0)</f>
        <v>0</v>
      </c>
      <c r="BH142" s="231">
        <f>IF(N142="sníž. přenesená",J142,0)</f>
        <v>0</v>
      </c>
      <c r="BI142" s="231">
        <f>IF(N142="nulová",J142,0)</f>
        <v>0</v>
      </c>
      <c r="BJ142" s="18" t="s">
        <v>79</v>
      </c>
      <c r="BK142" s="231">
        <f>ROUND(I142*H142,2)</f>
        <v>0</v>
      </c>
      <c r="BL142" s="18" t="s">
        <v>280</v>
      </c>
      <c r="BM142" s="230" t="s">
        <v>233</v>
      </c>
    </row>
    <row r="143" s="2" customFormat="1">
      <c r="A143" s="39"/>
      <c r="B143" s="40"/>
      <c r="C143" s="41"/>
      <c r="D143" s="232" t="s">
        <v>143</v>
      </c>
      <c r="E143" s="41"/>
      <c r="F143" s="233" t="s">
        <v>659</v>
      </c>
      <c r="G143" s="41"/>
      <c r="H143" s="41"/>
      <c r="I143" s="137"/>
      <c r="J143" s="41"/>
      <c r="K143" s="41"/>
      <c r="L143" s="45"/>
      <c r="M143" s="234"/>
      <c r="N143" s="235"/>
      <c r="O143" s="85"/>
      <c r="P143" s="85"/>
      <c r="Q143" s="85"/>
      <c r="R143" s="85"/>
      <c r="S143" s="85"/>
      <c r="T143" s="86"/>
      <c r="U143" s="39"/>
      <c r="V143" s="39"/>
      <c r="W143" s="39"/>
      <c r="X143" s="39"/>
      <c r="Y143" s="39"/>
      <c r="Z143" s="39"/>
      <c r="AA143" s="39"/>
      <c r="AB143" s="39"/>
      <c r="AC143" s="39"/>
      <c r="AD143" s="39"/>
      <c r="AE143" s="39"/>
      <c r="AT143" s="18" t="s">
        <v>143</v>
      </c>
      <c r="AU143" s="18" t="s">
        <v>81</v>
      </c>
    </row>
    <row r="144" s="2" customFormat="1" ht="16.5" customHeight="1">
      <c r="A144" s="39"/>
      <c r="B144" s="40"/>
      <c r="C144" s="219" t="s">
        <v>188</v>
      </c>
      <c r="D144" s="219" t="s">
        <v>137</v>
      </c>
      <c r="E144" s="220" t="s">
        <v>660</v>
      </c>
      <c r="F144" s="221" t="s">
        <v>661</v>
      </c>
      <c r="G144" s="222" t="s">
        <v>662</v>
      </c>
      <c r="H144" s="223">
        <v>1</v>
      </c>
      <c r="I144" s="224"/>
      <c r="J144" s="225">
        <f>ROUND(I144*H144,2)</f>
        <v>0</v>
      </c>
      <c r="K144" s="221" t="s">
        <v>141</v>
      </c>
      <c r="L144" s="45"/>
      <c r="M144" s="226" t="s">
        <v>19</v>
      </c>
      <c r="N144" s="227" t="s">
        <v>42</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280</v>
      </c>
      <c r="AT144" s="230" t="s">
        <v>137</v>
      </c>
      <c r="AU144" s="230" t="s">
        <v>81</v>
      </c>
      <c r="AY144" s="18" t="s">
        <v>134</v>
      </c>
      <c r="BE144" s="231">
        <f>IF(N144="základní",J144,0)</f>
        <v>0</v>
      </c>
      <c r="BF144" s="231">
        <f>IF(N144="snížená",J144,0)</f>
        <v>0</v>
      </c>
      <c r="BG144" s="231">
        <f>IF(N144="zákl. přenesená",J144,0)</f>
        <v>0</v>
      </c>
      <c r="BH144" s="231">
        <f>IF(N144="sníž. přenesená",J144,0)</f>
        <v>0</v>
      </c>
      <c r="BI144" s="231">
        <f>IF(N144="nulová",J144,0)</f>
        <v>0</v>
      </c>
      <c r="BJ144" s="18" t="s">
        <v>79</v>
      </c>
      <c r="BK144" s="231">
        <f>ROUND(I144*H144,2)</f>
        <v>0</v>
      </c>
      <c r="BL144" s="18" t="s">
        <v>280</v>
      </c>
      <c r="BM144" s="230" t="s">
        <v>236</v>
      </c>
    </row>
    <row r="145" s="2" customFormat="1">
      <c r="A145" s="39"/>
      <c r="B145" s="40"/>
      <c r="C145" s="41"/>
      <c r="D145" s="232" t="s">
        <v>143</v>
      </c>
      <c r="E145" s="41"/>
      <c r="F145" s="233" t="s">
        <v>663</v>
      </c>
      <c r="G145" s="41"/>
      <c r="H145" s="41"/>
      <c r="I145" s="137"/>
      <c r="J145" s="41"/>
      <c r="K145" s="41"/>
      <c r="L145" s="45"/>
      <c r="M145" s="234"/>
      <c r="N145" s="235"/>
      <c r="O145" s="85"/>
      <c r="P145" s="85"/>
      <c r="Q145" s="85"/>
      <c r="R145" s="85"/>
      <c r="S145" s="85"/>
      <c r="T145" s="86"/>
      <c r="U145" s="39"/>
      <c r="V145" s="39"/>
      <c r="W145" s="39"/>
      <c r="X145" s="39"/>
      <c r="Y145" s="39"/>
      <c r="Z145" s="39"/>
      <c r="AA145" s="39"/>
      <c r="AB145" s="39"/>
      <c r="AC145" s="39"/>
      <c r="AD145" s="39"/>
      <c r="AE145" s="39"/>
      <c r="AT145" s="18" t="s">
        <v>143</v>
      </c>
      <c r="AU145" s="18" t="s">
        <v>81</v>
      </c>
    </row>
    <row r="146" s="2" customFormat="1" ht="16.5" customHeight="1">
      <c r="A146" s="39"/>
      <c r="B146" s="40"/>
      <c r="C146" s="219" t="s">
        <v>239</v>
      </c>
      <c r="D146" s="219" t="s">
        <v>137</v>
      </c>
      <c r="E146" s="220" t="s">
        <v>664</v>
      </c>
      <c r="F146" s="221" t="s">
        <v>665</v>
      </c>
      <c r="G146" s="222" t="s">
        <v>662</v>
      </c>
      <c r="H146" s="223">
        <v>2</v>
      </c>
      <c r="I146" s="224"/>
      <c r="J146" s="225">
        <f>ROUND(I146*H146,2)</f>
        <v>0</v>
      </c>
      <c r="K146" s="221" t="s">
        <v>141</v>
      </c>
      <c r="L146" s="45"/>
      <c r="M146" s="226" t="s">
        <v>19</v>
      </c>
      <c r="N146" s="227" t="s">
        <v>42</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280</v>
      </c>
      <c r="AT146" s="230" t="s">
        <v>137</v>
      </c>
      <c r="AU146" s="230" t="s">
        <v>81</v>
      </c>
      <c r="AY146" s="18" t="s">
        <v>134</v>
      </c>
      <c r="BE146" s="231">
        <f>IF(N146="základní",J146,0)</f>
        <v>0</v>
      </c>
      <c r="BF146" s="231">
        <f>IF(N146="snížená",J146,0)</f>
        <v>0</v>
      </c>
      <c r="BG146" s="231">
        <f>IF(N146="zákl. přenesená",J146,0)</f>
        <v>0</v>
      </c>
      <c r="BH146" s="231">
        <f>IF(N146="sníž. přenesená",J146,0)</f>
        <v>0</v>
      </c>
      <c r="BI146" s="231">
        <f>IF(N146="nulová",J146,0)</f>
        <v>0</v>
      </c>
      <c r="BJ146" s="18" t="s">
        <v>79</v>
      </c>
      <c r="BK146" s="231">
        <f>ROUND(I146*H146,2)</f>
        <v>0</v>
      </c>
      <c r="BL146" s="18" t="s">
        <v>280</v>
      </c>
      <c r="BM146" s="230" t="s">
        <v>243</v>
      </c>
    </row>
    <row r="147" s="2" customFormat="1">
      <c r="A147" s="39"/>
      <c r="B147" s="40"/>
      <c r="C147" s="41"/>
      <c r="D147" s="232" t="s">
        <v>143</v>
      </c>
      <c r="E147" s="41"/>
      <c r="F147" s="233" t="s">
        <v>666</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143</v>
      </c>
      <c r="AU147" s="18" t="s">
        <v>81</v>
      </c>
    </row>
    <row r="148" s="2" customFormat="1" ht="16.5" customHeight="1">
      <c r="A148" s="39"/>
      <c r="B148" s="40"/>
      <c r="C148" s="219" t="s">
        <v>191</v>
      </c>
      <c r="D148" s="219" t="s">
        <v>137</v>
      </c>
      <c r="E148" s="220" t="s">
        <v>667</v>
      </c>
      <c r="F148" s="221" t="s">
        <v>668</v>
      </c>
      <c r="G148" s="222" t="s">
        <v>662</v>
      </c>
      <c r="H148" s="223">
        <v>2</v>
      </c>
      <c r="I148" s="224"/>
      <c r="J148" s="225">
        <f>ROUND(I148*H148,2)</f>
        <v>0</v>
      </c>
      <c r="K148" s="221" t="s">
        <v>141</v>
      </c>
      <c r="L148" s="45"/>
      <c r="M148" s="226" t="s">
        <v>19</v>
      </c>
      <c r="N148" s="227" t="s">
        <v>42</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280</v>
      </c>
      <c r="AT148" s="230" t="s">
        <v>137</v>
      </c>
      <c r="AU148" s="230" t="s">
        <v>81</v>
      </c>
      <c r="AY148" s="18" t="s">
        <v>134</v>
      </c>
      <c r="BE148" s="231">
        <f>IF(N148="základní",J148,0)</f>
        <v>0</v>
      </c>
      <c r="BF148" s="231">
        <f>IF(N148="snížená",J148,0)</f>
        <v>0</v>
      </c>
      <c r="BG148" s="231">
        <f>IF(N148="zákl. přenesená",J148,0)</f>
        <v>0</v>
      </c>
      <c r="BH148" s="231">
        <f>IF(N148="sníž. přenesená",J148,0)</f>
        <v>0</v>
      </c>
      <c r="BI148" s="231">
        <f>IF(N148="nulová",J148,0)</f>
        <v>0</v>
      </c>
      <c r="BJ148" s="18" t="s">
        <v>79</v>
      </c>
      <c r="BK148" s="231">
        <f>ROUND(I148*H148,2)</f>
        <v>0</v>
      </c>
      <c r="BL148" s="18" t="s">
        <v>280</v>
      </c>
      <c r="BM148" s="230" t="s">
        <v>246</v>
      </c>
    </row>
    <row r="149" s="2" customFormat="1">
      <c r="A149" s="39"/>
      <c r="B149" s="40"/>
      <c r="C149" s="41"/>
      <c r="D149" s="232" t="s">
        <v>143</v>
      </c>
      <c r="E149" s="41"/>
      <c r="F149" s="233" t="s">
        <v>669</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143</v>
      </c>
      <c r="AU149" s="18" t="s">
        <v>81</v>
      </c>
    </row>
    <row r="150" s="2" customFormat="1" ht="16.5" customHeight="1">
      <c r="A150" s="39"/>
      <c r="B150" s="40"/>
      <c r="C150" s="219" t="s">
        <v>247</v>
      </c>
      <c r="D150" s="219" t="s">
        <v>137</v>
      </c>
      <c r="E150" s="220" t="s">
        <v>670</v>
      </c>
      <c r="F150" s="221" t="s">
        <v>671</v>
      </c>
      <c r="G150" s="222" t="s">
        <v>662</v>
      </c>
      <c r="H150" s="223">
        <v>2</v>
      </c>
      <c r="I150" s="224"/>
      <c r="J150" s="225">
        <f>ROUND(I150*H150,2)</f>
        <v>0</v>
      </c>
      <c r="K150" s="221" t="s">
        <v>141</v>
      </c>
      <c r="L150" s="45"/>
      <c r="M150" s="226" t="s">
        <v>19</v>
      </c>
      <c r="N150" s="227" t="s">
        <v>42</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280</v>
      </c>
      <c r="AT150" s="230" t="s">
        <v>137</v>
      </c>
      <c r="AU150" s="230" t="s">
        <v>81</v>
      </c>
      <c r="AY150" s="18" t="s">
        <v>134</v>
      </c>
      <c r="BE150" s="231">
        <f>IF(N150="základní",J150,0)</f>
        <v>0</v>
      </c>
      <c r="BF150" s="231">
        <f>IF(N150="snížená",J150,0)</f>
        <v>0</v>
      </c>
      <c r="BG150" s="231">
        <f>IF(N150="zákl. přenesená",J150,0)</f>
        <v>0</v>
      </c>
      <c r="BH150" s="231">
        <f>IF(N150="sníž. přenesená",J150,0)</f>
        <v>0</v>
      </c>
      <c r="BI150" s="231">
        <f>IF(N150="nulová",J150,0)</f>
        <v>0</v>
      </c>
      <c r="BJ150" s="18" t="s">
        <v>79</v>
      </c>
      <c r="BK150" s="231">
        <f>ROUND(I150*H150,2)</f>
        <v>0</v>
      </c>
      <c r="BL150" s="18" t="s">
        <v>280</v>
      </c>
      <c r="BM150" s="230" t="s">
        <v>250</v>
      </c>
    </row>
    <row r="151" s="2" customFormat="1">
      <c r="A151" s="39"/>
      <c r="B151" s="40"/>
      <c r="C151" s="41"/>
      <c r="D151" s="232" t="s">
        <v>143</v>
      </c>
      <c r="E151" s="41"/>
      <c r="F151" s="233" t="s">
        <v>672</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143</v>
      </c>
      <c r="AU151" s="18" t="s">
        <v>81</v>
      </c>
    </row>
    <row r="152" s="2" customFormat="1" ht="16.5" customHeight="1">
      <c r="A152" s="39"/>
      <c r="B152" s="40"/>
      <c r="C152" s="219" t="s">
        <v>196</v>
      </c>
      <c r="D152" s="219" t="s">
        <v>137</v>
      </c>
      <c r="E152" s="220" t="s">
        <v>673</v>
      </c>
      <c r="F152" s="221" t="s">
        <v>674</v>
      </c>
      <c r="G152" s="222" t="s">
        <v>346</v>
      </c>
      <c r="H152" s="223">
        <v>1</v>
      </c>
      <c r="I152" s="224"/>
      <c r="J152" s="225">
        <f>ROUND(I152*H152,2)</f>
        <v>0</v>
      </c>
      <c r="K152" s="221" t="s">
        <v>141</v>
      </c>
      <c r="L152" s="45"/>
      <c r="M152" s="226" t="s">
        <v>19</v>
      </c>
      <c r="N152" s="227" t="s">
        <v>42</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280</v>
      </c>
      <c r="AT152" s="230" t="s">
        <v>137</v>
      </c>
      <c r="AU152" s="230" t="s">
        <v>81</v>
      </c>
      <c r="AY152" s="18" t="s">
        <v>134</v>
      </c>
      <c r="BE152" s="231">
        <f>IF(N152="základní",J152,0)</f>
        <v>0</v>
      </c>
      <c r="BF152" s="231">
        <f>IF(N152="snížená",J152,0)</f>
        <v>0</v>
      </c>
      <c r="BG152" s="231">
        <f>IF(N152="zákl. přenesená",J152,0)</f>
        <v>0</v>
      </c>
      <c r="BH152" s="231">
        <f>IF(N152="sníž. přenesená",J152,0)</f>
        <v>0</v>
      </c>
      <c r="BI152" s="231">
        <f>IF(N152="nulová",J152,0)</f>
        <v>0</v>
      </c>
      <c r="BJ152" s="18" t="s">
        <v>79</v>
      </c>
      <c r="BK152" s="231">
        <f>ROUND(I152*H152,2)</f>
        <v>0</v>
      </c>
      <c r="BL152" s="18" t="s">
        <v>280</v>
      </c>
      <c r="BM152" s="230" t="s">
        <v>254</v>
      </c>
    </row>
    <row r="153" s="2" customFormat="1">
      <c r="A153" s="39"/>
      <c r="B153" s="40"/>
      <c r="C153" s="41"/>
      <c r="D153" s="232" t="s">
        <v>143</v>
      </c>
      <c r="E153" s="41"/>
      <c r="F153" s="233" t="s">
        <v>675</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143</v>
      </c>
      <c r="AU153" s="18" t="s">
        <v>81</v>
      </c>
    </row>
    <row r="154" s="2" customFormat="1" ht="16.5" customHeight="1">
      <c r="A154" s="39"/>
      <c r="B154" s="40"/>
      <c r="C154" s="219" t="s">
        <v>274</v>
      </c>
      <c r="D154" s="219" t="s">
        <v>137</v>
      </c>
      <c r="E154" s="220" t="s">
        <v>676</v>
      </c>
      <c r="F154" s="221" t="s">
        <v>677</v>
      </c>
      <c r="G154" s="222" t="s">
        <v>346</v>
      </c>
      <c r="H154" s="223">
        <v>1</v>
      </c>
      <c r="I154" s="224"/>
      <c r="J154" s="225">
        <f>ROUND(I154*H154,2)</f>
        <v>0</v>
      </c>
      <c r="K154" s="221" t="s">
        <v>141</v>
      </c>
      <c r="L154" s="45"/>
      <c r="M154" s="226" t="s">
        <v>19</v>
      </c>
      <c r="N154" s="227" t="s">
        <v>42</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280</v>
      </c>
      <c r="AT154" s="230" t="s">
        <v>137</v>
      </c>
      <c r="AU154" s="230" t="s">
        <v>81</v>
      </c>
      <c r="AY154" s="18" t="s">
        <v>134</v>
      </c>
      <c r="BE154" s="231">
        <f>IF(N154="základní",J154,0)</f>
        <v>0</v>
      </c>
      <c r="BF154" s="231">
        <f>IF(N154="snížená",J154,0)</f>
        <v>0</v>
      </c>
      <c r="BG154" s="231">
        <f>IF(N154="zákl. přenesená",J154,0)</f>
        <v>0</v>
      </c>
      <c r="BH154" s="231">
        <f>IF(N154="sníž. přenesená",J154,0)</f>
        <v>0</v>
      </c>
      <c r="BI154" s="231">
        <f>IF(N154="nulová",J154,0)</f>
        <v>0</v>
      </c>
      <c r="BJ154" s="18" t="s">
        <v>79</v>
      </c>
      <c r="BK154" s="231">
        <f>ROUND(I154*H154,2)</f>
        <v>0</v>
      </c>
      <c r="BL154" s="18" t="s">
        <v>280</v>
      </c>
      <c r="BM154" s="230" t="s">
        <v>259</v>
      </c>
    </row>
    <row r="155" s="2" customFormat="1">
      <c r="A155" s="39"/>
      <c r="B155" s="40"/>
      <c r="C155" s="41"/>
      <c r="D155" s="232" t="s">
        <v>143</v>
      </c>
      <c r="E155" s="41"/>
      <c r="F155" s="233" t="s">
        <v>678</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143</v>
      </c>
      <c r="AU155" s="18" t="s">
        <v>81</v>
      </c>
    </row>
    <row r="156" s="2" customFormat="1" ht="21.75" customHeight="1">
      <c r="A156" s="39"/>
      <c r="B156" s="40"/>
      <c r="C156" s="219" t="s">
        <v>200</v>
      </c>
      <c r="D156" s="219" t="s">
        <v>137</v>
      </c>
      <c r="E156" s="220" t="s">
        <v>679</v>
      </c>
      <c r="F156" s="221" t="s">
        <v>680</v>
      </c>
      <c r="G156" s="222" t="s">
        <v>346</v>
      </c>
      <c r="H156" s="223">
        <v>2</v>
      </c>
      <c r="I156" s="224"/>
      <c r="J156" s="225">
        <f>ROUND(I156*H156,2)</f>
        <v>0</v>
      </c>
      <c r="K156" s="221" t="s">
        <v>141</v>
      </c>
      <c r="L156" s="45"/>
      <c r="M156" s="226" t="s">
        <v>19</v>
      </c>
      <c r="N156" s="227" t="s">
        <v>42</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280</v>
      </c>
      <c r="AT156" s="230" t="s">
        <v>137</v>
      </c>
      <c r="AU156" s="230" t="s">
        <v>81</v>
      </c>
      <c r="AY156" s="18" t="s">
        <v>134</v>
      </c>
      <c r="BE156" s="231">
        <f>IF(N156="základní",J156,0)</f>
        <v>0</v>
      </c>
      <c r="BF156" s="231">
        <f>IF(N156="snížená",J156,0)</f>
        <v>0</v>
      </c>
      <c r="BG156" s="231">
        <f>IF(N156="zákl. přenesená",J156,0)</f>
        <v>0</v>
      </c>
      <c r="BH156" s="231">
        <f>IF(N156="sníž. přenesená",J156,0)</f>
        <v>0</v>
      </c>
      <c r="BI156" s="231">
        <f>IF(N156="nulová",J156,0)</f>
        <v>0</v>
      </c>
      <c r="BJ156" s="18" t="s">
        <v>79</v>
      </c>
      <c r="BK156" s="231">
        <f>ROUND(I156*H156,2)</f>
        <v>0</v>
      </c>
      <c r="BL156" s="18" t="s">
        <v>280</v>
      </c>
      <c r="BM156" s="230" t="s">
        <v>262</v>
      </c>
    </row>
    <row r="157" s="2" customFormat="1">
      <c r="A157" s="39"/>
      <c r="B157" s="40"/>
      <c r="C157" s="41"/>
      <c r="D157" s="232" t="s">
        <v>143</v>
      </c>
      <c r="E157" s="41"/>
      <c r="F157" s="233" t="s">
        <v>681</v>
      </c>
      <c r="G157" s="41"/>
      <c r="H157" s="41"/>
      <c r="I157" s="137"/>
      <c r="J157" s="41"/>
      <c r="K157" s="41"/>
      <c r="L157" s="45"/>
      <c r="M157" s="234"/>
      <c r="N157" s="235"/>
      <c r="O157" s="85"/>
      <c r="P157" s="85"/>
      <c r="Q157" s="85"/>
      <c r="R157" s="85"/>
      <c r="S157" s="85"/>
      <c r="T157" s="86"/>
      <c r="U157" s="39"/>
      <c r="V157" s="39"/>
      <c r="W157" s="39"/>
      <c r="X157" s="39"/>
      <c r="Y157" s="39"/>
      <c r="Z157" s="39"/>
      <c r="AA157" s="39"/>
      <c r="AB157" s="39"/>
      <c r="AC157" s="39"/>
      <c r="AD157" s="39"/>
      <c r="AE157" s="39"/>
      <c r="AT157" s="18" t="s">
        <v>143</v>
      </c>
      <c r="AU157" s="18" t="s">
        <v>81</v>
      </c>
    </row>
    <row r="158" s="12" customFormat="1" ht="25.92" customHeight="1">
      <c r="A158" s="12"/>
      <c r="B158" s="203"/>
      <c r="C158" s="204"/>
      <c r="D158" s="205" t="s">
        <v>70</v>
      </c>
      <c r="E158" s="206" t="s">
        <v>682</v>
      </c>
      <c r="F158" s="206" t="s">
        <v>683</v>
      </c>
      <c r="G158" s="204"/>
      <c r="H158" s="204"/>
      <c r="I158" s="207"/>
      <c r="J158" s="208">
        <f>BK158</f>
        <v>0</v>
      </c>
      <c r="K158" s="204"/>
      <c r="L158" s="209"/>
      <c r="M158" s="210"/>
      <c r="N158" s="211"/>
      <c r="O158" s="211"/>
      <c r="P158" s="212">
        <f>SUM(P159:P160)</f>
        <v>0</v>
      </c>
      <c r="Q158" s="211"/>
      <c r="R158" s="212">
        <f>SUM(R159:R160)</f>
        <v>0</v>
      </c>
      <c r="S158" s="211"/>
      <c r="T158" s="213">
        <f>SUM(T159:T160)</f>
        <v>0</v>
      </c>
      <c r="U158" s="12"/>
      <c r="V158" s="12"/>
      <c r="W158" s="12"/>
      <c r="X158" s="12"/>
      <c r="Y158" s="12"/>
      <c r="Z158" s="12"/>
      <c r="AA158" s="12"/>
      <c r="AB158" s="12"/>
      <c r="AC158" s="12"/>
      <c r="AD158" s="12"/>
      <c r="AE158" s="12"/>
      <c r="AR158" s="214" t="s">
        <v>142</v>
      </c>
      <c r="AT158" s="215" t="s">
        <v>70</v>
      </c>
      <c r="AU158" s="215" t="s">
        <v>71</v>
      </c>
      <c r="AY158" s="214" t="s">
        <v>134</v>
      </c>
      <c r="BK158" s="216">
        <f>SUM(BK159:BK160)</f>
        <v>0</v>
      </c>
    </row>
    <row r="159" s="2" customFormat="1" ht="16.5" customHeight="1">
      <c r="A159" s="39"/>
      <c r="B159" s="40"/>
      <c r="C159" s="219" t="s">
        <v>257</v>
      </c>
      <c r="D159" s="219" t="s">
        <v>137</v>
      </c>
      <c r="E159" s="220" t="s">
        <v>684</v>
      </c>
      <c r="F159" s="221" t="s">
        <v>685</v>
      </c>
      <c r="G159" s="222" t="s">
        <v>686</v>
      </c>
      <c r="H159" s="223">
        <v>8</v>
      </c>
      <c r="I159" s="224"/>
      <c r="J159" s="225">
        <f>ROUND(I159*H159,2)</f>
        <v>0</v>
      </c>
      <c r="K159" s="221" t="s">
        <v>141</v>
      </c>
      <c r="L159" s="45"/>
      <c r="M159" s="226" t="s">
        <v>19</v>
      </c>
      <c r="N159" s="227" t="s">
        <v>42</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687</v>
      </c>
      <c r="AT159" s="230" t="s">
        <v>137</v>
      </c>
      <c r="AU159" s="230" t="s">
        <v>79</v>
      </c>
      <c r="AY159" s="18" t="s">
        <v>134</v>
      </c>
      <c r="BE159" s="231">
        <f>IF(N159="základní",J159,0)</f>
        <v>0</v>
      </c>
      <c r="BF159" s="231">
        <f>IF(N159="snížená",J159,0)</f>
        <v>0</v>
      </c>
      <c r="BG159" s="231">
        <f>IF(N159="zákl. přenesená",J159,0)</f>
        <v>0</v>
      </c>
      <c r="BH159" s="231">
        <f>IF(N159="sníž. přenesená",J159,0)</f>
        <v>0</v>
      </c>
      <c r="BI159" s="231">
        <f>IF(N159="nulová",J159,0)</f>
        <v>0</v>
      </c>
      <c r="BJ159" s="18" t="s">
        <v>79</v>
      </c>
      <c r="BK159" s="231">
        <f>ROUND(I159*H159,2)</f>
        <v>0</v>
      </c>
      <c r="BL159" s="18" t="s">
        <v>687</v>
      </c>
      <c r="BM159" s="230" t="s">
        <v>266</v>
      </c>
    </row>
    <row r="160" s="2" customFormat="1">
      <c r="A160" s="39"/>
      <c r="B160" s="40"/>
      <c r="C160" s="41"/>
      <c r="D160" s="232" t="s">
        <v>143</v>
      </c>
      <c r="E160" s="41"/>
      <c r="F160" s="233" t="s">
        <v>688</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143</v>
      </c>
      <c r="AU160" s="18" t="s">
        <v>79</v>
      </c>
    </row>
    <row r="161" s="12" customFormat="1" ht="25.92" customHeight="1">
      <c r="A161" s="12"/>
      <c r="B161" s="203"/>
      <c r="C161" s="204"/>
      <c r="D161" s="205" t="s">
        <v>70</v>
      </c>
      <c r="E161" s="206" t="s">
        <v>92</v>
      </c>
      <c r="F161" s="206" t="s">
        <v>271</v>
      </c>
      <c r="G161" s="204"/>
      <c r="H161" s="204"/>
      <c r="I161" s="207"/>
      <c r="J161" s="208">
        <f>BK161</f>
        <v>0</v>
      </c>
      <c r="K161" s="204"/>
      <c r="L161" s="209"/>
      <c r="M161" s="210"/>
      <c r="N161" s="211"/>
      <c r="O161" s="211"/>
      <c r="P161" s="212">
        <f>P162+P165+P168</f>
        <v>0</v>
      </c>
      <c r="Q161" s="211"/>
      <c r="R161" s="212">
        <f>R162+R165+R168</f>
        <v>0</v>
      </c>
      <c r="S161" s="211"/>
      <c r="T161" s="213">
        <f>T162+T165+T168</f>
        <v>0</v>
      </c>
      <c r="U161" s="12"/>
      <c r="V161" s="12"/>
      <c r="W161" s="12"/>
      <c r="X161" s="12"/>
      <c r="Y161" s="12"/>
      <c r="Z161" s="12"/>
      <c r="AA161" s="12"/>
      <c r="AB161" s="12"/>
      <c r="AC161" s="12"/>
      <c r="AD161" s="12"/>
      <c r="AE161" s="12"/>
      <c r="AR161" s="214" t="s">
        <v>160</v>
      </c>
      <c r="AT161" s="215" t="s">
        <v>70</v>
      </c>
      <c r="AU161" s="215" t="s">
        <v>71</v>
      </c>
      <c r="AY161" s="214" t="s">
        <v>134</v>
      </c>
      <c r="BK161" s="216">
        <f>BK162+BK165+BK168</f>
        <v>0</v>
      </c>
    </row>
    <row r="162" s="12" customFormat="1" ht="22.8" customHeight="1">
      <c r="A162" s="12"/>
      <c r="B162" s="203"/>
      <c r="C162" s="204"/>
      <c r="D162" s="205" t="s">
        <v>70</v>
      </c>
      <c r="E162" s="217" t="s">
        <v>432</v>
      </c>
      <c r="F162" s="217" t="s">
        <v>433</v>
      </c>
      <c r="G162" s="204"/>
      <c r="H162" s="204"/>
      <c r="I162" s="207"/>
      <c r="J162" s="218">
        <f>BK162</f>
        <v>0</v>
      </c>
      <c r="K162" s="204"/>
      <c r="L162" s="209"/>
      <c r="M162" s="210"/>
      <c r="N162" s="211"/>
      <c r="O162" s="211"/>
      <c r="P162" s="212">
        <f>SUM(P163:P164)</f>
        <v>0</v>
      </c>
      <c r="Q162" s="211"/>
      <c r="R162" s="212">
        <f>SUM(R163:R164)</f>
        <v>0</v>
      </c>
      <c r="S162" s="211"/>
      <c r="T162" s="213">
        <f>SUM(T163:T164)</f>
        <v>0</v>
      </c>
      <c r="U162" s="12"/>
      <c r="V162" s="12"/>
      <c r="W162" s="12"/>
      <c r="X162" s="12"/>
      <c r="Y162" s="12"/>
      <c r="Z162" s="12"/>
      <c r="AA162" s="12"/>
      <c r="AB162" s="12"/>
      <c r="AC162" s="12"/>
      <c r="AD162" s="12"/>
      <c r="AE162" s="12"/>
      <c r="AR162" s="214" t="s">
        <v>160</v>
      </c>
      <c r="AT162" s="215" t="s">
        <v>70</v>
      </c>
      <c r="AU162" s="215" t="s">
        <v>79</v>
      </c>
      <c r="AY162" s="214" t="s">
        <v>134</v>
      </c>
      <c r="BK162" s="216">
        <f>SUM(BK163:BK164)</f>
        <v>0</v>
      </c>
    </row>
    <row r="163" s="2" customFormat="1" ht="16.5" customHeight="1">
      <c r="A163" s="39"/>
      <c r="B163" s="40"/>
      <c r="C163" s="219" t="s">
        <v>377</v>
      </c>
      <c r="D163" s="219" t="s">
        <v>137</v>
      </c>
      <c r="E163" s="220" t="s">
        <v>689</v>
      </c>
      <c r="F163" s="221" t="s">
        <v>690</v>
      </c>
      <c r="G163" s="222" t="s">
        <v>439</v>
      </c>
      <c r="H163" s="223">
        <v>1</v>
      </c>
      <c r="I163" s="224"/>
      <c r="J163" s="225">
        <f>ROUND(I163*H163,2)</f>
        <v>0</v>
      </c>
      <c r="K163" s="221" t="s">
        <v>141</v>
      </c>
      <c r="L163" s="45"/>
      <c r="M163" s="226" t="s">
        <v>19</v>
      </c>
      <c r="N163" s="227" t="s">
        <v>42</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691</v>
      </c>
      <c r="AT163" s="230" t="s">
        <v>137</v>
      </c>
      <c r="AU163" s="230" t="s">
        <v>81</v>
      </c>
      <c r="AY163" s="18" t="s">
        <v>134</v>
      </c>
      <c r="BE163" s="231">
        <f>IF(N163="základní",J163,0)</f>
        <v>0</v>
      </c>
      <c r="BF163" s="231">
        <f>IF(N163="snížená",J163,0)</f>
        <v>0</v>
      </c>
      <c r="BG163" s="231">
        <f>IF(N163="zákl. přenesená",J163,0)</f>
        <v>0</v>
      </c>
      <c r="BH163" s="231">
        <f>IF(N163="sníž. přenesená",J163,0)</f>
        <v>0</v>
      </c>
      <c r="BI163" s="231">
        <f>IF(N163="nulová",J163,0)</f>
        <v>0</v>
      </c>
      <c r="BJ163" s="18" t="s">
        <v>79</v>
      </c>
      <c r="BK163" s="231">
        <f>ROUND(I163*H163,2)</f>
        <v>0</v>
      </c>
      <c r="BL163" s="18" t="s">
        <v>691</v>
      </c>
      <c r="BM163" s="230" t="s">
        <v>692</v>
      </c>
    </row>
    <row r="164" s="2" customFormat="1">
      <c r="A164" s="39"/>
      <c r="B164" s="40"/>
      <c r="C164" s="41"/>
      <c r="D164" s="232" t="s">
        <v>143</v>
      </c>
      <c r="E164" s="41"/>
      <c r="F164" s="233" t="s">
        <v>690</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143</v>
      </c>
      <c r="AU164" s="18" t="s">
        <v>81</v>
      </c>
    </row>
    <row r="165" s="12" customFormat="1" ht="22.8" customHeight="1">
      <c r="A165" s="12"/>
      <c r="B165" s="203"/>
      <c r="C165" s="204"/>
      <c r="D165" s="205" t="s">
        <v>70</v>
      </c>
      <c r="E165" s="217" t="s">
        <v>476</v>
      </c>
      <c r="F165" s="217" t="s">
        <v>477</v>
      </c>
      <c r="G165" s="204"/>
      <c r="H165" s="204"/>
      <c r="I165" s="207"/>
      <c r="J165" s="218">
        <f>BK165</f>
        <v>0</v>
      </c>
      <c r="K165" s="204"/>
      <c r="L165" s="209"/>
      <c r="M165" s="210"/>
      <c r="N165" s="211"/>
      <c r="O165" s="211"/>
      <c r="P165" s="212">
        <f>SUM(P166:P167)</f>
        <v>0</v>
      </c>
      <c r="Q165" s="211"/>
      <c r="R165" s="212">
        <f>SUM(R166:R167)</f>
        <v>0</v>
      </c>
      <c r="S165" s="211"/>
      <c r="T165" s="213">
        <f>SUM(T166:T167)</f>
        <v>0</v>
      </c>
      <c r="U165" s="12"/>
      <c r="V165" s="12"/>
      <c r="W165" s="12"/>
      <c r="X165" s="12"/>
      <c r="Y165" s="12"/>
      <c r="Z165" s="12"/>
      <c r="AA165" s="12"/>
      <c r="AB165" s="12"/>
      <c r="AC165" s="12"/>
      <c r="AD165" s="12"/>
      <c r="AE165" s="12"/>
      <c r="AR165" s="214" t="s">
        <v>160</v>
      </c>
      <c r="AT165" s="215" t="s">
        <v>70</v>
      </c>
      <c r="AU165" s="215" t="s">
        <v>79</v>
      </c>
      <c r="AY165" s="214" t="s">
        <v>134</v>
      </c>
      <c r="BK165" s="216">
        <f>SUM(BK166:BK167)</f>
        <v>0</v>
      </c>
    </row>
    <row r="166" s="2" customFormat="1" ht="16.5" customHeight="1">
      <c r="A166" s="39"/>
      <c r="B166" s="40"/>
      <c r="C166" s="219" t="s">
        <v>206</v>
      </c>
      <c r="D166" s="219" t="s">
        <v>137</v>
      </c>
      <c r="E166" s="220" t="s">
        <v>693</v>
      </c>
      <c r="F166" s="221" t="s">
        <v>694</v>
      </c>
      <c r="G166" s="222" t="s">
        <v>439</v>
      </c>
      <c r="H166" s="223">
        <v>1</v>
      </c>
      <c r="I166" s="224"/>
      <c r="J166" s="225">
        <f>ROUND(I166*H166,2)</f>
        <v>0</v>
      </c>
      <c r="K166" s="221" t="s">
        <v>141</v>
      </c>
      <c r="L166" s="45"/>
      <c r="M166" s="226" t="s">
        <v>19</v>
      </c>
      <c r="N166" s="227" t="s">
        <v>42</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142</v>
      </c>
      <c r="AT166" s="230" t="s">
        <v>137</v>
      </c>
      <c r="AU166" s="230" t="s">
        <v>81</v>
      </c>
      <c r="AY166" s="18" t="s">
        <v>134</v>
      </c>
      <c r="BE166" s="231">
        <f>IF(N166="základní",J166,0)</f>
        <v>0</v>
      </c>
      <c r="BF166" s="231">
        <f>IF(N166="snížená",J166,0)</f>
        <v>0</v>
      </c>
      <c r="BG166" s="231">
        <f>IF(N166="zákl. přenesená",J166,0)</f>
        <v>0</v>
      </c>
      <c r="BH166" s="231">
        <f>IF(N166="sníž. přenesená",J166,0)</f>
        <v>0</v>
      </c>
      <c r="BI166" s="231">
        <f>IF(N166="nulová",J166,0)</f>
        <v>0</v>
      </c>
      <c r="BJ166" s="18" t="s">
        <v>79</v>
      </c>
      <c r="BK166" s="231">
        <f>ROUND(I166*H166,2)</f>
        <v>0</v>
      </c>
      <c r="BL166" s="18" t="s">
        <v>142</v>
      </c>
      <c r="BM166" s="230" t="s">
        <v>270</v>
      </c>
    </row>
    <row r="167" s="2" customFormat="1">
      <c r="A167" s="39"/>
      <c r="B167" s="40"/>
      <c r="C167" s="41"/>
      <c r="D167" s="232" t="s">
        <v>143</v>
      </c>
      <c r="E167" s="41"/>
      <c r="F167" s="233" t="s">
        <v>694</v>
      </c>
      <c r="G167" s="41"/>
      <c r="H167" s="41"/>
      <c r="I167" s="137"/>
      <c r="J167" s="41"/>
      <c r="K167" s="41"/>
      <c r="L167" s="45"/>
      <c r="M167" s="234"/>
      <c r="N167" s="235"/>
      <c r="O167" s="85"/>
      <c r="P167" s="85"/>
      <c r="Q167" s="85"/>
      <c r="R167" s="85"/>
      <c r="S167" s="85"/>
      <c r="T167" s="86"/>
      <c r="U167" s="39"/>
      <c r="V167" s="39"/>
      <c r="W167" s="39"/>
      <c r="X167" s="39"/>
      <c r="Y167" s="39"/>
      <c r="Z167" s="39"/>
      <c r="AA167" s="39"/>
      <c r="AB167" s="39"/>
      <c r="AC167" s="39"/>
      <c r="AD167" s="39"/>
      <c r="AE167" s="39"/>
      <c r="AT167" s="18" t="s">
        <v>143</v>
      </c>
      <c r="AU167" s="18" t="s">
        <v>81</v>
      </c>
    </row>
    <row r="168" s="12" customFormat="1" ht="22.8" customHeight="1">
      <c r="A168" s="12"/>
      <c r="B168" s="203"/>
      <c r="C168" s="204"/>
      <c r="D168" s="205" t="s">
        <v>70</v>
      </c>
      <c r="E168" s="217" t="s">
        <v>490</v>
      </c>
      <c r="F168" s="217" t="s">
        <v>491</v>
      </c>
      <c r="G168" s="204"/>
      <c r="H168" s="204"/>
      <c r="I168" s="207"/>
      <c r="J168" s="218">
        <f>BK168</f>
        <v>0</v>
      </c>
      <c r="K168" s="204"/>
      <c r="L168" s="209"/>
      <c r="M168" s="210"/>
      <c r="N168" s="211"/>
      <c r="O168" s="211"/>
      <c r="P168" s="212">
        <f>SUM(P169:P172)</f>
        <v>0</v>
      </c>
      <c r="Q168" s="211"/>
      <c r="R168" s="212">
        <f>SUM(R169:R172)</f>
        <v>0</v>
      </c>
      <c r="S168" s="211"/>
      <c r="T168" s="213">
        <f>SUM(T169:T172)</f>
        <v>0</v>
      </c>
      <c r="U168" s="12"/>
      <c r="V168" s="12"/>
      <c r="W168" s="12"/>
      <c r="X168" s="12"/>
      <c r="Y168" s="12"/>
      <c r="Z168" s="12"/>
      <c r="AA168" s="12"/>
      <c r="AB168" s="12"/>
      <c r="AC168" s="12"/>
      <c r="AD168" s="12"/>
      <c r="AE168" s="12"/>
      <c r="AR168" s="214" t="s">
        <v>160</v>
      </c>
      <c r="AT168" s="215" t="s">
        <v>70</v>
      </c>
      <c r="AU168" s="215" t="s">
        <v>79</v>
      </c>
      <c r="AY168" s="214" t="s">
        <v>134</v>
      </c>
      <c r="BK168" s="216">
        <f>SUM(BK169:BK172)</f>
        <v>0</v>
      </c>
    </row>
    <row r="169" s="2" customFormat="1" ht="16.5" customHeight="1">
      <c r="A169" s="39"/>
      <c r="B169" s="40"/>
      <c r="C169" s="219" t="s">
        <v>263</v>
      </c>
      <c r="D169" s="219" t="s">
        <v>137</v>
      </c>
      <c r="E169" s="220" t="s">
        <v>695</v>
      </c>
      <c r="F169" s="221" t="s">
        <v>696</v>
      </c>
      <c r="G169" s="222" t="s">
        <v>439</v>
      </c>
      <c r="H169" s="223">
        <v>1</v>
      </c>
      <c r="I169" s="224"/>
      <c r="J169" s="225">
        <f>ROUND(I169*H169,2)</f>
        <v>0</v>
      </c>
      <c r="K169" s="221" t="s">
        <v>141</v>
      </c>
      <c r="L169" s="45"/>
      <c r="M169" s="226" t="s">
        <v>19</v>
      </c>
      <c r="N169" s="227" t="s">
        <v>42</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142</v>
      </c>
      <c r="AT169" s="230" t="s">
        <v>137</v>
      </c>
      <c r="AU169" s="230" t="s">
        <v>81</v>
      </c>
      <c r="AY169" s="18" t="s">
        <v>134</v>
      </c>
      <c r="BE169" s="231">
        <f>IF(N169="základní",J169,0)</f>
        <v>0</v>
      </c>
      <c r="BF169" s="231">
        <f>IF(N169="snížená",J169,0)</f>
        <v>0</v>
      </c>
      <c r="BG169" s="231">
        <f>IF(N169="zákl. přenesená",J169,0)</f>
        <v>0</v>
      </c>
      <c r="BH169" s="231">
        <f>IF(N169="sníž. přenesená",J169,0)</f>
        <v>0</v>
      </c>
      <c r="BI169" s="231">
        <f>IF(N169="nulová",J169,0)</f>
        <v>0</v>
      </c>
      <c r="BJ169" s="18" t="s">
        <v>79</v>
      </c>
      <c r="BK169" s="231">
        <f>ROUND(I169*H169,2)</f>
        <v>0</v>
      </c>
      <c r="BL169" s="18" t="s">
        <v>142</v>
      </c>
      <c r="BM169" s="230" t="s">
        <v>277</v>
      </c>
    </row>
    <row r="170" s="2" customFormat="1">
      <c r="A170" s="39"/>
      <c r="B170" s="40"/>
      <c r="C170" s="41"/>
      <c r="D170" s="232" t="s">
        <v>143</v>
      </c>
      <c r="E170" s="41"/>
      <c r="F170" s="233" t="s">
        <v>696</v>
      </c>
      <c r="G170" s="41"/>
      <c r="H170" s="41"/>
      <c r="I170" s="137"/>
      <c r="J170" s="41"/>
      <c r="K170" s="41"/>
      <c r="L170" s="45"/>
      <c r="M170" s="234"/>
      <c r="N170" s="235"/>
      <c r="O170" s="85"/>
      <c r="P170" s="85"/>
      <c r="Q170" s="85"/>
      <c r="R170" s="85"/>
      <c r="S170" s="85"/>
      <c r="T170" s="86"/>
      <c r="U170" s="39"/>
      <c r="V170" s="39"/>
      <c r="W170" s="39"/>
      <c r="X170" s="39"/>
      <c r="Y170" s="39"/>
      <c r="Z170" s="39"/>
      <c r="AA170" s="39"/>
      <c r="AB170" s="39"/>
      <c r="AC170" s="39"/>
      <c r="AD170" s="39"/>
      <c r="AE170" s="39"/>
      <c r="AT170" s="18" t="s">
        <v>143</v>
      </c>
      <c r="AU170" s="18" t="s">
        <v>81</v>
      </c>
    </row>
    <row r="171" s="2" customFormat="1" ht="16.5" customHeight="1">
      <c r="A171" s="39"/>
      <c r="B171" s="40"/>
      <c r="C171" s="219" t="s">
        <v>209</v>
      </c>
      <c r="D171" s="219" t="s">
        <v>137</v>
      </c>
      <c r="E171" s="220" t="s">
        <v>697</v>
      </c>
      <c r="F171" s="221" t="s">
        <v>698</v>
      </c>
      <c r="G171" s="222" t="s">
        <v>439</v>
      </c>
      <c r="H171" s="223">
        <v>1</v>
      </c>
      <c r="I171" s="224"/>
      <c r="J171" s="225">
        <f>ROUND(I171*H171,2)</f>
        <v>0</v>
      </c>
      <c r="K171" s="221" t="s">
        <v>141</v>
      </c>
      <c r="L171" s="45"/>
      <c r="M171" s="226" t="s">
        <v>19</v>
      </c>
      <c r="N171" s="227" t="s">
        <v>42</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142</v>
      </c>
      <c r="AT171" s="230" t="s">
        <v>137</v>
      </c>
      <c r="AU171" s="230" t="s">
        <v>81</v>
      </c>
      <c r="AY171" s="18" t="s">
        <v>134</v>
      </c>
      <c r="BE171" s="231">
        <f>IF(N171="základní",J171,0)</f>
        <v>0</v>
      </c>
      <c r="BF171" s="231">
        <f>IF(N171="snížená",J171,0)</f>
        <v>0</v>
      </c>
      <c r="BG171" s="231">
        <f>IF(N171="zákl. přenesená",J171,0)</f>
        <v>0</v>
      </c>
      <c r="BH171" s="231">
        <f>IF(N171="sníž. přenesená",J171,0)</f>
        <v>0</v>
      </c>
      <c r="BI171" s="231">
        <f>IF(N171="nulová",J171,0)</f>
        <v>0</v>
      </c>
      <c r="BJ171" s="18" t="s">
        <v>79</v>
      </c>
      <c r="BK171" s="231">
        <f>ROUND(I171*H171,2)</f>
        <v>0</v>
      </c>
      <c r="BL171" s="18" t="s">
        <v>142</v>
      </c>
      <c r="BM171" s="230" t="s">
        <v>280</v>
      </c>
    </row>
    <row r="172" s="2" customFormat="1">
      <c r="A172" s="39"/>
      <c r="B172" s="40"/>
      <c r="C172" s="41"/>
      <c r="D172" s="232" t="s">
        <v>143</v>
      </c>
      <c r="E172" s="41"/>
      <c r="F172" s="233" t="s">
        <v>698</v>
      </c>
      <c r="G172" s="41"/>
      <c r="H172" s="41"/>
      <c r="I172" s="137"/>
      <c r="J172" s="41"/>
      <c r="K172" s="41"/>
      <c r="L172" s="45"/>
      <c r="M172" s="279"/>
      <c r="N172" s="280"/>
      <c r="O172" s="281"/>
      <c r="P172" s="281"/>
      <c r="Q172" s="281"/>
      <c r="R172" s="281"/>
      <c r="S172" s="281"/>
      <c r="T172" s="282"/>
      <c r="U172" s="39"/>
      <c r="V172" s="39"/>
      <c r="W172" s="39"/>
      <c r="X172" s="39"/>
      <c r="Y172" s="39"/>
      <c r="Z172" s="39"/>
      <c r="AA172" s="39"/>
      <c r="AB172" s="39"/>
      <c r="AC172" s="39"/>
      <c r="AD172" s="39"/>
      <c r="AE172" s="39"/>
      <c r="AT172" s="18" t="s">
        <v>143</v>
      </c>
      <c r="AU172" s="18" t="s">
        <v>81</v>
      </c>
    </row>
    <row r="173" s="2" customFormat="1" ht="6.96" customHeight="1">
      <c r="A173" s="39"/>
      <c r="B173" s="60"/>
      <c r="C173" s="61"/>
      <c r="D173" s="61"/>
      <c r="E173" s="61"/>
      <c r="F173" s="61"/>
      <c r="G173" s="61"/>
      <c r="H173" s="61"/>
      <c r="I173" s="167"/>
      <c r="J173" s="61"/>
      <c r="K173" s="61"/>
      <c r="L173" s="45"/>
      <c r="M173" s="39"/>
      <c r="O173" s="39"/>
      <c r="P173" s="39"/>
      <c r="Q173" s="39"/>
      <c r="R173" s="39"/>
      <c r="S173" s="39"/>
      <c r="T173" s="39"/>
      <c r="U173" s="39"/>
      <c r="V173" s="39"/>
      <c r="W173" s="39"/>
      <c r="X173" s="39"/>
      <c r="Y173" s="39"/>
      <c r="Z173" s="39"/>
      <c r="AA173" s="39"/>
      <c r="AB173" s="39"/>
      <c r="AC173" s="39"/>
      <c r="AD173" s="39"/>
      <c r="AE173" s="39"/>
    </row>
  </sheetData>
  <sheetProtection sheet="1" autoFilter="0" formatColumns="0" formatRows="0" objects="1" scenarios="1" spinCount="100000" saltValue="DEZZdLLj3Riwyn6Kv+bJL8nkrDr41tescbDrRLStjLubTO229fLixekmATvu+f+X4bZMUyxe3QgGoWiIbuiw0w==" hashValue="YR4WSJuTXFUSe3z619iqiCni+g8iBJHRZEIc0HyUpq/pIf327Ll91c7g2y6MptUkw2JYrg8OB8/sXpUodShAfQ==" algorithmName="SHA-512" password="CC35"/>
  <autoFilter ref="C90:K172"/>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99</v>
      </c>
    </row>
    <row r="3" s="1" customFormat="1" ht="6.96" customHeight="1">
      <c r="B3" s="130"/>
      <c r="C3" s="131"/>
      <c r="D3" s="131"/>
      <c r="E3" s="131"/>
      <c r="F3" s="131"/>
      <c r="G3" s="131"/>
      <c r="H3" s="131"/>
      <c r="I3" s="132"/>
      <c r="J3" s="131"/>
      <c r="K3" s="131"/>
      <c r="L3" s="21"/>
      <c r="AT3" s="18" t="s">
        <v>81</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Oprava podchodu ŽST. Ústí n.L. hl.n.</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699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1. 7. 2020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70994234</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Správa železnic, státní organizace</v>
      </c>
      <c r="F15" s="39"/>
      <c r="G15" s="39"/>
      <c r="H15" s="39"/>
      <c r="I15" s="141" t="s">
        <v>29</v>
      </c>
      <c r="J15" s="140" t="str">
        <f>IF('Rekapitulace stavby'!AN11="","",'Rekapitulace stavby'!AN11)</f>
        <v>70994234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29</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35</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37</v>
      </c>
      <c r="E30" s="39"/>
      <c r="F30" s="39"/>
      <c r="G30" s="39"/>
      <c r="H30" s="39"/>
      <c r="I30" s="137"/>
      <c r="J30" s="151">
        <f>ROUND(J89,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39</v>
      </c>
      <c r="G32" s="39"/>
      <c r="H32" s="39"/>
      <c r="I32" s="153" t="s">
        <v>38</v>
      </c>
      <c r="J32" s="152" t="s">
        <v>40</v>
      </c>
      <c r="K32" s="39"/>
      <c r="L32" s="138"/>
      <c r="S32" s="39"/>
      <c r="T32" s="39"/>
      <c r="U32" s="39"/>
      <c r="V32" s="39"/>
      <c r="W32" s="39"/>
      <c r="X32" s="39"/>
      <c r="Y32" s="39"/>
      <c r="Z32" s="39"/>
      <c r="AA32" s="39"/>
      <c r="AB32" s="39"/>
      <c r="AC32" s="39"/>
      <c r="AD32" s="39"/>
      <c r="AE32" s="39"/>
    </row>
    <row r="33" s="2" customFormat="1" ht="14.4" customHeight="1">
      <c r="A33" s="39"/>
      <c r="B33" s="45"/>
      <c r="C33" s="39"/>
      <c r="D33" s="154" t="s">
        <v>41</v>
      </c>
      <c r="E33" s="135" t="s">
        <v>42</v>
      </c>
      <c r="F33" s="155">
        <f>ROUND((SUM(BE89:BE177)),  2)</f>
        <v>0</v>
      </c>
      <c r="G33" s="39"/>
      <c r="H33" s="39"/>
      <c r="I33" s="156">
        <v>0.20999999999999999</v>
      </c>
      <c r="J33" s="155">
        <f>ROUND(((SUM(BE89:BE177))*I33),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43</v>
      </c>
      <c r="F34" s="155">
        <f>ROUND((SUM(BF89:BF177)),  2)</f>
        <v>0</v>
      </c>
      <c r="G34" s="39"/>
      <c r="H34" s="39"/>
      <c r="I34" s="156">
        <v>0.14999999999999999</v>
      </c>
      <c r="J34" s="155">
        <f>ROUND(((SUM(BF89:BF177))*I34),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44</v>
      </c>
      <c r="F35" s="155">
        <f>ROUND((SUM(BG89:BG177)),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45</v>
      </c>
      <c r="F36" s="155">
        <f>ROUND((SUM(BH89:BH177)),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46</v>
      </c>
      <c r="F37" s="155">
        <f>ROUND((SUM(BI89:BI177)),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47</v>
      </c>
      <c r="E39" s="159"/>
      <c r="F39" s="159"/>
      <c r="G39" s="160" t="s">
        <v>48</v>
      </c>
      <c r="H39" s="161" t="s">
        <v>49</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Oprava podchodu ŽST. Ústí n.L. hl.n.</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SO-05 - SO 05 Ochranné mříže podchodu pro pěší v km 516,876 žst. Ústí n. L. hl. n.</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1. 7. 2020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státní organizace</v>
      </c>
      <c r="G54" s="41"/>
      <c r="H54" s="41"/>
      <c r="I54" s="141" t="s">
        <v>32</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34</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69</v>
      </c>
      <c r="D59" s="41"/>
      <c r="E59" s="41"/>
      <c r="F59" s="41"/>
      <c r="G59" s="41"/>
      <c r="H59" s="41"/>
      <c r="I59" s="137"/>
      <c r="J59" s="103">
        <f>J89</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700</v>
      </c>
      <c r="E60" s="180"/>
      <c r="F60" s="180"/>
      <c r="G60" s="180"/>
      <c r="H60" s="180"/>
      <c r="I60" s="181"/>
      <c r="J60" s="182">
        <f>J90</f>
        <v>0</v>
      </c>
      <c r="K60" s="178"/>
      <c r="L60" s="183"/>
      <c r="S60" s="9"/>
      <c r="T60" s="9"/>
      <c r="U60" s="9"/>
      <c r="V60" s="9"/>
      <c r="W60" s="9"/>
      <c r="X60" s="9"/>
      <c r="Y60" s="9"/>
      <c r="Z60" s="9"/>
      <c r="AA60" s="9"/>
      <c r="AB60" s="9"/>
      <c r="AC60" s="9"/>
      <c r="AD60" s="9"/>
      <c r="AE60" s="9"/>
    </row>
    <row r="61" s="9" customFormat="1" ht="24.96" customHeight="1">
      <c r="A61" s="9"/>
      <c r="B61" s="177"/>
      <c r="C61" s="178"/>
      <c r="D61" s="179" t="s">
        <v>107</v>
      </c>
      <c r="E61" s="180"/>
      <c r="F61" s="180"/>
      <c r="G61" s="180"/>
      <c r="H61" s="180"/>
      <c r="I61" s="181"/>
      <c r="J61" s="182">
        <f>J103</f>
        <v>0</v>
      </c>
      <c r="K61" s="178"/>
      <c r="L61" s="183"/>
      <c r="S61" s="9"/>
      <c r="T61" s="9"/>
      <c r="U61" s="9"/>
      <c r="V61" s="9"/>
      <c r="W61" s="9"/>
      <c r="X61" s="9"/>
      <c r="Y61" s="9"/>
      <c r="Z61" s="9"/>
      <c r="AA61" s="9"/>
      <c r="AB61" s="9"/>
      <c r="AC61" s="9"/>
      <c r="AD61" s="9"/>
      <c r="AE61" s="9"/>
    </row>
    <row r="62" s="10" customFormat="1" ht="19.92" customHeight="1">
      <c r="A62" s="10"/>
      <c r="B62" s="184"/>
      <c r="C62" s="185"/>
      <c r="D62" s="186" t="s">
        <v>282</v>
      </c>
      <c r="E62" s="187"/>
      <c r="F62" s="187"/>
      <c r="G62" s="187"/>
      <c r="H62" s="187"/>
      <c r="I62" s="188"/>
      <c r="J62" s="189">
        <f>J104</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283</v>
      </c>
      <c r="E63" s="187"/>
      <c r="F63" s="187"/>
      <c r="G63" s="187"/>
      <c r="H63" s="187"/>
      <c r="I63" s="188"/>
      <c r="J63" s="189">
        <f>J108</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112</v>
      </c>
      <c r="E64" s="187"/>
      <c r="F64" s="187"/>
      <c r="G64" s="187"/>
      <c r="H64" s="187"/>
      <c r="I64" s="188"/>
      <c r="J64" s="189">
        <f>J117</f>
        <v>0</v>
      </c>
      <c r="K64" s="185"/>
      <c r="L64" s="190"/>
      <c r="S64" s="10"/>
      <c r="T64" s="10"/>
      <c r="U64" s="10"/>
      <c r="V64" s="10"/>
      <c r="W64" s="10"/>
      <c r="X64" s="10"/>
      <c r="Y64" s="10"/>
      <c r="Z64" s="10"/>
      <c r="AA64" s="10"/>
      <c r="AB64" s="10"/>
      <c r="AC64" s="10"/>
      <c r="AD64" s="10"/>
      <c r="AE64" s="10"/>
    </row>
    <row r="65" s="9" customFormat="1" ht="24.96" customHeight="1">
      <c r="A65" s="9"/>
      <c r="B65" s="177"/>
      <c r="C65" s="178"/>
      <c r="D65" s="179" t="s">
        <v>701</v>
      </c>
      <c r="E65" s="180"/>
      <c r="F65" s="180"/>
      <c r="G65" s="180"/>
      <c r="H65" s="180"/>
      <c r="I65" s="181"/>
      <c r="J65" s="182">
        <f>J121</f>
        <v>0</v>
      </c>
      <c r="K65" s="178"/>
      <c r="L65" s="183"/>
      <c r="S65" s="9"/>
      <c r="T65" s="9"/>
      <c r="U65" s="9"/>
      <c r="V65" s="9"/>
      <c r="W65" s="9"/>
      <c r="X65" s="9"/>
      <c r="Y65" s="9"/>
      <c r="Z65" s="9"/>
      <c r="AA65" s="9"/>
      <c r="AB65" s="9"/>
      <c r="AC65" s="9"/>
      <c r="AD65" s="9"/>
      <c r="AE65" s="9"/>
    </row>
    <row r="66" s="9" customFormat="1" ht="24.96" customHeight="1">
      <c r="A66" s="9"/>
      <c r="B66" s="177"/>
      <c r="C66" s="178"/>
      <c r="D66" s="179" t="s">
        <v>113</v>
      </c>
      <c r="E66" s="180"/>
      <c r="F66" s="180"/>
      <c r="G66" s="180"/>
      <c r="H66" s="180"/>
      <c r="I66" s="181"/>
      <c r="J66" s="182">
        <f>J154</f>
        <v>0</v>
      </c>
      <c r="K66" s="178"/>
      <c r="L66" s="183"/>
      <c r="S66" s="9"/>
      <c r="T66" s="9"/>
      <c r="U66" s="9"/>
      <c r="V66" s="9"/>
      <c r="W66" s="9"/>
      <c r="X66" s="9"/>
      <c r="Y66" s="9"/>
      <c r="Z66" s="9"/>
      <c r="AA66" s="9"/>
      <c r="AB66" s="9"/>
      <c r="AC66" s="9"/>
      <c r="AD66" s="9"/>
      <c r="AE66" s="9"/>
    </row>
    <row r="67" s="10" customFormat="1" ht="19.92" customHeight="1">
      <c r="A67" s="10"/>
      <c r="B67" s="184"/>
      <c r="C67" s="185"/>
      <c r="D67" s="186" t="s">
        <v>504</v>
      </c>
      <c r="E67" s="187"/>
      <c r="F67" s="187"/>
      <c r="G67" s="187"/>
      <c r="H67" s="187"/>
      <c r="I67" s="188"/>
      <c r="J67" s="189">
        <f>J155</f>
        <v>0</v>
      </c>
      <c r="K67" s="185"/>
      <c r="L67" s="190"/>
      <c r="S67" s="10"/>
      <c r="T67" s="10"/>
      <c r="U67" s="10"/>
      <c r="V67" s="10"/>
      <c r="W67" s="10"/>
      <c r="X67" s="10"/>
      <c r="Y67" s="10"/>
      <c r="Z67" s="10"/>
      <c r="AA67" s="10"/>
      <c r="AB67" s="10"/>
      <c r="AC67" s="10"/>
      <c r="AD67" s="10"/>
      <c r="AE67" s="10"/>
    </row>
    <row r="68" s="9" customFormat="1" ht="24.96" customHeight="1">
      <c r="A68" s="9"/>
      <c r="B68" s="177"/>
      <c r="C68" s="178"/>
      <c r="D68" s="179" t="s">
        <v>117</v>
      </c>
      <c r="E68" s="180"/>
      <c r="F68" s="180"/>
      <c r="G68" s="180"/>
      <c r="H68" s="180"/>
      <c r="I68" s="181"/>
      <c r="J68" s="182">
        <f>J174</f>
        <v>0</v>
      </c>
      <c r="K68" s="178"/>
      <c r="L68" s="183"/>
      <c r="S68" s="9"/>
      <c r="T68" s="9"/>
      <c r="U68" s="9"/>
      <c r="V68" s="9"/>
      <c r="W68" s="9"/>
      <c r="X68" s="9"/>
      <c r="Y68" s="9"/>
      <c r="Z68" s="9"/>
      <c r="AA68" s="9"/>
      <c r="AB68" s="9"/>
      <c r="AC68" s="9"/>
      <c r="AD68" s="9"/>
      <c r="AE68" s="9"/>
    </row>
    <row r="69" s="10" customFormat="1" ht="19.92" customHeight="1">
      <c r="A69" s="10"/>
      <c r="B69" s="184"/>
      <c r="C69" s="185"/>
      <c r="D69" s="186" t="s">
        <v>292</v>
      </c>
      <c r="E69" s="187"/>
      <c r="F69" s="187"/>
      <c r="G69" s="187"/>
      <c r="H69" s="187"/>
      <c r="I69" s="188"/>
      <c r="J69" s="189">
        <f>J175</f>
        <v>0</v>
      </c>
      <c r="K69" s="185"/>
      <c r="L69" s="190"/>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167"/>
      <c r="J71" s="61"/>
      <c r="K71" s="61"/>
      <c r="L71" s="138"/>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170"/>
      <c r="J75" s="63"/>
      <c r="K75" s="63"/>
      <c r="L75" s="138"/>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171" t="str">
        <f>E7</f>
        <v>Oprava podchodu ŽST. Ústí n.L. hl.n.</v>
      </c>
      <c r="F79" s="33"/>
      <c r="G79" s="33"/>
      <c r="H79" s="33"/>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101</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70" t="str">
        <f>E9</f>
        <v>SO-05 - SO 05 Ochranné mříže podchodu pro pěší v km 516,876 žst. Ústí n. L. hl. n.</v>
      </c>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141" t="s">
        <v>23</v>
      </c>
      <c r="J83" s="73" t="str">
        <f>IF(J12="","",J12)</f>
        <v>1. 7. 2020</v>
      </c>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Správa železnic, státní organizace</v>
      </c>
      <c r="G85" s="41"/>
      <c r="H85" s="41"/>
      <c r="I85" s="141" t="s">
        <v>32</v>
      </c>
      <c r="J85" s="37" t="str">
        <f>E21</f>
        <v xml:space="preserve"> </v>
      </c>
      <c r="K85" s="41"/>
      <c r="L85" s="138"/>
      <c r="S85" s="39"/>
      <c r="T85" s="39"/>
      <c r="U85" s="39"/>
      <c r="V85" s="39"/>
      <c r="W85" s="39"/>
      <c r="X85" s="39"/>
      <c r="Y85" s="39"/>
      <c r="Z85" s="39"/>
      <c r="AA85" s="39"/>
      <c r="AB85" s="39"/>
      <c r="AC85" s="39"/>
      <c r="AD85" s="39"/>
      <c r="AE85" s="39"/>
    </row>
    <row r="86" s="2" customFormat="1" ht="15.15" customHeight="1">
      <c r="A86" s="39"/>
      <c r="B86" s="40"/>
      <c r="C86" s="33" t="s">
        <v>30</v>
      </c>
      <c r="D86" s="41"/>
      <c r="E86" s="41"/>
      <c r="F86" s="28" t="str">
        <f>IF(E18="","",E18)</f>
        <v>Vyplň údaj</v>
      </c>
      <c r="G86" s="41"/>
      <c r="H86" s="41"/>
      <c r="I86" s="141" t="s">
        <v>34</v>
      </c>
      <c r="J86" s="37" t="str">
        <f>E24</f>
        <v xml:space="preserve"> </v>
      </c>
      <c r="K86" s="41"/>
      <c r="L86" s="138"/>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11" customFormat="1" ht="29.28" customHeight="1">
      <c r="A88" s="191"/>
      <c r="B88" s="192"/>
      <c r="C88" s="193" t="s">
        <v>120</v>
      </c>
      <c r="D88" s="194" t="s">
        <v>56</v>
      </c>
      <c r="E88" s="194" t="s">
        <v>52</v>
      </c>
      <c r="F88" s="194" t="s">
        <v>53</v>
      </c>
      <c r="G88" s="194" t="s">
        <v>121</v>
      </c>
      <c r="H88" s="194" t="s">
        <v>122</v>
      </c>
      <c r="I88" s="195" t="s">
        <v>123</v>
      </c>
      <c r="J88" s="194" t="s">
        <v>105</v>
      </c>
      <c r="K88" s="196" t="s">
        <v>124</v>
      </c>
      <c r="L88" s="197"/>
      <c r="M88" s="93" t="s">
        <v>19</v>
      </c>
      <c r="N88" s="94" t="s">
        <v>41</v>
      </c>
      <c r="O88" s="94" t="s">
        <v>125</v>
      </c>
      <c r="P88" s="94" t="s">
        <v>126</v>
      </c>
      <c r="Q88" s="94" t="s">
        <v>127</v>
      </c>
      <c r="R88" s="94" t="s">
        <v>128</v>
      </c>
      <c r="S88" s="94" t="s">
        <v>129</v>
      </c>
      <c r="T88" s="95" t="s">
        <v>130</v>
      </c>
      <c r="U88" s="191"/>
      <c r="V88" s="191"/>
      <c r="W88" s="191"/>
      <c r="X88" s="191"/>
      <c r="Y88" s="191"/>
      <c r="Z88" s="191"/>
      <c r="AA88" s="191"/>
      <c r="AB88" s="191"/>
      <c r="AC88" s="191"/>
      <c r="AD88" s="191"/>
      <c r="AE88" s="191"/>
    </row>
    <row r="89" s="2" customFormat="1" ht="22.8" customHeight="1">
      <c r="A89" s="39"/>
      <c r="B89" s="40"/>
      <c r="C89" s="100" t="s">
        <v>131</v>
      </c>
      <c r="D89" s="41"/>
      <c r="E89" s="41"/>
      <c r="F89" s="41"/>
      <c r="G89" s="41"/>
      <c r="H89" s="41"/>
      <c r="I89" s="137"/>
      <c r="J89" s="198">
        <f>BK89</f>
        <v>0</v>
      </c>
      <c r="K89" s="41"/>
      <c r="L89" s="45"/>
      <c r="M89" s="96"/>
      <c r="N89" s="199"/>
      <c r="O89" s="97"/>
      <c r="P89" s="200">
        <f>P90+P103+P121+P154+P174</f>
        <v>0</v>
      </c>
      <c r="Q89" s="97"/>
      <c r="R89" s="200">
        <f>R90+R103+R121+R154+R174</f>
        <v>2.1366150000000004</v>
      </c>
      <c r="S89" s="97"/>
      <c r="T89" s="201">
        <f>T90+T103+T121+T154+T174</f>
        <v>1.28</v>
      </c>
      <c r="U89" s="39"/>
      <c r="V89" s="39"/>
      <c r="W89" s="39"/>
      <c r="X89" s="39"/>
      <c r="Y89" s="39"/>
      <c r="Z89" s="39"/>
      <c r="AA89" s="39"/>
      <c r="AB89" s="39"/>
      <c r="AC89" s="39"/>
      <c r="AD89" s="39"/>
      <c r="AE89" s="39"/>
      <c r="AT89" s="18" t="s">
        <v>70</v>
      </c>
      <c r="AU89" s="18" t="s">
        <v>106</v>
      </c>
      <c r="BK89" s="202">
        <f>BK90+BK103+BK121+BK154+BK174</f>
        <v>0</v>
      </c>
    </row>
    <row r="90" s="12" customFormat="1" ht="25.92" customHeight="1">
      <c r="A90" s="12"/>
      <c r="B90" s="203"/>
      <c r="C90" s="204"/>
      <c r="D90" s="205" t="s">
        <v>70</v>
      </c>
      <c r="E90" s="206" t="s">
        <v>176</v>
      </c>
      <c r="F90" s="206" t="s">
        <v>319</v>
      </c>
      <c r="G90" s="204"/>
      <c r="H90" s="204"/>
      <c r="I90" s="207"/>
      <c r="J90" s="208">
        <f>BK90</f>
        <v>0</v>
      </c>
      <c r="K90" s="204"/>
      <c r="L90" s="209"/>
      <c r="M90" s="210"/>
      <c r="N90" s="211"/>
      <c r="O90" s="211"/>
      <c r="P90" s="212">
        <f>SUM(P91:P102)</f>
        <v>0</v>
      </c>
      <c r="Q90" s="211"/>
      <c r="R90" s="212">
        <f>SUM(R91:R102)</f>
        <v>0.23866000000000004</v>
      </c>
      <c r="S90" s="211"/>
      <c r="T90" s="213">
        <f>SUM(T91:T102)</f>
        <v>0</v>
      </c>
      <c r="U90" s="12"/>
      <c r="V90" s="12"/>
      <c r="W90" s="12"/>
      <c r="X90" s="12"/>
      <c r="Y90" s="12"/>
      <c r="Z90" s="12"/>
      <c r="AA90" s="12"/>
      <c r="AB90" s="12"/>
      <c r="AC90" s="12"/>
      <c r="AD90" s="12"/>
      <c r="AE90" s="12"/>
      <c r="AR90" s="214" t="s">
        <v>79</v>
      </c>
      <c r="AT90" s="215" t="s">
        <v>70</v>
      </c>
      <c r="AU90" s="215" t="s">
        <v>71</v>
      </c>
      <c r="AY90" s="214" t="s">
        <v>134</v>
      </c>
      <c r="BK90" s="216">
        <f>SUM(BK91:BK102)</f>
        <v>0</v>
      </c>
    </row>
    <row r="91" s="2" customFormat="1" ht="16.5" customHeight="1">
      <c r="A91" s="39"/>
      <c r="B91" s="40"/>
      <c r="C91" s="219" t="s">
        <v>176</v>
      </c>
      <c r="D91" s="219" t="s">
        <v>137</v>
      </c>
      <c r="E91" s="220" t="s">
        <v>702</v>
      </c>
      <c r="F91" s="221" t="s">
        <v>703</v>
      </c>
      <c r="G91" s="222" t="s">
        <v>346</v>
      </c>
      <c r="H91" s="223">
        <v>25</v>
      </c>
      <c r="I91" s="224"/>
      <c r="J91" s="225">
        <f>ROUND(I91*H91,2)</f>
        <v>0</v>
      </c>
      <c r="K91" s="221" t="s">
        <v>141</v>
      </c>
      <c r="L91" s="45"/>
      <c r="M91" s="226" t="s">
        <v>19</v>
      </c>
      <c r="N91" s="227" t="s">
        <v>42</v>
      </c>
      <c r="O91" s="85"/>
      <c r="P91" s="228">
        <f>O91*H91</f>
        <v>0</v>
      </c>
      <c r="Q91" s="228">
        <v>0.0044200000000000003</v>
      </c>
      <c r="R91" s="228">
        <f>Q91*H91</f>
        <v>0.11050000000000002</v>
      </c>
      <c r="S91" s="228">
        <v>0</v>
      </c>
      <c r="T91" s="229">
        <f>S91*H91</f>
        <v>0</v>
      </c>
      <c r="U91" s="39"/>
      <c r="V91" s="39"/>
      <c r="W91" s="39"/>
      <c r="X91" s="39"/>
      <c r="Y91" s="39"/>
      <c r="Z91" s="39"/>
      <c r="AA91" s="39"/>
      <c r="AB91" s="39"/>
      <c r="AC91" s="39"/>
      <c r="AD91" s="39"/>
      <c r="AE91" s="39"/>
      <c r="AR91" s="230" t="s">
        <v>142</v>
      </c>
      <c r="AT91" s="230" t="s">
        <v>137</v>
      </c>
      <c r="AU91" s="230" t="s">
        <v>79</v>
      </c>
      <c r="AY91" s="18" t="s">
        <v>134</v>
      </c>
      <c r="BE91" s="231">
        <f>IF(N91="základní",J91,0)</f>
        <v>0</v>
      </c>
      <c r="BF91" s="231">
        <f>IF(N91="snížená",J91,0)</f>
        <v>0</v>
      </c>
      <c r="BG91" s="231">
        <f>IF(N91="zákl. přenesená",J91,0)</f>
        <v>0</v>
      </c>
      <c r="BH91" s="231">
        <f>IF(N91="sníž. přenesená",J91,0)</f>
        <v>0</v>
      </c>
      <c r="BI91" s="231">
        <f>IF(N91="nulová",J91,0)</f>
        <v>0</v>
      </c>
      <c r="BJ91" s="18" t="s">
        <v>79</v>
      </c>
      <c r="BK91" s="231">
        <f>ROUND(I91*H91,2)</f>
        <v>0</v>
      </c>
      <c r="BL91" s="18" t="s">
        <v>142</v>
      </c>
      <c r="BM91" s="230" t="s">
        <v>704</v>
      </c>
    </row>
    <row r="92" s="2" customFormat="1">
      <c r="A92" s="39"/>
      <c r="B92" s="40"/>
      <c r="C92" s="41"/>
      <c r="D92" s="232" t="s">
        <v>143</v>
      </c>
      <c r="E92" s="41"/>
      <c r="F92" s="233" t="s">
        <v>705</v>
      </c>
      <c r="G92" s="41"/>
      <c r="H92" s="41"/>
      <c r="I92" s="137"/>
      <c r="J92" s="41"/>
      <c r="K92" s="41"/>
      <c r="L92" s="45"/>
      <c r="M92" s="234"/>
      <c r="N92" s="235"/>
      <c r="O92" s="85"/>
      <c r="P92" s="85"/>
      <c r="Q92" s="85"/>
      <c r="R92" s="85"/>
      <c r="S92" s="85"/>
      <c r="T92" s="86"/>
      <c r="U92" s="39"/>
      <c r="V92" s="39"/>
      <c r="W92" s="39"/>
      <c r="X92" s="39"/>
      <c r="Y92" s="39"/>
      <c r="Z92" s="39"/>
      <c r="AA92" s="39"/>
      <c r="AB92" s="39"/>
      <c r="AC92" s="39"/>
      <c r="AD92" s="39"/>
      <c r="AE92" s="39"/>
      <c r="AT92" s="18" t="s">
        <v>143</v>
      </c>
      <c r="AU92" s="18" t="s">
        <v>79</v>
      </c>
    </row>
    <row r="93" s="2" customFormat="1">
      <c r="A93" s="39"/>
      <c r="B93" s="40"/>
      <c r="C93" s="41"/>
      <c r="D93" s="232" t="s">
        <v>706</v>
      </c>
      <c r="E93" s="41"/>
      <c r="F93" s="283" t="s">
        <v>707</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706</v>
      </c>
      <c r="AU93" s="18" t="s">
        <v>79</v>
      </c>
    </row>
    <row r="94" s="2" customFormat="1" ht="16.5" customHeight="1">
      <c r="A94" s="39"/>
      <c r="B94" s="40"/>
      <c r="C94" s="268" t="s">
        <v>163</v>
      </c>
      <c r="D94" s="268" t="s">
        <v>169</v>
      </c>
      <c r="E94" s="269" t="s">
        <v>708</v>
      </c>
      <c r="F94" s="270" t="s">
        <v>709</v>
      </c>
      <c r="G94" s="271" t="s">
        <v>140</v>
      </c>
      <c r="H94" s="272">
        <v>8</v>
      </c>
      <c r="I94" s="273"/>
      <c r="J94" s="274">
        <f>ROUND(I94*H94,2)</f>
        <v>0</v>
      </c>
      <c r="K94" s="270" t="s">
        <v>141</v>
      </c>
      <c r="L94" s="275"/>
      <c r="M94" s="276" t="s">
        <v>19</v>
      </c>
      <c r="N94" s="277" t="s">
        <v>42</v>
      </c>
      <c r="O94" s="85"/>
      <c r="P94" s="228">
        <f>O94*H94</f>
        <v>0</v>
      </c>
      <c r="Q94" s="228">
        <v>0.00046000000000000001</v>
      </c>
      <c r="R94" s="228">
        <f>Q94*H94</f>
        <v>0.0036800000000000001</v>
      </c>
      <c r="S94" s="228">
        <v>0</v>
      </c>
      <c r="T94" s="229">
        <f>S94*H94</f>
        <v>0</v>
      </c>
      <c r="U94" s="39"/>
      <c r="V94" s="39"/>
      <c r="W94" s="39"/>
      <c r="X94" s="39"/>
      <c r="Y94" s="39"/>
      <c r="Z94" s="39"/>
      <c r="AA94" s="39"/>
      <c r="AB94" s="39"/>
      <c r="AC94" s="39"/>
      <c r="AD94" s="39"/>
      <c r="AE94" s="39"/>
      <c r="AR94" s="230" t="s">
        <v>159</v>
      </c>
      <c r="AT94" s="230" t="s">
        <v>169</v>
      </c>
      <c r="AU94" s="230" t="s">
        <v>79</v>
      </c>
      <c r="AY94" s="18" t="s">
        <v>134</v>
      </c>
      <c r="BE94" s="231">
        <f>IF(N94="základní",J94,0)</f>
        <v>0</v>
      </c>
      <c r="BF94" s="231">
        <f>IF(N94="snížená",J94,0)</f>
        <v>0</v>
      </c>
      <c r="BG94" s="231">
        <f>IF(N94="zákl. přenesená",J94,0)</f>
        <v>0</v>
      </c>
      <c r="BH94" s="231">
        <f>IF(N94="sníž. přenesená",J94,0)</f>
        <v>0</v>
      </c>
      <c r="BI94" s="231">
        <f>IF(N94="nulová",J94,0)</f>
        <v>0</v>
      </c>
      <c r="BJ94" s="18" t="s">
        <v>79</v>
      </c>
      <c r="BK94" s="231">
        <f>ROUND(I94*H94,2)</f>
        <v>0</v>
      </c>
      <c r="BL94" s="18" t="s">
        <v>142</v>
      </c>
      <c r="BM94" s="230" t="s">
        <v>710</v>
      </c>
    </row>
    <row r="95" s="2" customFormat="1">
      <c r="A95" s="39"/>
      <c r="B95" s="40"/>
      <c r="C95" s="41"/>
      <c r="D95" s="232" t="s">
        <v>143</v>
      </c>
      <c r="E95" s="41"/>
      <c r="F95" s="233" t="s">
        <v>709</v>
      </c>
      <c r="G95" s="41"/>
      <c r="H95" s="41"/>
      <c r="I95" s="137"/>
      <c r="J95" s="41"/>
      <c r="K95" s="41"/>
      <c r="L95" s="45"/>
      <c r="M95" s="234"/>
      <c r="N95" s="235"/>
      <c r="O95" s="85"/>
      <c r="P95" s="85"/>
      <c r="Q95" s="85"/>
      <c r="R95" s="85"/>
      <c r="S95" s="85"/>
      <c r="T95" s="86"/>
      <c r="U95" s="39"/>
      <c r="V95" s="39"/>
      <c r="W95" s="39"/>
      <c r="X95" s="39"/>
      <c r="Y95" s="39"/>
      <c r="Z95" s="39"/>
      <c r="AA95" s="39"/>
      <c r="AB95" s="39"/>
      <c r="AC95" s="39"/>
      <c r="AD95" s="39"/>
      <c r="AE95" s="39"/>
      <c r="AT95" s="18" t="s">
        <v>143</v>
      </c>
      <c r="AU95" s="18" t="s">
        <v>79</v>
      </c>
    </row>
    <row r="96" s="2" customFormat="1" ht="16.5" customHeight="1">
      <c r="A96" s="39"/>
      <c r="B96" s="40"/>
      <c r="C96" s="268" t="s">
        <v>185</v>
      </c>
      <c r="D96" s="268" t="s">
        <v>169</v>
      </c>
      <c r="E96" s="269" t="s">
        <v>711</v>
      </c>
      <c r="F96" s="270" t="s">
        <v>712</v>
      </c>
      <c r="G96" s="271" t="s">
        <v>346</v>
      </c>
      <c r="H96" s="272">
        <v>8</v>
      </c>
      <c r="I96" s="273"/>
      <c r="J96" s="274">
        <f>ROUND(I96*H96,2)</f>
        <v>0</v>
      </c>
      <c r="K96" s="270" t="s">
        <v>141</v>
      </c>
      <c r="L96" s="275"/>
      <c r="M96" s="276" t="s">
        <v>19</v>
      </c>
      <c r="N96" s="277" t="s">
        <v>42</v>
      </c>
      <c r="O96" s="85"/>
      <c r="P96" s="228">
        <f>O96*H96</f>
        <v>0</v>
      </c>
      <c r="Q96" s="228">
        <v>0.00014999999999999999</v>
      </c>
      <c r="R96" s="228">
        <f>Q96*H96</f>
        <v>0.0011999999999999999</v>
      </c>
      <c r="S96" s="228">
        <v>0</v>
      </c>
      <c r="T96" s="229">
        <f>S96*H96</f>
        <v>0</v>
      </c>
      <c r="U96" s="39"/>
      <c r="V96" s="39"/>
      <c r="W96" s="39"/>
      <c r="X96" s="39"/>
      <c r="Y96" s="39"/>
      <c r="Z96" s="39"/>
      <c r="AA96" s="39"/>
      <c r="AB96" s="39"/>
      <c r="AC96" s="39"/>
      <c r="AD96" s="39"/>
      <c r="AE96" s="39"/>
      <c r="AR96" s="230" t="s">
        <v>159</v>
      </c>
      <c r="AT96" s="230" t="s">
        <v>169</v>
      </c>
      <c r="AU96" s="230" t="s">
        <v>79</v>
      </c>
      <c r="AY96" s="18" t="s">
        <v>134</v>
      </c>
      <c r="BE96" s="231">
        <f>IF(N96="základní",J96,0)</f>
        <v>0</v>
      </c>
      <c r="BF96" s="231">
        <f>IF(N96="snížená",J96,0)</f>
        <v>0</v>
      </c>
      <c r="BG96" s="231">
        <f>IF(N96="zákl. přenesená",J96,0)</f>
        <v>0</v>
      </c>
      <c r="BH96" s="231">
        <f>IF(N96="sníž. přenesená",J96,0)</f>
        <v>0</v>
      </c>
      <c r="BI96" s="231">
        <f>IF(N96="nulová",J96,0)</f>
        <v>0</v>
      </c>
      <c r="BJ96" s="18" t="s">
        <v>79</v>
      </c>
      <c r="BK96" s="231">
        <f>ROUND(I96*H96,2)</f>
        <v>0</v>
      </c>
      <c r="BL96" s="18" t="s">
        <v>142</v>
      </c>
      <c r="BM96" s="230" t="s">
        <v>713</v>
      </c>
    </row>
    <row r="97" s="2" customFormat="1">
      <c r="A97" s="39"/>
      <c r="B97" s="40"/>
      <c r="C97" s="41"/>
      <c r="D97" s="232" t="s">
        <v>143</v>
      </c>
      <c r="E97" s="41"/>
      <c r="F97" s="233" t="s">
        <v>712</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143</v>
      </c>
      <c r="AU97" s="18" t="s">
        <v>79</v>
      </c>
    </row>
    <row r="98" s="2" customFormat="1" ht="16.5" customHeight="1">
      <c r="A98" s="39"/>
      <c r="B98" s="40"/>
      <c r="C98" s="268" t="s">
        <v>166</v>
      </c>
      <c r="D98" s="268" t="s">
        <v>169</v>
      </c>
      <c r="E98" s="269" t="s">
        <v>714</v>
      </c>
      <c r="F98" s="270" t="s">
        <v>715</v>
      </c>
      <c r="G98" s="271" t="s">
        <v>346</v>
      </c>
      <c r="H98" s="272">
        <v>18</v>
      </c>
      <c r="I98" s="273"/>
      <c r="J98" s="274">
        <f>ROUND(I98*H98,2)</f>
        <v>0</v>
      </c>
      <c r="K98" s="270" t="s">
        <v>141</v>
      </c>
      <c r="L98" s="275"/>
      <c r="M98" s="276" t="s">
        <v>19</v>
      </c>
      <c r="N98" s="277" t="s">
        <v>42</v>
      </c>
      <c r="O98" s="85"/>
      <c r="P98" s="228">
        <f>O98*H98</f>
        <v>0</v>
      </c>
      <c r="Q98" s="228">
        <v>0.00071000000000000002</v>
      </c>
      <c r="R98" s="228">
        <f>Q98*H98</f>
        <v>0.01278</v>
      </c>
      <c r="S98" s="228">
        <v>0</v>
      </c>
      <c r="T98" s="229">
        <f>S98*H98</f>
        <v>0</v>
      </c>
      <c r="U98" s="39"/>
      <c r="V98" s="39"/>
      <c r="W98" s="39"/>
      <c r="X98" s="39"/>
      <c r="Y98" s="39"/>
      <c r="Z98" s="39"/>
      <c r="AA98" s="39"/>
      <c r="AB98" s="39"/>
      <c r="AC98" s="39"/>
      <c r="AD98" s="39"/>
      <c r="AE98" s="39"/>
      <c r="AR98" s="230" t="s">
        <v>159</v>
      </c>
      <c r="AT98" s="230" t="s">
        <v>169</v>
      </c>
      <c r="AU98" s="230" t="s">
        <v>79</v>
      </c>
      <c r="AY98" s="18" t="s">
        <v>134</v>
      </c>
      <c r="BE98" s="231">
        <f>IF(N98="základní",J98,0)</f>
        <v>0</v>
      </c>
      <c r="BF98" s="231">
        <f>IF(N98="snížená",J98,0)</f>
        <v>0</v>
      </c>
      <c r="BG98" s="231">
        <f>IF(N98="zákl. přenesená",J98,0)</f>
        <v>0</v>
      </c>
      <c r="BH98" s="231">
        <f>IF(N98="sníž. přenesená",J98,0)</f>
        <v>0</v>
      </c>
      <c r="BI98" s="231">
        <f>IF(N98="nulová",J98,0)</f>
        <v>0</v>
      </c>
      <c r="BJ98" s="18" t="s">
        <v>79</v>
      </c>
      <c r="BK98" s="231">
        <f>ROUND(I98*H98,2)</f>
        <v>0</v>
      </c>
      <c r="BL98" s="18" t="s">
        <v>142</v>
      </c>
      <c r="BM98" s="230" t="s">
        <v>716</v>
      </c>
    </row>
    <row r="99" s="2" customFormat="1">
      <c r="A99" s="39"/>
      <c r="B99" s="40"/>
      <c r="C99" s="41"/>
      <c r="D99" s="232" t="s">
        <v>143</v>
      </c>
      <c r="E99" s="41"/>
      <c r="F99" s="233" t="s">
        <v>715</v>
      </c>
      <c r="G99" s="41"/>
      <c r="H99" s="41"/>
      <c r="I99" s="137"/>
      <c r="J99" s="41"/>
      <c r="K99" s="41"/>
      <c r="L99" s="45"/>
      <c r="M99" s="234"/>
      <c r="N99" s="235"/>
      <c r="O99" s="85"/>
      <c r="P99" s="85"/>
      <c r="Q99" s="85"/>
      <c r="R99" s="85"/>
      <c r="S99" s="85"/>
      <c r="T99" s="86"/>
      <c r="U99" s="39"/>
      <c r="V99" s="39"/>
      <c r="W99" s="39"/>
      <c r="X99" s="39"/>
      <c r="Y99" s="39"/>
      <c r="Z99" s="39"/>
      <c r="AA99" s="39"/>
      <c r="AB99" s="39"/>
      <c r="AC99" s="39"/>
      <c r="AD99" s="39"/>
      <c r="AE99" s="39"/>
      <c r="AT99" s="18" t="s">
        <v>143</v>
      </c>
      <c r="AU99" s="18" t="s">
        <v>79</v>
      </c>
    </row>
    <row r="100" s="2" customFormat="1" ht="16.5" customHeight="1">
      <c r="A100" s="39"/>
      <c r="B100" s="40"/>
      <c r="C100" s="219" t="s">
        <v>159</v>
      </c>
      <c r="D100" s="219" t="s">
        <v>137</v>
      </c>
      <c r="E100" s="220" t="s">
        <v>717</v>
      </c>
      <c r="F100" s="221" t="s">
        <v>718</v>
      </c>
      <c r="G100" s="222" t="s">
        <v>346</v>
      </c>
      <c r="H100" s="223">
        <v>25</v>
      </c>
      <c r="I100" s="224"/>
      <c r="J100" s="225">
        <f>ROUND(I100*H100,2)</f>
        <v>0</v>
      </c>
      <c r="K100" s="221" t="s">
        <v>141</v>
      </c>
      <c r="L100" s="45"/>
      <c r="M100" s="226" t="s">
        <v>19</v>
      </c>
      <c r="N100" s="227" t="s">
        <v>42</v>
      </c>
      <c r="O100" s="85"/>
      <c r="P100" s="228">
        <f>O100*H100</f>
        <v>0</v>
      </c>
      <c r="Q100" s="228">
        <v>0.0044200000000000003</v>
      </c>
      <c r="R100" s="228">
        <f>Q100*H100</f>
        <v>0.11050000000000002</v>
      </c>
      <c r="S100" s="228">
        <v>0</v>
      </c>
      <c r="T100" s="229">
        <f>S100*H100</f>
        <v>0</v>
      </c>
      <c r="U100" s="39"/>
      <c r="V100" s="39"/>
      <c r="W100" s="39"/>
      <c r="X100" s="39"/>
      <c r="Y100" s="39"/>
      <c r="Z100" s="39"/>
      <c r="AA100" s="39"/>
      <c r="AB100" s="39"/>
      <c r="AC100" s="39"/>
      <c r="AD100" s="39"/>
      <c r="AE100" s="39"/>
      <c r="AR100" s="230" t="s">
        <v>142</v>
      </c>
      <c r="AT100" s="230" t="s">
        <v>137</v>
      </c>
      <c r="AU100" s="230" t="s">
        <v>79</v>
      </c>
      <c r="AY100" s="18" t="s">
        <v>134</v>
      </c>
      <c r="BE100" s="231">
        <f>IF(N100="základní",J100,0)</f>
        <v>0</v>
      </c>
      <c r="BF100" s="231">
        <f>IF(N100="snížená",J100,0)</f>
        <v>0</v>
      </c>
      <c r="BG100" s="231">
        <f>IF(N100="zákl. přenesená",J100,0)</f>
        <v>0</v>
      </c>
      <c r="BH100" s="231">
        <f>IF(N100="sníž. přenesená",J100,0)</f>
        <v>0</v>
      </c>
      <c r="BI100" s="231">
        <f>IF(N100="nulová",J100,0)</f>
        <v>0</v>
      </c>
      <c r="BJ100" s="18" t="s">
        <v>79</v>
      </c>
      <c r="BK100" s="231">
        <f>ROUND(I100*H100,2)</f>
        <v>0</v>
      </c>
      <c r="BL100" s="18" t="s">
        <v>142</v>
      </c>
      <c r="BM100" s="230" t="s">
        <v>719</v>
      </c>
    </row>
    <row r="101" s="2" customFormat="1">
      <c r="A101" s="39"/>
      <c r="B101" s="40"/>
      <c r="C101" s="41"/>
      <c r="D101" s="232" t="s">
        <v>143</v>
      </c>
      <c r="E101" s="41"/>
      <c r="F101" s="233" t="s">
        <v>720</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143</v>
      </c>
      <c r="AU101" s="18" t="s">
        <v>79</v>
      </c>
    </row>
    <row r="102" s="2" customFormat="1">
      <c r="A102" s="39"/>
      <c r="B102" s="40"/>
      <c r="C102" s="41"/>
      <c r="D102" s="232" t="s">
        <v>706</v>
      </c>
      <c r="E102" s="41"/>
      <c r="F102" s="283" t="s">
        <v>707</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706</v>
      </c>
      <c r="AU102" s="18" t="s">
        <v>79</v>
      </c>
    </row>
    <row r="103" s="12" customFormat="1" ht="25.92" customHeight="1">
      <c r="A103" s="12"/>
      <c r="B103" s="203"/>
      <c r="C103" s="204"/>
      <c r="D103" s="205" t="s">
        <v>70</v>
      </c>
      <c r="E103" s="206" t="s">
        <v>132</v>
      </c>
      <c r="F103" s="206" t="s">
        <v>133</v>
      </c>
      <c r="G103" s="204"/>
      <c r="H103" s="204"/>
      <c r="I103" s="207"/>
      <c r="J103" s="208">
        <f>BK103</f>
        <v>0</v>
      </c>
      <c r="K103" s="204"/>
      <c r="L103" s="209"/>
      <c r="M103" s="210"/>
      <c r="N103" s="211"/>
      <c r="O103" s="211"/>
      <c r="P103" s="212">
        <f>P104+P108+P117</f>
        <v>0</v>
      </c>
      <c r="Q103" s="211"/>
      <c r="R103" s="212">
        <f>R104+R108+R117</f>
        <v>1.64056</v>
      </c>
      <c r="S103" s="211"/>
      <c r="T103" s="213">
        <f>T104+T108+T117</f>
        <v>1.28</v>
      </c>
      <c r="U103" s="12"/>
      <c r="V103" s="12"/>
      <c r="W103" s="12"/>
      <c r="X103" s="12"/>
      <c r="Y103" s="12"/>
      <c r="Z103" s="12"/>
      <c r="AA103" s="12"/>
      <c r="AB103" s="12"/>
      <c r="AC103" s="12"/>
      <c r="AD103" s="12"/>
      <c r="AE103" s="12"/>
      <c r="AR103" s="214" t="s">
        <v>79</v>
      </c>
      <c r="AT103" s="215" t="s">
        <v>70</v>
      </c>
      <c r="AU103" s="215" t="s">
        <v>71</v>
      </c>
      <c r="AY103" s="214" t="s">
        <v>134</v>
      </c>
      <c r="BK103" s="216">
        <f>BK104+BK108+BK117</f>
        <v>0</v>
      </c>
    </row>
    <row r="104" s="12" customFormat="1" ht="22.8" customHeight="1">
      <c r="A104" s="12"/>
      <c r="B104" s="203"/>
      <c r="C104" s="204"/>
      <c r="D104" s="205" t="s">
        <v>70</v>
      </c>
      <c r="E104" s="217" t="s">
        <v>79</v>
      </c>
      <c r="F104" s="217" t="s">
        <v>297</v>
      </c>
      <c r="G104" s="204"/>
      <c r="H104" s="204"/>
      <c r="I104" s="207"/>
      <c r="J104" s="218">
        <f>BK104</f>
        <v>0</v>
      </c>
      <c r="K104" s="204"/>
      <c r="L104" s="209"/>
      <c r="M104" s="210"/>
      <c r="N104" s="211"/>
      <c r="O104" s="211"/>
      <c r="P104" s="212">
        <f>SUM(P105:P107)</f>
        <v>0</v>
      </c>
      <c r="Q104" s="211"/>
      <c r="R104" s="212">
        <f>SUM(R105:R107)</f>
        <v>0</v>
      </c>
      <c r="S104" s="211"/>
      <c r="T104" s="213">
        <f>SUM(T105:T107)</f>
        <v>1.28</v>
      </c>
      <c r="U104" s="12"/>
      <c r="V104" s="12"/>
      <c r="W104" s="12"/>
      <c r="X104" s="12"/>
      <c r="Y104" s="12"/>
      <c r="Z104" s="12"/>
      <c r="AA104" s="12"/>
      <c r="AB104" s="12"/>
      <c r="AC104" s="12"/>
      <c r="AD104" s="12"/>
      <c r="AE104" s="12"/>
      <c r="AR104" s="214" t="s">
        <v>79</v>
      </c>
      <c r="AT104" s="215" t="s">
        <v>70</v>
      </c>
      <c r="AU104" s="215" t="s">
        <v>79</v>
      </c>
      <c r="AY104" s="214" t="s">
        <v>134</v>
      </c>
      <c r="BK104" s="216">
        <f>SUM(BK105:BK107)</f>
        <v>0</v>
      </c>
    </row>
    <row r="105" s="2" customFormat="1" ht="16.5" customHeight="1">
      <c r="A105" s="39"/>
      <c r="B105" s="40"/>
      <c r="C105" s="219" t="s">
        <v>209</v>
      </c>
      <c r="D105" s="219" t="s">
        <v>137</v>
      </c>
      <c r="E105" s="220" t="s">
        <v>721</v>
      </c>
      <c r="F105" s="221" t="s">
        <v>722</v>
      </c>
      <c r="G105" s="222" t="s">
        <v>146</v>
      </c>
      <c r="H105" s="223">
        <v>4</v>
      </c>
      <c r="I105" s="224"/>
      <c r="J105" s="225">
        <f>ROUND(I105*H105,2)</f>
        <v>0</v>
      </c>
      <c r="K105" s="221" t="s">
        <v>141</v>
      </c>
      <c r="L105" s="45"/>
      <c r="M105" s="226" t="s">
        <v>19</v>
      </c>
      <c r="N105" s="227" t="s">
        <v>42</v>
      </c>
      <c r="O105" s="85"/>
      <c r="P105" s="228">
        <f>O105*H105</f>
        <v>0</v>
      </c>
      <c r="Q105" s="228">
        <v>0</v>
      </c>
      <c r="R105" s="228">
        <f>Q105*H105</f>
        <v>0</v>
      </c>
      <c r="S105" s="228">
        <v>0.32000000000000001</v>
      </c>
      <c r="T105" s="229">
        <f>S105*H105</f>
        <v>1.28</v>
      </c>
      <c r="U105" s="39"/>
      <c r="V105" s="39"/>
      <c r="W105" s="39"/>
      <c r="X105" s="39"/>
      <c r="Y105" s="39"/>
      <c r="Z105" s="39"/>
      <c r="AA105" s="39"/>
      <c r="AB105" s="39"/>
      <c r="AC105" s="39"/>
      <c r="AD105" s="39"/>
      <c r="AE105" s="39"/>
      <c r="AR105" s="230" t="s">
        <v>142</v>
      </c>
      <c r="AT105" s="230" t="s">
        <v>137</v>
      </c>
      <c r="AU105" s="230" t="s">
        <v>81</v>
      </c>
      <c r="AY105" s="18" t="s">
        <v>134</v>
      </c>
      <c r="BE105" s="231">
        <f>IF(N105="základní",J105,0)</f>
        <v>0</v>
      </c>
      <c r="BF105" s="231">
        <f>IF(N105="snížená",J105,0)</f>
        <v>0</v>
      </c>
      <c r="BG105" s="231">
        <f>IF(N105="zákl. přenesená",J105,0)</f>
        <v>0</v>
      </c>
      <c r="BH105" s="231">
        <f>IF(N105="sníž. přenesená",J105,0)</f>
        <v>0</v>
      </c>
      <c r="BI105" s="231">
        <f>IF(N105="nulová",J105,0)</f>
        <v>0</v>
      </c>
      <c r="BJ105" s="18" t="s">
        <v>79</v>
      </c>
      <c r="BK105" s="231">
        <f>ROUND(I105*H105,2)</f>
        <v>0</v>
      </c>
      <c r="BL105" s="18" t="s">
        <v>142</v>
      </c>
      <c r="BM105" s="230" t="s">
        <v>723</v>
      </c>
    </row>
    <row r="106" s="2" customFormat="1">
      <c r="A106" s="39"/>
      <c r="B106" s="40"/>
      <c r="C106" s="41"/>
      <c r="D106" s="232" t="s">
        <v>143</v>
      </c>
      <c r="E106" s="41"/>
      <c r="F106" s="233" t="s">
        <v>724</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143</v>
      </c>
      <c r="AU106" s="18" t="s">
        <v>81</v>
      </c>
    </row>
    <row r="107" s="2" customFormat="1">
      <c r="A107" s="39"/>
      <c r="B107" s="40"/>
      <c r="C107" s="41"/>
      <c r="D107" s="232" t="s">
        <v>706</v>
      </c>
      <c r="E107" s="41"/>
      <c r="F107" s="283" t="s">
        <v>725</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8" t="s">
        <v>706</v>
      </c>
      <c r="AU107" s="18" t="s">
        <v>81</v>
      </c>
    </row>
    <row r="108" s="12" customFormat="1" ht="22.8" customHeight="1">
      <c r="A108" s="12"/>
      <c r="B108" s="203"/>
      <c r="C108" s="204"/>
      <c r="D108" s="205" t="s">
        <v>70</v>
      </c>
      <c r="E108" s="217" t="s">
        <v>160</v>
      </c>
      <c r="F108" s="217" t="s">
        <v>304</v>
      </c>
      <c r="G108" s="204"/>
      <c r="H108" s="204"/>
      <c r="I108" s="207"/>
      <c r="J108" s="218">
        <f>BK108</f>
        <v>0</v>
      </c>
      <c r="K108" s="204"/>
      <c r="L108" s="209"/>
      <c r="M108" s="210"/>
      <c r="N108" s="211"/>
      <c r="O108" s="211"/>
      <c r="P108" s="212">
        <f>SUM(P109:P116)</f>
        <v>0</v>
      </c>
      <c r="Q108" s="211"/>
      <c r="R108" s="212">
        <f>SUM(R109:R116)</f>
        <v>1.64056</v>
      </c>
      <c r="S108" s="211"/>
      <c r="T108" s="213">
        <f>SUM(T109:T116)</f>
        <v>0</v>
      </c>
      <c r="U108" s="12"/>
      <c r="V108" s="12"/>
      <c r="W108" s="12"/>
      <c r="X108" s="12"/>
      <c r="Y108" s="12"/>
      <c r="Z108" s="12"/>
      <c r="AA108" s="12"/>
      <c r="AB108" s="12"/>
      <c r="AC108" s="12"/>
      <c r="AD108" s="12"/>
      <c r="AE108" s="12"/>
      <c r="AR108" s="214" t="s">
        <v>79</v>
      </c>
      <c r="AT108" s="215" t="s">
        <v>70</v>
      </c>
      <c r="AU108" s="215" t="s">
        <v>79</v>
      </c>
      <c r="AY108" s="214" t="s">
        <v>134</v>
      </c>
      <c r="BK108" s="216">
        <f>SUM(BK109:BK116)</f>
        <v>0</v>
      </c>
    </row>
    <row r="109" s="2" customFormat="1" ht="16.5" customHeight="1">
      <c r="A109" s="39"/>
      <c r="B109" s="40"/>
      <c r="C109" s="219" t="s">
        <v>377</v>
      </c>
      <c r="D109" s="219" t="s">
        <v>137</v>
      </c>
      <c r="E109" s="220" t="s">
        <v>726</v>
      </c>
      <c r="F109" s="221" t="s">
        <v>727</v>
      </c>
      <c r="G109" s="222" t="s">
        <v>146</v>
      </c>
      <c r="H109" s="223">
        <v>4</v>
      </c>
      <c r="I109" s="224"/>
      <c r="J109" s="225">
        <f>ROUND(I109*H109,2)</f>
        <v>0</v>
      </c>
      <c r="K109" s="221" t="s">
        <v>141</v>
      </c>
      <c r="L109" s="45"/>
      <c r="M109" s="226" t="s">
        <v>19</v>
      </c>
      <c r="N109" s="227" t="s">
        <v>42</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142</v>
      </c>
      <c r="AT109" s="230" t="s">
        <v>137</v>
      </c>
      <c r="AU109" s="230" t="s">
        <v>81</v>
      </c>
      <c r="AY109" s="18" t="s">
        <v>134</v>
      </c>
      <c r="BE109" s="231">
        <f>IF(N109="základní",J109,0)</f>
        <v>0</v>
      </c>
      <c r="BF109" s="231">
        <f>IF(N109="snížená",J109,0)</f>
        <v>0</v>
      </c>
      <c r="BG109" s="231">
        <f>IF(N109="zákl. přenesená",J109,0)</f>
        <v>0</v>
      </c>
      <c r="BH109" s="231">
        <f>IF(N109="sníž. přenesená",J109,0)</f>
        <v>0</v>
      </c>
      <c r="BI109" s="231">
        <f>IF(N109="nulová",J109,0)</f>
        <v>0</v>
      </c>
      <c r="BJ109" s="18" t="s">
        <v>79</v>
      </c>
      <c r="BK109" s="231">
        <f>ROUND(I109*H109,2)</f>
        <v>0</v>
      </c>
      <c r="BL109" s="18" t="s">
        <v>142</v>
      </c>
      <c r="BM109" s="230" t="s">
        <v>728</v>
      </c>
    </row>
    <row r="110" s="2" customFormat="1">
      <c r="A110" s="39"/>
      <c r="B110" s="40"/>
      <c r="C110" s="41"/>
      <c r="D110" s="232" t="s">
        <v>143</v>
      </c>
      <c r="E110" s="41"/>
      <c r="F110" s="233" t="s">
        <v>729</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143</v>
      </c>
      <c r="AU110" s="18" t="s">
        <v>81</v>
      </c>
    </row>
    <row r="111" s="2" customFormat="1" ht="16.5" customHeight="1">
      <c r="A111" s="39"/>
      <c r="B111" s="40"/>
      <c r="C111" s="219" t="s">
        <v>257</v>
      </c>
      <c r="D111" s="219" t="s">
        <v>137</v>
      </c>
      <c r="E111" s="220" t="s">
        <v>730</v>
      </c>
      <c r="F111" s="221" t="s">
        <v>731</v>
      </c>
      <c r="G111" s="222" t="s">
        <v>146</v>
      </c>
      <c r="H111" s="223">
        <v>4</v>
      </c>
      <c r="I111" s="224"/>
      <c r="J111" s="225">
        <f>ROUND(I111*H111,2)</f>
        <v>0</v>
      </c>
      <c r="K111" s="221" t="s">
        <v>141</v>
      </c>
      <c r="L111" s="45"/>
      <c r="M111" s="226" t="s">
        <v>19</v>
      </c>
      <c r="N111" s="227" t="s">
        <v>42</v>
      </c>
      <c r="O111" s="85"/>
      <c r="P111" s="228">
        <f>O111*H111</f>
        <v>0</v>
      </c>
      <c r="Q111" s="228">
        <v>0.1837</v>
      </c>
      <c r="R111" s="228">
        <f>Q111*H111</f>
        <v>0.73480000000000001</v>
      </c>
      <c r="S111" s="228">
        <v>0</v>
      </c>
      <c r="T111" s="229">
        <f>S111*H111</f>
        <v>0</v>
      </c>
      <c r="U111" s="39"/>
      <c r="V111" s="39"/>
      <c r="W111" s="39"/>
      <c r="X111" s="39"/>
      <c r="Y111" s="39"/>
      <c r="Z111" s="39"/>
      <c r="AA111" s="39"/>
      <c r="AB111" s="39"/>
      <c r="AC111" s="39"/>
      <c r="AD111" s="39"/>
      <c r="AE111" s="39"/>
      <c r="AR111" s="230" t="s">
        <v>142</v>
      </c>
      <c r="AT111" s="230" t="s">
        <v>137</v>
      </c>
      <c r="AU111" s="230" t="s">
        <v>81</v>
      </c>
      <c r="AY111" s="18" t="s">
        <v>134</v>
      </c>
      <c r="BE111" s="231">
        <f>IF(N111="základní",J111,0)</f>
        <v>0</v>
      </c>
      <c r="BF111" s="231">
        <f>IF(N111="snížená",J111,0)</f>
        <v>0</v>
      </c>
      <c r="BG111" s="231">
        <f>IF(N111="zákl. přenesená",J111,0)</f>
        <v>0</v>
      </c>
      <c r="BH111" s="231">
        <f>IF(N111="sníž. přenesená",J111,0)</f>
        <v>0</v>
      </c>
      <c r="BI111" s="231">
        <f>IF(N111="nulová",J111,0)</f>
        <v>0</v>
      </c>
      <c r="BJ111" s="18" t="s">
        <v>79</v>
      </c>
      <c r="BK111" s="231">
        <f>ROUND(I111*H111,2)</f>
        <v>0</v>
      </c>
      <c r="BL111" s="18" t="s">
        <v>142</v>
      </c>
      <c r="BM111" s="230" t="s">
        <v>732</v>
      </c>
    </row>
    <row r="112" s="2" customFormat="1">
      <c r="A112" s="39"/>
      <c r="B112" s="40"/>
      <c r="C112" s="41"/>
      <c r="D112" s="232" t="s">
        <v>143</v>
      </c>
      <c r="E112" s="41"/>
      <c r="F112" s="233" t="s">
        <v>733</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143</v>
      </c>
      <c r="AU112" s="18" t="s">
        <v>81</v>
      </c>
    </row>
    <row r="113" s="2" customFormat="1">
      <c r="A113" s="39"/>
      <c r="B113" s="40"/>
      <c r="C113" s="41"/>
      <c r="D113" s="232" t="s">
        <v>706</v>
      </c>
      <c r="E113" s="41"/>
      <c r="F113" s="283" t="s">
        <v>734</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706</v>
      </c>
      <c r="AU113" s="18" t="s">
        <v>81</v>
      </c>
    </row>
    <row r="114" s="2" customFormat="1" ht="16.5" customHeight="1">
      <c r="A114" s="39"/>
      <c r="B114" s="40"/>
      <c r="C114" s="268" t="s">
        <v>206</v>
      </c>
      <c r="D114" s="268" t="s">
        <v>169</v>
      </c>
      <c r="E114" s="269" t="s">
        <v>735</v>
      </c>
      <c r="F114" s="270" t="s">
        <v>736</v>
      </c>
      <c r="G114" s="271" t="s">
        <v>146</v>
      </c>
      <c r="H114" s="272">
        <v>4.0800000000000001</v>
      </c>
      <c r="I114" s="273"/>
      <c r="J114" s="274">
        <f>ROUND(I114*H114,2)</f>
        <v>0</v>
      </c>
      <c r="K114" s="270" t="s">
        <v>141</v>
      </c>
      <c r="L114" s="275"/>
      <c r="M114" s="276" t="s">
        <v>19</v>
      </c>
      <c r="N114" s="277" t="s">
        <v>42</v>
      </c>
      <c r="O114" s="85"/>
      <c r="P114" s="228">
        <f>O114*H114</f>
        <v>0</v>
      </c>
      <c r="Q114" s="228">
        <v>0.222</v>
      </c>
      <c r="R114" s="228">
        <f>Q114*H114</f>
        <v>0.90576000000000001</v>
      </c>
      <c r="S114" s="228">
        <v>0</v>
      </c>
      <c r="T114" s="229">
        <f>S114*H114</f>
        <v>0</v>
      </c>
      <c r="U114" s="39"/>
      <c r="V114" s="39"/>
      <c r="W114" s="39"/>
      <c r="X114" s="39"/>
      <c r="Y114" s="39"/>
      <c r="Z114" s="39"/>
      <c r="AA114" s="39"/>
      <c r="AB114" s="39"/>
      <c r="AC114" s="39"/>
      <c r="AD114" s="39"/>
      <c r="AE114" s="39"/>
      <c r="AR114" s="230" t="s">
        <v>159</v>
      </c>
      <c r="AT114" s="230" t="s">
        <v>169</v>
      </c>
      <c r="AU114" s="230" t="s">
        <v>81</v>
      </c>
      <c r="AY114" s="18" t="s">
        <v>134</v>
      </c>
      <c r="BE114" s="231">
        <f>IF(N114="základní",J114,0)</f>
        <v>0</v>
      </c>
      <c r="BF114" s="231">
        <f>IF(N114="snížená",J114,0)</f>
        <v>0</v>
      </c>
      <c r="BG114" s="231">
        <f>IF(N114="zákl. přenesená",J114,0)</f>
        <v>0</v>
      </c>
      <c r="BH114" s="231">
        <f>IF(N114="sníž. přenesená",J114,0)</f>
        <v>0</v>
      </c>
      <c r="BI114" s="231">
        <f>IF(N114="nulová",J114,0)</f>
        <v>0</v>
      </c>
      <c r="BJ114" s="18" t="s">
        <v>79</v>
      </c>
      <c r="BK114" s="231">
        <f>ROUND(I114*H114,2)</f>
        <v>0</v>
      </c>
      <c r="BL114" s="18" t="s">
        <v>142</v>
      </c>
      <c r="BM114" s="230" t="s">
        <v>737</v>
      </c>
    </row>
    <row r="115" s="2" customFormat="1">
      <c r="A115" s="39"/>
      <c r="B115" s="40"/>
      <c r="C115" s="41"/>
      <c r="D115" s="232" t="s">
        <v>143</v>
      </c>
      <c r="E115" s="41"/>
      <c r="F115" s="233" t="s">
        <v>736</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143</v>
      </c>
      <c r="AU115" s="18" t="s">
        <v>81</v>
      </c>
    </row>
    <row r="116" s="14" customFormat="1">
      <c r="A116" s="14"/>
      <c r="B116" s="246"/>
      <c r="C116" s="247"/>
      <c r="D116" s="232" t="s">
        <v>147</v>
      </c>
      <c r="E116" s="247"/>
      <c r="F116" s="249" t="s">
        <v>738</v>
      </c>
      <c r="G116" s="247"/>
      <c r="H116" s="250">
        <v>4.0800000000000001</v>
      </c>
      <c r="I116" s="251"/>
      <c r="J116" s="247"/>
      <c r="K116" s="247"/>
      <c r="L116" s="252"/>
      <c r="M116" s="253"/>
      <c r="N116" s="254"/>
      <c r="O116" s="254"/>
      <c r="P116" s="254"/>
      <c r="Q116" s="254"/>
      <c r="R116" s="254"/>
      <c r="S116" s="254"/>
      <c r="T116" s="255"/>
      <c r="U116" s="14"/>
      <c r="V116" s="14"/>
      <c r="W116" s="14"/>
      <c r="X116" s="14"/>
      <c r="Y116" s="14"/>
      <c r="Z116" s="14"/>
      <c r="AA116" s="14"/>
      <c r="AB116" s="14"/>
      <c r="AC116" s="14"/>
      <c r="AD116" s="14"/>
      <c r="AE116" s="14"/>
      <c r="AT116" s="256" t="s">
        <v>147</v>
      </c>
      <c r="AU116" s="256" t="s">
        <v>81</v>
      </c>
      <c r="AV116" s="14" t="s">
        <v>81</v>
      </c>
      <c r="AW116" s="14" t="s">
        <v>4</v>
      </c>
      <c r="AX116" s="14" t="s">
        <v>79</v>
      </c>
      <c r="AY116" s="256" t="s">
        <v>134</v>
      </c>
    </row>
    <row r="117" s="12" customFormat="1" ht="22.8" customHeight="1">
      <c r="A117" s="12"/>
      <c r="B117" s="203"/>
      <c r="C117" s="204"/>
      <c r="D117" s="205" t="s">
        <v>70</v>
      </c>
      <c r="E117" s="217" t="s">
        <v>218</v>
      </c>
      <c r="F117" s="217" t="s">
        <v>219</v>
      </c>
      <c r="G117" s="204"/>
      <c r="H117" s="204"/>
      <c r="I117" s="207"/>
      <c r="J117" s="218">
        <f>BK117</f>
        <v>0</v>
      </c>
      <c r="K117" s="204"/>
      <c r="L117" s="209"/>
      <c r="M117" s="210"/>
      <c r="N117" s="211"/>
      <c r="O117" s="211"/>
      <c r="P117" s="212">
        <f>SUM(P118:P120)</f>
        <v>0</v>
      </c>
      <c r="Q117" s="211"/>
      <c r="R117" s="212">
        <f>SUM(R118:R120)</f>
        <v>0</v>
      </c>
      <c r="S117" s="211"/>
      <c r="T117" s="213">
        <f>SUM(T118:T120)</f>
        <v>0</v>
      </c>
      <c r="U117" s="12"/>
      <c r="V117" s="12"/>
      <c r="W117" s="12"/>
      <c r="X117" s="12"/>
      <c r="Y117" s="12"/>
      <c r="Z117" s="12"/>
      <c r="AA117" s="12"/>
      <c r="AB117" s="12"/>
      <c r="AC117" s="12"/>
      <c r="AD117" s="12"/>
      <c r="AE117" s="12"/>
      <c r="AR117" s="214" t="s">
        <v>79</v>
      </c>
      <c r="AT117" s="215" t="s">
        <v>70</v>
      </c>
      <c r="AU117" s="215" t="s">
        <v>79</v>
      </c>
      <c r="AY117" s="214" t="s">
        <v>134</v>
      </c>
      <c r="BK117" s="216">
        <f>SUM(BK118:BK120)</f>
        <v>0</v>
      </c>
    </row>
    <row r="118" s="2" customFormat="1" ht="16.5" customHeight="1">
      <c r="A118" s="39"/>
      <c r="B118" s="40"/>
      <c r="C118" s="219" t="s">
        <v>263</v>
      </c>
      <c r="D118" s="219" t="s">
        <v>137</v>
      </c>
      <c r="E118" s="220" t="s">
        <v>739</v>
      </c>
      <c r="F118" s="221" t="s">
        <v>740</v>
      </c>
      <c r="G118" s="222" t="s">
        <v>205</v>
      </c>
      <c r="H118" s="223">
        <v>1.879</v>
      </c>
      <c r="I118" s="224"/>
      <c r="J118" s="225">
        <f>ROUND(I118*H118,2)</f>
        <v>0</v>
      </c>
      <c r="K118" s="221" t="s">
        <v>141</v>
      </c>
      <c r="L118" s="45"/>
      <c r="M118" s="226" t="s">
        <v>19</v>
      </c>
      <c r="N118" s="227" t="s">
        <v>42</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142</v>
      </c>
      <c r="AT118" s="230" t="s">
        <v>137</v>
      </c>
      <c r="AU118" s="230" t="s">
        <v>81</v>
      </c>
      <c r="AY118" s="18" t="s">
        <v>134</v>
      </c>
      <c r="BE118" s="231">
        <f>IF(N118="základní",J118,0)</f>
        <v>0</v>
      </c>
      <c r="BF118" s="231">
        <f>IF(N118="snížená",J118,0)</f>
        <v>0</v>
      </c>
      <c r="BG118" s="231">
        <f>IF(N118="zákl. přenesená",J118,0)</f>
        <v>0</v>
      </c>
      <c r="BH118" s="231">
        <f>IF(N118="sníž. přenesená",J118,0)</f>
        <v>0</v>
      </c>
      <c r="BI118" s="231">
        <f>IF(N118="nulová",J118,0)</f>
        <v>0</v>
      </c>
      <c r="BJ118" s="18" t="s">
        <v>79</v>
      </c>
      <c r="BK118" s="231">
        <f>ROUND(I118*H118,2)</f>
        <v>0</v>
      </c>
      <c r="BL118" s="18" t="s">
        <v>142</v>
      </c>
      <c r="BM118" s="230" t="s">
        <v>741</v>
      </c>
    </row>
    <row r="119" s="2" customFormat="1">
      <c r="A119" s="39"/>
      <c r="B119" s="40"/>
      <c r="C119" s="41"/>
      <c r="D119" s="232" t="s">
        <v>143</v>
      </c>
      <c r="E119" s="41"/>
      <c r="F119" s="233" t="s">
        <v>742</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143</v>
      </c>
      <c r="AU119" s="18" t="s">
        <v>81</v>
      </c>
    </row>
    <row r="120" s="2" customFormat="1">
      <c r="A120" s="39"/>
      <c r="B120" s="40"/>
      <c r="C120" s="41"/>
      <c r="D120" s="232" t="s">
        <v>706</v>
      </c>
      <c r="E120" s="41"/>
      <c r="F120" s="283" t="s">
        <v>743</v>
      </c>
      <c r="G120" s="41"/>
      <c r="H120" s="41"/>
      <c r="I120" s="137"/>
      <c r="J120" s="41"/>
      <c r="K120" s="41"/>
      <c r="L120" s="45"/>
      <c r="M120" s="234"/>
      <c r="N120" s="235"/>
      <c r="O120" s="85"/>
      <c r="P120" s="85"/>
      <c r="Q120" s="85"/>
      <c r="R120" s="85"/>
      <c r="S120" s="85"/>
      <c r="T120" s="86"/>
      <c r="U120" s="39"/>
      <c r="V120" s="39"/>
      <c r="W120" s="39"/>
      <c r="X120" s="39"/>
      <c r="Y120" s="39"/>
      <c r="Z120" s="39"/>
      <c r="AA120" s="39"/>
      <c r="AB120" s="39"/>
      <c r="AC120" s="39"/>
      <c r="AD120" s="39"/>
      <c r="AE120" s="39"/>
      <c r="AT120" s="18" t="s">
        <v>706</v>
      </c>
      <c r="AU120" s="18" t="s">
        <v>81</v>
      </c>
    </row>
    <row r="121" s="12" customFormat="1" ht="25.92" customHeight="1">
      <c r="A121" s="12"/>
      <c r="B121" s="203"/>
      <c r="C121" s="204"/>
      <c r="D121" s="205" t="s">
        <v>70</v>
      </c>
      <c r="E121" s="206" t="s">
        <v>375</v>
      </c>
      <c r="F121" s="206" t="s">
        <v>376</v>
      </c>
      <c r="G121" s="204"/>
      <c r="H121" s="204"/>
      <c r="I121" s="207"/>
      <c r="J121" s="208">
        <f>BK121</f>
        <v>0</v>
      </c>
      <c r="K121" s="204"/>
      <c r="L121" s="209"/>
      <c r="M121" s="210"/>
      <c r="N121" s="211"/>
      <c r="O121" s="211"/>
      <c r="P121" s="212">
        <f>SUM(P122:P153)</f>
        <v>0</v>
      </c>
      <c r="Q121" s="211"/>
      <c r="R121" s="212">
        <f>SUM(R122:R153)</f>
        <v>0.25032500000000002</v>
      </c>
      <c r="S121" s="211"/>
      <c r="T121" s="213">
        <f>SUM(T122:T153)</f>
        <v>0</v>
      </c>
      <c r="U121" s="12"/>
      <c r="V121" s="12"/>
      <c r="W121" s="12"/>
      <c r="X121" s="12"/>
      <c r="Y121" s="12"/>
      <c r="Z121" s="12"/>
      <c r="AA121" s="12"/>
      <c r="AB121" s="12"/>
      <c r="AC121" s="12"/>
      <c r="AD121" s="12"/>
      <c r="AE121" s="12"/>
      <c r="AR121" s="214" t="s">
        <v>81</v>
      </c>
      <c r="AT121" s="215" t="s">
        <v>70</v>
      </c>
      <c r="AU121" s="215" t="s">
        <v>71</v>
      </c>
      <c r="AY121" s="214" t="s">
        <v>134</v>
      </c>
      <c r="BK121" s="216">
        <f>SUM(BK122:BK153)</f>
        <v>0</v>
      </c>
    </row>
    <row r="122" s="2" customFormat="1" ht="16.5" customHeight="1">
      <c r="A122" s="39"/>
      <c r="B122" s="40"/>
      <c r="C122" s="219" t="s">
        <v>196</v>
      </c>
      <c r="D122" s="219" t="s">
        <v>137</v>
      </c>
      <c r="E122" s="220" t="s">
        <v>744</v>
      </c>
      <c r="F122" s="221" t="s">
        <v>745</v>
      </c>
      <c r="G122" s="222" t="s">
        <v>346</v>
      </c>
      <c r="H122" s="223">
        <v>1</v>
      </c>
      <c r="I122" s="224"/>
      <c r="J122" s="225">
        <f>ROUND(I122*H122,2)</f>
        <v>0</v>
      </c>
      <c r="K122" s="221" t="s">
        <v>19</v>
      </c>
      <c r="L122" s="45"/>
      <c r="M122" s="226" t="s">
        <v>19</v>
      </c>
      <c r="N122" s="227" t="s">
        <v>42</v>
      </c>
      <c r="O122" s="85"/>
      <c r="P122" s="228">
        <f>O122*H122</f>
        <v>0</v>
      </c>
      <c r="Q122" s="228">
        <v>9.0000000000000006E-05</v>
      </c>
      <c r="R122" s="228">
        <f>Q122*H122</f>
        <v>9.0000000000000006E-05</v>
      </c>
      <c r="S122" s="228">
        <v>0</v>
      </c>
      <c r="T122" s="229">
        <f>S122*H122</f>
        <v>0</v>
      </c>
      <c r="U122" s="39"/>
      <c r="V122" s="39"/>
      <c r="W122" s="39"/>
      <c r="X122" s="39"/>
      <c r="Y122" s="39"/>
      <c r="Z122" s="39"/>
      <c r="AA122" s="39"/>
      <c r="AB122" s="39"/>
      <c r="AC122" s="39"/>
      <c r="AD122" s="39"/>
      <c r="AE122" s="39"/>
      <c r="AR122" s="230" t="s">
        <v>175</v>
      </c>
      <c r="AT122" s="230" t="s">
        <v>137</v>
      </c>
      <c r="AU122" s="230" t="s">
        <v>79</v>
      </c>
      <c r="AY122" s="18" t="s">
        <v>134</v>
      </c>
      <c r="BE122" s="231">
        <f>IF(N122="základní",J122,0)</f>
        <v>0</v>
      </c>
      <c r="BF122" s="231">
        <f>IF(N122="snížená",J122,0)</f>
        <v>0</v>
      </c>
      <c r="BG122" s="231">
        <f>IF(N122="zákl. přenesená",J122,0)</f>
        <v>0</v>
      </c>
      <c r="BH122" s="231">
        <f>IF(N122="sníž. přenesená",J122,0)</f>
        <v>0</v>
      </c>
      <c r="BI122" s="231">
        <f>IF(N122="nulová",J122,0)</f>
        <v>0</v>
      </c>
      <c r="BJ122" s="18" t="s">
        <v>79</v>
      </c>
      <c r="BK122" s="231">
        <f>ROUND(I122*H122,2)</f>
        <v>0</v>
      </c>
      <c r="BL122" s="18" t="s">
        <v>175</v>
      </c>
      <c r="BM122" s="230" t="s">
        <v>746</v>
      </c>
    </row>
    <row r="123" s="2" customFormat="1">
      <c r="A123" s="39"/>
      <c r="B123" s="40"/>
      <c r="C123" s="41"/>
      <c r="D123" s="232" t="s">
        <v>143</v>
      </c>
      <c r="E123" s="41"/>
      <c r="F123" s="233" t="s">
        <v>747</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143</v>
      </c>
      <c r="AU123" s="18" t="s">
        <v>79</v>
      </c>
    </row>
    <row r="124" s="2" customFormat="1">
      <c r="A124" s="39"/>
      <c r="B124" s="40"/>
      <c r="C124" s="41"/>
      <c r="D124" s="232" t="s">
        <v>706</v>
      </c>
      <c r="E124" s="41"/>
      <c r="F124" s="283" t="s">
        <v>748</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706</v>
      </c>
      <c r="AU124" s="18" t="s">
        <v>79</v>
      </c>
    </row>
    <row r="125" s="2" customFormat="1">
      <c r="A125" s="39"/>
      <c r="B125" s="40"/>
      <c r="C125" s="41"/>
      <c r="D125" s="232" t="s">
        <v>529</v>
      </c>
      <c r="E125" s="41"/>
      <c r="F125" s="283" t="s">
        <v>749</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529</v>
      </c>
      <c r="AU125" s="18" t="s">
        <v>79</v>
      </c>
    </row>
    <row r="126" s="2" customFormat="1" ht="16.5" customHeight="1">
      <c r="A126" s="39"/>
      <c r="B126" s="40"/>
      <c r="C126" s="219" t="s">
        <v>274</v>
      </c>
      <c r="D126" s="219" t="s">
        <v>137</v>
      </c>
      <c r="E126" s="220" t="s">
        <v>750</v>
      </c>
      <c r="F126" s="221" t="s">
        <v>751</v>
      </c>
      <c r="G126" s="222" t="s">
        <v>346</v>
      </c>
      <c r="H126" s="223">
        <v>2</v>
      </c>
      <c r="I126" s="224"/>
      <c r="J126" s="225">
        <f>ROUND(I126*H126,2)</f>
        <v>0</v>
      </c>
      <c r="K126" s="221" t="s">
        <v>19</v>
      </c>
      <c r="L126" s="45"/>
      <c r="M126" s="226" t="s">
        <v>19</v>
      </c>
      <c r="N126" s="227" t="s">
        <v>42</v>
      </c>
      <c r="O126" s="85"/>
      <c r="P126" s="228">
        <f>O126*H126</f>
        <v>0</v>
      </c>
      <c r="Q126" s="228">
        <v>9.0000000000000006E-05</v>
      </c>
      <c r="R126" s="228">
        <f>Q126*H126</f>
        <v>0.00018000000000000001</v>
      </c>
      <c r="S126" s="228">
        <v>0</v>
      </c>
      <c r="T126" s="229">
        <f>S126*H126</f>
        <v>0</v>
      </c>
      <c r="U126" s="39"/>
      <c r="V126" s="39"/>
      <c r="W126" s="39"/>
      <c r="X126" s="39"/>
      <c r="Y126" s="39"/>
      <c r="Z126" s="39"/>
      <c r="AA126" s="39"/>
      <c r="AB126" s="39"/>
      <c r="AC126" s="39"/>
      <c r="AD126" s="39"/>
      <c r="AE126" s="39"/>
      <c r="AR126" s="230" t="s">
        <v>175</v>
      </c>
      <c r="AT126" s="230" t="s">
        <v>137</v>
      </c>
      <c r="AU126" s="230" t="s">
        <v>79</v>
      </c>
      <c r="AY126" s="18" t="s">
        <v>134</v>
      </c>
      <c r="BE126" s="231">
        <f>IF(N126="základní",J126,0)</f>
        <v>0</v>
      </c>
      <c r="BF126" s="231">
        <f>IF(N126="snížená",J126,0)</f>
        <v>0</v>
      </c>
      <c r="BG126" s="231">
        <f>IF(N126="zákl. přenesená",J126,0)</f>
        <v>0</v>
      </c>
      <c r="BH126" s="231">
        <f>IF(N126="sníž. přenesená",J126,0)</f>
        <v>0</v>
      </c>
      <c r="BI126" s="231">
        <f>IF(N126="nulová",J126,0)</f>
        <v>0</v>
      </c>
      <c r="BJ126" s="18" t="s">
        <v>79</v>
      </c>
      <c r="BK126" s="231">
        <f>ROUND(I126*H126,2)</f>
        <v>0</v>
      </c>
      <c r="BL126" s="18" t="s">
        <v>175</v>
      </c>
      <c r="BM126" s="230" t="s">
        <v>752</v>
      </c>
    </row>
    <row r="127" s="2" customFormat="1">
      <c r="A127" s="39"/>
      <c r="B127" s="40"/>
      <c r="C127" s="41"/>
      <c r="D127" s="232" t="s">
        <v>143</v>
      </c>
      <c r="E127" s="41"/>
      <c r="F127" s="233" t="s">
        <v>753</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8" t="s">
        <v>143</v>
      </c>
      <c r="AU127" s="18" t="s">
        <v>79</v>
      </c>
    </row>
    <row r="128" s="2" customFormat="1">
      <c r="A128" s="39"/>
      <c r="B128" s="40"/>
      <c r="C128" s="41"/>
      <c r="D128" s="232" t="s">
        <v>706</v>
      </c>
      <c r="E128" s="41"/>
      <c r="F128" s="283" t="s">
        <v>748</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706</v>
      </c>
      <c r="AU128" s="18" t="s">
        <v>79</v>
      </c>
    </row>
    <row r="129" s="2" customFormat="1" ht="16.5" customHeight="1">
      <c r="A129" s="39"/>
      <c r="B129" s="40"/>
      <c r="C129" s="219" t="s">
        <v>8</v>
      </c>
      <c r="D129" s="219" t="s">
        <v>137</v>
      </c>
      <c r="E129" s="220" t="s">
        <v>754</v>
      </c>
      <c r="F129" s="221" t="s">
        <v>755</v>
      </c>
      <c r="G129" s="222" t="s">
        <v>346</v>
      </c>
      <c r="H129" s="223">
        <v>4</v>
      </c>
      <c r="I129" s="224"/>
      <c r="J129" s="225">
        <f>ROUND(I129*H129,2)</f>
        <v>0</v>
      </c>
      <c r="K129" s="221" t="s">
        <v>19</v>
      </c>
      <c r="L129" s="45"/>
      <c r="M129" s="226" t="s">
        <v>19</v>
      </c>
      <c r="N129" s="227" t="s">
        <v>42</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175</v>
      </c>
      <c r="AT129" s="230" t="s">
        <v>137</v>
      </c>
      <c r="AU129" s="230" t="s">
        <v>79</v>
      </c>
      <c r="AY129" s="18" t="s">
        <v>134</v>
      </c>
      <c r="BE129" s="231">
        <f>IF(N129="základní",J129,0)</f>
        <v>0</v>
      </c>
      <c r="BF129" s="231">
        <f>IF(N129="snížená",J129,0)</f>
        <v>0</v>
      </c>
      <c r="BG129" s="231">
        <f>IF(N129="zákl. přenesená",J129,0)</f>
        <v>0</v>
      </c>
      <c r="BH129" s="231">
        <f>IF(N129="sníž. přenesená",J129,0)</f>
        <v>0</v>
      </c>
      <c r="BI129" s="231">
        <f>IF(N129="nulová",J129,0)</f>
        <v>0</v>
      </c>
      <c r="BJ129" s="18" t="s">
        <v>79</v>
      </c>
      <c r="BK129" s="231">
        <f>ROUND(I129*H129,2)</f>
        <v>0</v>
      </c>
      <c r="BL129" s="18" t="s">
        <v>175</v>
      </c>
      <c r="BM129" s="230" t="s">
        <v>756</v>
      </c>
    </row>
    <row r="130" s="2" customFormat="1">
      <c r="A130" s="39"/>
      <c r="B130" s="40"/>
      <c r="C130" s="41"/>
      <c r="D130" s="232" t="s">
        <v>143</v>
      </c>
      <c r="E130" s="41"/>
      <c r="F130" s="233" t="s">
        <v>755</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143</v>
      </c>
      <c r="AU130" s="18" t="s">
        <v>79</v>
      </c>
    </row>
    <row r="131" s="2" customFormat="1">
      <c r="A131" s="39"/>
      <c r="B131" s="40"/>
      <c r="C131" s="41"/>
      <c r="D131" s="232" t="s">
        <v>706</v>
      </c>
      <c r="E131" s="41"/>
      <c r="F131" s="283" t="s">
        <v>757</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706</v>
      </c>
      <c r="AU131" s="18" t="s">
        <v>79</v>
      </c>
    </row>
    <row r="132" s="2" customFormat="1" ht="16.5" customHeight="1">
      <c r="A132" s="39"/>
      <c r="B132" s="40"/>
      <c r="C132" s="268" t="s">
        <v>175</v>
      </c>
      <c r="D132" s="268" t="s">
        <v>169</v>
      </c>
      <c r="E132" s="269" t="s">
        <v>758</v>
      </c>
      <c r="F132" s="270" t="s">
        <v>759</v>
      </c>
      <c r="G132" s="271" t="s">
        <v>346</v>
      </c>
      <c r="H132" s="272">
        <v>4</v>
      </c>
      <c r="I132" s="273"/>
      <c r="J132" s="274">
        <f>ROUND(I132*H132,2)</f>
        <v>0</v>
      </c>
      <c r="K132" s="270" t="s">
        <v>19</v>
      </c>
      <c r="L132" s="275"/>
      <c r="M132" s="276" t="s">
        <v>19</v>
      </c>
      <c r="N132" s="277" t="s">
        <v>42</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209</v>
      </c>
      <c r="AT132" s="230" t="s">
        <v>169</v>
      </c>
      <c r="AU132" s="230" t="s">
        <v>79</v>
      </c>
      <c r="AY132" s="18" t="s">
        <v>134</v>
      </c>
      <c r="BE132" s="231">
        <f>IF(N132="základní",J132,0)</f>
        <v>0</v>
      </c>
      <c r="BF132" s="231">
        <f>IF(N132="snížená",J132,0)</f>
        <v>0</v>
      </c>
      <c r="BG132" s="231">
        <f>IF(N132="zákl. přenesená",J132,0)</f>
        <v>0</v>
      </c>
      <c r="BH132" s="231">
        <f>IF(N132="sníž. přenesená",J132,0)</f>
        <v>0</v>
      </c>
      <c r="BI132" s="231">
        <f>IF(N132="nulová",J132,0)</f>
        <v>0</v>
      </c>
      <c r="BJ132" s="18" t="s">
        <v>79</v>
      </c>
      <c r="BK132" s="231">
        <f>ROUND(I132*H132,2)</f>
        <v>0</v>
      </c>
      <c r="BL132" s="18" t="s">
        <v>175</v>
      </c>
      <c r="BM132" s="230" t="s">
        <v>760</v>
      </c>
    </row>
    <row r="133" s="2" customFormat="1">
      <c r="A133" s="39"/>
      <c r="B133" s="40"/>
      <c r="C133" s="41"/>
      <c r="D133" s="232" t="s">
        <v>143</v>
      </c>
      <c r="E133" s="41"/>
      <c r="F133" s="233" t="s">
        <v>759</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143</v>
      </c>
      <c r="AU133" s="18" t="s">
        <v>79</v>
      </c>
    </row>
    <row r="134" s="2" customFormat="1" ht="16.5" customHeight="1">
      <c r="A134" s="39"/>
      <c r="B134" s="40"/>
      <c r="C134" s="219" t="s">
        <v>79</v>
      </c>
      <c r="D134" s="219" t="s">
        <v>137</v>
      </c>
      <c r="E134" s="220" t="s">
        <v>761</v>
      </c>
      <c r="F134" s="221" t="s">
        <v>762</v>
      </c>
      <c r="G134" s="222" t="s">
        <v>146</v>
      </c>
      <c r="H134" s="223">
        <v>5.5</v>
      </c>
      <c r="I134" s="224"/>
      <c r="J134" s="225">
        <f>ROUND(I134*H134,2)</f>
        <v>0</v>
      </c>
      <c r="K134" s="221" t="s">
        <v>141</v>
      </c>
      <c r="L134" s="45"/>
      <c r="M134" s="226" t="s">
        <v>19</v>
      </c>
      <c r="N134" s="227" t="s">
        <v>42</v>
      </c>
      <c r="O134" s="85"/>
      <c r="P134" s="228">
        <f>O134*H134</f>
        <v>0</v>
      </c>
      <c r="Q134" s="228">
        <v>1.0000000000000001E-05</v>
      </c>
      <c r="R134" s="228">
        <f>Q134*H134</f>
        <v>5.5000000000000002E-05</v>
      </c>
      <c r="S134" s="228">
        <v>0</v>
      </c>
      <c r="T134" s="229">
        <f>S134*H134</f>
        <v>0</v>
      </c>
      <c r="U134" s="39"/>
      <c r="V134" s="39"/>
      <c r="W134" s="39"/>
      <c r="X134" s="39"/>
      <c r="Y134" s="39"/>
      <c r="Z134" s="39"/>
      <c r="AA134" s="39"/>
      <c r="AB134" s="39"/>
      <c r="AC134" s="39"/>
      <c r="AD134" s="39"/>
      <c r="AE134" s="39"/>
      <c r="AR134" s="230" t="s">
        <v>175</v>
      </c>
      <c r="AT134" s="230" t="s">
        <v>137</v>
      </c>
      <c r="AU134" s="230" t="s">
        <v>79</v>
      </c>
      <c r="AY134" s="18" t="s">
        <v>134</v>
      </c>
      <c r="BE134" s="231">
        <f>IF(N134="základní",J134,0)</f>
        <v>0</v>
      </c>
      <c r="BF134" s="231">
        <f>IF(N134="snížená",J134,0)</f>
        <v>0</v>
      </c>
      <c r="BG134" s="231">
        <f>IF(N134="zákl. přenesená",J134,0)</f>
        <v>0</v>
      </c>
      <c r="BH134" s="231">
        <f>IF(N134="sníž. přenesená",J134,0)</f>
        <v>0</v>
      </c>
      <c r="BI134" s="231">
        <f>IF(N134="nulová",J134,0)</f>
        <v>0</v>
      </c>
      <c r="BJ134" s="18" t="s">
        <v>79</v>
      </c>
      <c r="BK134" s="231">
        <f>ROUND(I134*H134,2)</f>
        <v>0</v>
      </c>
      <c r="BL134" s="18" t="s">
        <v>175</v>
      </c>
      <c r="BM134" s="230" t="s">
        <v>763</v>
      </c>
    </row>
    <row r="135" s="2" customFormat="1">
      <c r="A135" s="39"/>
      <c r="B135" s="40"/>
      <c r="C135" s="41"/>
      <c r="D135" s="232" t="s">
        <v>143</v>
      </c>
      <c r="E135" s="41"/>
      <c r="F135" s="233" t="s">
        <v>764</v>
      </c>
      <c r="G135" s="41"/>
      <c r="H135" s="41"/>
      <c r="I135" s="137"/>
      <c r="J135" s="41"/>
      <c r="K135" s="41"/>
      <c r="L135" s="45"/>
      <c r="M135" s="234"/>
      <c r="N135" s="235"/>
      <c r="O135" s="85"/>
      <c r="P135" s="85"/>
      <c r="Q135" s="85"/>
      <c r="R135" s="85"/>
      <c r="S135" s="85"/>
      <c r="T135" s="86"/>
      <c r="U135" s="39"/>
      <c r="V135" s="39"/>
      <c r="W135" s="39"/>
      <c r="X135" s="39"/>
      <c r="Y135" s="39"/>
      <c r="Z135" s="39"/>
      <c r="AA135" s="39"/>
      <c r="AB135" s="39"/>
      <c r="AC135" s="39"/>
      <c r="AD135" s="39"/>
      <c r="AE135" s="39"/>
      <c r="AT135" s="18" t="s">
        <v>143</v>
      </c>
      <c r="AU135" s="18" t="s">
        <v>79</v>
      </c>
    </row>
    <row r="136" s="2" customFormat="1">
      <c r="A136" s="39"/>
      <c r="B136" s="40"/>
      <c r="C136" s="41"/>
      <c r="D136" s="232" t="s">
        <v>706</v>
      </c>
      <c r="E136" s="41"/>
      <c r="F136" s="283" t="s">
        <v>748</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706</v>
      </c>
      <c r="AU136" s="18" t="s">
        <v>79</v>
      </c>
    </row>
    <row r="137" s="2" customFormat="1" ht="16.5" customHeight="1">
      <c r="A137" s="39"/>
      <c r="B137" s="40"/>
      <c r="C137" s="219" t="s">
        <v>81</v>
      </c>
      <c r="D137" s="219" t="s">
        <v>137</v>
      </c>
      <c r="E137" s="220" t="s">
        <v>605</v>
      </c>
      <c r="F137" s="221" t="s">
        <v>606</v>
      </c>
      <c r="G137" s="222" t="s">
        <v>146</v>
      </c>
      <c r="H137" s="223">
        <v>28.5</v>
      </c>
      <c r="I137" s="224"/>
      <c r="J137" s="225">
        <f>ROUND(I137*H137,2)</f>
        <v>0</v>
      </c>
      <c r="K137" s="221" t="s">
        <v>141</v>
      </c>
      <c r="L137" s="45"/>
      <c r="M137" s="226" t="s">
        <v>19</v>
      </c>
      <c r="N137" s="227" t="s">
        <v>42</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175</v>
      </c>
      <c r="AT137" s="230" t="s">
        <v>137</v>
      </c>
      <c r="AU137" s="230" t="s">
        <v>79</v>
      </c>
      <c r="AY137" s="18" t="s">
        <v>134</v>
      </c>
      <c r="BE137" s="231">
        <f>IF(N137="základní",J137,0)</f>
        <v>0</v>
      </c>
      <c r="BF137" s="231">
        <f>IF(N137="snížená",J137,0)</f>
        <v>0</v>
      </c>
      <c r="BG137" s="231">
        <f>IF(N137="zákl. přenesená",J137,0)</f>
        <v>0</v>
      </c>
      <c r="BH137" s="231">
        <f>IF(N137="sníž. přenesená",J137,0)</f>
        <v>0</v>
      </c>
      <c r="BI137" s="231">
        <f>IF(N137="nulová",J137,0)</f>
        <v>0</v>
      </c>
      <c r="BJ137" s="18" t="s">
        <v>79</v>
      </c>
      <c r="BK137" s="231">
        <f>ROUND(I137*H137,2)</f>
        <v>0</v>
      </c>
      <c r="BL137" s="18" t="s">
        <v>175</v>
      </c>
      <c r="BM137" s="230" t="s">
        <v>765</v>
      </c>
    </row>
    <row r="138" s="2" customFormat="1">
      <c r="A138" s="39"/>
      <c r="B138" s="40"/>
      <c r="C138" s="41"/>
      <c r="D138" s="232" t="s">
        <v>143</v>
      </c>
      <c r="E138" s="41"/>
      <c r="F138" s="233" t="s">
        <v>606</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143</v>
      </c>
      <c r="AU138" s="18" t="s">
        <v>79</v>
      </c>
    </row>
    <row r="139" s="2" customFormat="1" ht="16.5" customHeight="1">
      <c r="A139" s="39"/>
      <c r="B139" s="40"/>
      <c r="C139" s="268" t="s">
        <v>135</v>
      </c>
      <c r="D139" s="268" t="s">
        <v>169</v>
      </c>
      <c r="E139" s="269" t="s">
        <v>766</v>
      </c>
      <c r="F139" s="270" t="s">
        <v>767</v>
      </c>
      <c r="G139" s="271" t="s">
        <v>205</v>
      </c>
      <c r="H139" s="272">
        <v>0.016</v>
      </c>
      <c r="I139" s="273"/>
      <c r="J139" s="274">
        <f>ROUND(I139*H139,2)</f>
        <v>0</v>
      </c>
      <c r="K139" s="270" t="s">
        <v>141</v>
      </c>
      <c r="L139" s="275"/>
      <c r="M139" s="276" t="s">
        <v>19</v>
      </c>
      <c r="N139" s="277" t="s">
        <v>42</v>
      </c>
      <c r="O139" s="85"/>
      <c r="P139" s="228">
        <f>O139*H139</f>
        <v>0</v>
      </c>
      <c r="Q139" s="228">
        <v>1</v>
      </c>
      <c r="R139" s="228">
        <f>Q139*H139</f>
        <v>0.016</v>
      </c>
      <c r="S139" s="228">
        <v>0</v>
      </c>
      <c r="T139" s="229">
        <f>S139*H139</f>
        <v>0</v>
      </c>
      <c r="U139" s="39"/>
      <c r="V139" s="39"/>
      <c r="W139" s="39"/>
      <c r="X139" s="39"/>
      <c r="Y139" s="39"/>
      <c r="Z139" s="39"/>
      <c r="AA139" s="39"/>
      <c r="AB139" s="39"/>
      <c r="AC139" s="39"/>
      <c r="AD139" s="39"/>
      <c r="AE139" s="39"/>
      <c r="AR139" s="230" t="s">
        <v>209</v>
      </c>
      <c r="AT139" s="230" t="s">
        <v>169</v>
      </c>
      <c r="AU139" s="230" t="s">
        <v>79</v>
      </c>
      <c r="AY139" s="18" t="s">
        <v>134</v>
      </c>
      <c r="BE139" s="231">
        <f>IF(N139="základní",J139,0)</f>
        <v>0</v>
      </c>
      <c r="BF139" s="231">
        <f>IF(N139="snížená",J139,0)</f>
        <v>0</v>
      </c>
      <c r="BG139" s="231">
        <f>IF(N139="zákl. přenesená",J139,0)</f>
        <v>0</v>
      </c>
      <c r="BH139" s="231">
        <f>IF(N139="sníž. přenesená",J139,0)</f>
        <v>0</v>
      </c>
      <c r="BI139" s="231">
        <f>IF(N139="nulová",J139,0)</f>
        <v>0</v>
      </c>
      <c r="BJ139" s="18" t="s">
        <v>79</v>
      </c>
      <c r="BK139" s="231">
        <f>ROUND(I139*H139,2)</f>
        <v>0</v>
      </c>
      <c r="BL139" s="18" t="s">
        <v>175</v>
      </c>
      <c r="BM139" s="230" t="s">
        <v>768</v>
      </c>
    </row>
    <row r="140" s="2" customFormat="1">
      <c r="A140" s="39"/>
      <c r="B140" s="40"/>
      <c r="C140" s="41"/>
      <c r="D140" s="232" t="s">
        <v>143</v>
      </c>
      <c r="E140" s="41"/>
      <c r="F140" s="233" t="s">
        <v>767</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143</v>
      </c>
      <c r="AU140" s="18" t="s">
        <v>79</v>
      </c>
    </row>
    <row r="141" s="2" customFormat="1" ht="16.5" customHeight="1">
      <c r="A141" s="39"/>
      <c r="B141" s="40"/>
      <c r="C141" s="268" t="s">
        <v>142</v>
      </c>
      <c r="D141" s="268" t="s">
        <v>169</v>
      </c>
      <c r="E141" s="269" t="s">
        <v>769</v>
      </c>
      <c r="F141" s="270" t="s">
        <v>770</v>
      </c>
      <c r="G141" s="271" t="s">
        <v>205</v>
      </c>
      <c r="H141" s="272">
        <v>0.059999999999999998</v>
      </c>
      <c r="I141" s="273"/>
      <c r="J141" s="274">
        <f>ROUND(I141*H141,2)</f>
        <v>0</v>
      </c>
      <c r="K141" s="270" t="s">
        <v>141</v>
      </c>
      <c r="L141" s="275"/>
      <c r="M141" s="276" t="s">
        <v>19</v>
      </c>
      <c r="N141" s="277" t="s">
        <v>42</v>
      </c>
      <c r="O141" s="85"/>
      <c r="P141" s="228">
        <f>O141*H141</f>
        <v>0</v>
      </c>
      <c r="Q141" s="228">
        <v>1</v>
      </c>
      <c r="R141" s="228">
        <f>Q141*H141</f>
        <v>0.059999999999999998</v>
      </c>
      <c r="S141" s="228">
        <v>0</v>
      </c>
      <c r="T141" s="229">
        <f>S141*H141</f>
        <v>0</v>
      </c>
      <c r="U141" s="39"/>
      <c r="V141" s="39"/>
      <c r="W141" s="39"/>
      <c r="X141" s="39"/>
      <c r="Y141" s="39"/>
      <c r="Z141" s="39"/>
      <c r="AA141" s="39"/>
      <c r="AB141" s="39"/>
      <c r="AC141" s="39"/>
      <c r="AD141" s="39"/>
      <c r="AE141" s="39"/>
      <c r="AR141" s="230" t="s">
        <v>209</v>
      </c>
      <c r="AT141" s="230" t="s">
        <v>169</v>
      </c>
      <c r="AU141" s="230" t="s">
        <v>79</v>
      </c>
      <c r="AY141" s="18" t="s">
        <v>134</v>
      </c>
      <c r="BE141" s="231">
        <f>IF(N141="základní",J141,0)</f>
        <v>0</v>
      </c>
      <c r="BF141" s="231">
        <f>IF(N141="snížená",J141,0)</f>
        <v>0</v>
      </c>
      <c r="BG141" s="231">
        <f>IF(N141="zákl. přenesená",J141,0)</f>
        <v>0</v>
      </c>
      <c r="BH141" s="231">
        <f>IF(N141="sníž. přenesená",J141,0)</f>
        <v>0</v>
      </c>
      <c r="BI141" s="231">
        <f>IF(N141="nulová",J141,0)</f>
        <v>0</v>
      </c>
      <c r="BJ141" s="18" t="s">
        <v>79</v>
      </c>
      <c r="BK141" s="231">
        <f>ROUND(I141*H141,2)</f>
        <v>0</v>
      </c>
      <c r="BL141" s="18" t="s">
        <v>175</v>
      </c>
      <c r="BM141" s="230" t="s">
        <v>771</v>
      </c>
    </row>
    <row r="142" s="2" customFormat="1">
      <c r="A142" s="39"/>
      <c r="B142" s="40"/>
      <c r="C142" s="41"/>
      <c r="D142" s="232" t="s">
        <v>143</v>
      </c>
      <c r="E142" s="41"/>
      <c r="F142" s="233" t="s">
        <v>770</v>
      </c>
      <c r="G142" s="41"/>
      <c r="H142" s="41"/>
      <c r="I142" s="137"/>
      <c r="J142" s="41"/>
      <c r="K142" s="41"/>
      <c r="L142" s="45"/>
      <c r="M142" s="234"/>
      <c r="N142" s="235"/>
      <c r="O142" s="85"/>
      <c r="P142" s="85"/>
      <c r="Q142" s="85"/>
      <c r="R142" s="85"/>
      <c r="S142" s="85"/>
      <c r="T142" s="86"/>
      <c r="U142" s="39"/>
      <c r="V142" s="39"/>
      <c r="W142" s="39"/>
      <c r="X142" s="39"/>
      <c r="Y142" s="39"/>
      <c r="Z142" s="39"/>
      <c r="AA142" s="39"/>
      <c r="AB142" s="39"/>
      <c r="AC142" s="39"/>
      <c r="AD142" s="39"/>
      <c r="AE142" s="39"/>
      <c r="AT142" s="18" t="s">
        <v>143</v>
      </c>
      <c r="AU142" s="18" t="s">
        <v>79</v>
      </c>
    </row>
    <row r="143" s="2" customFormat="1" ht="16.5" customHeight="1">
      <c r="A143" s="39"/>
      <c r="B143" s="40"/>
      <c r="C143" s="268" t="s">
        <v>160</v>
      </c>
      <c r="D143" s="268" t="s">
        <v>169</v>
      </c>
      <c r="E143" s="269" t="s">
        <v>772</v>
      </c>
      <c r="F143" s="270" t="s">
        <v>773</v>
      </c>
      <c r="G143" s="271" t="s">
        <v>205</v>
      </c>
      <c r="H143" s="272">
        <v>0.053999999999999999</v>
      </c>
      <c r="I143" s="273"/>
      <c r="J143" s="274">
        <f>ROUND(I143*H143,2)</f>
        <v>0</v>
      </c>
      <c r="K143" s="270" t="s">
        <v>141</v>
      </c>
      <c r="L143" s="275"/>
      <c r="M143" s="276" t="s">
        <v>19</v>
      </c>
      <c r="N143" s="277" t="s">
        <v>42</v>
      </c>
      <c r="O143" s="85"/>
      <c r="P143" s="228">
        <f>O143*H143</f>
        <v>0</v>
      </c>
      <c r="Q143" s="228">
        <v>1</v>
      </c>
      <c r="R143" s="228">
        <f>Q143*H143</f>
        <v>0.053999999999999999</v>
      </c>
      <c r="S143" s="228">
        <v>0</v>
      </c>
      <c r="T143" s="229">
        <f>S143*H143</f>
        <v>0</v>
      </c>
      <c r="U143" s="39"/>
      <c r="V143" s="39"/>
      <c r="W143" s="39"/>
      <c r="X143" s="39"/>
      <c r="Y143" s="39"/>
      <c r="Z143" s="39"/>
      <c r="AA143" s="39"/>
      <c r="AB143" s="39"/>
      <c r="AC143" s="39"/>
      <c r="AD143" s="39"/>
      <c r="AE143" s="39"/>
      <c r="AR143" s="230" t="s">
        <v>209</v>
      </c>
      <c r="AT143" s="230" t="s">
        <v>169</v>
      </c>
      <c r="AU143" s="230" t="s">
        <v>79</v>
      </c>
      <c r="AY143" s="18" t="s">
        <v>134</v>
      </c>
      <c r="BE143" s="231">
        <f>IF(N143="základní",J143,0)</f>
        <v>0</v>
      </c>
      <c r="BF143" s="231">
        <f>IF(N143="snížená",J143,0)</f>
        <v>0</v>
      </c>
      <c r="BG143" s="231">
        <f>IF(N143="zákl. přenesená",J143,0)</f>
        <v>0</v>
      </c>
      <c r="BH143" s="231">
        <f>IF(N143="sníž. přenesená",J143,0)</f>
        <v>0</v>
      </c>
      <c r="BI143" s="231">
        <f>IF(N143="nulová",J143,0)</f>
        <v>0</v>
      </c>
      <c r="BJ143" s="18" t="s">
        <v>79</v>
      </c>
      <c r="BK143" s="231">
        <f>ROUND(I143*H143,2)</f>
        <v>0</v>
      </c>
      <c r="BL143" s="18" t="s">
        <v>175</v>
      </c>
      <c r="BM143" s="230" t="s">
        <v>774</v>
      </c>
    </row>
    <row r="144" s="2" customFormat="1">
      <c r="A144" s="39"/>
      <c r="B144" s="40"/>
      <c r="C144" s="41"/>
      <c r="D144" s="232" t="s">
        <v>143</v>
      </c>
      <c r="E144" s="41"/>
      <c r="F144" s="233" t="s">
        <v>773</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143</v>
      </c>
      <c r="AU144" s="18" t="s">
        <v>79</v>
      </c>
    </row>
    <row r="145" s="2" customFormat="1" ht="16.5" customHeight="1">
      <c r="A145" s="39"/>
      <c r="B145" s="40"/>
      <c r="C145" s="268" t="s">
        <v>151</v>
      </c>
      <c r="D145" s="268" t="s">
        <v>169</v>
      </c>
      <c r="E145" s="269" t="s">
        <v>775</v>
      </c>
      <c r="F145" s="270" t="s">
        <v>776</v>
      </c>
      <c r="G145" s="271" t="s">
        <v>205</v>
      </c>
      <c r="H145" s="272">
        <v>0.12</v>
      </c>
      <c r="I145" s="273"/>
      <c r="J145" s="274">
        <f>ROUND(I145*H145,2)</f>
        <v>0</v>
      </c>
      <c r="K145" s="270" t="s">
        <v>141</v>
      </c>
      <c r="L145" s="275"/>
      <c r="M145" s="276" t="s">
        <v>19</v>
      </c>
      <c r="N145" s="277" t="s">
        <v>42</v>
      </c>
      <c r="O145" s="85"/>
      <c r="P145" s="228">
        <f>O145*H145</f>
        <v>0</v>
      </c>
      <c r="Q145" s="228">
        <v>1</v>
      </c>
      <c r="R145" s="228">
        <f>Q145*H145</f>
        <v>0.12</v>
      </c>
      <c r="S145" s="228">
        <v>0</v>
      </c>
      <c r="T145" s="229">
        <f>S145*H145</f>
        <v>0</v>
      </c>
      <c r="U145" s="39"/>
      <c r="V145" s="39"/>
      <c r="W145" s="39"/>
      <c r="X145" s="39"/>
      <c r="Y145" s="39"/>
      <c r="Z145" s="39"/>
      <c r="AA145" s="39"/>
      <c r="AB145" s="39"/>
      <c r="AC145" s="39"/>
      <c r="AD145" s="39"/>
      <c r="AE145" s="39"/>
      <c r="AR145" s="230" t="s">
        <v>209</v>
      </c>
      <c r="AT145" s="230" t="s">
        <v>169</v>
      </c>
      <c r="AU145" s="230" t="s">
        <v>79</v>
      </c>
      <c r="AY145" s="18" t="s">
        <v>134</v>
      </c>
      <c r="BE145" s="231">
        <f>IF(N145="základní",J145,0)</f>
        <v>0</v>
      </c>
      <c r="BF145" s="231">
        <f>IF(N145="snížená",J145,0)</f>
        <v>0</v>
      </c>
      <c r="BG145" s="231">
        <f>IF(N145="zákl. přenesená",J145,0)</f>
        <v>0</v>
      </c>
      <c r="BH145" s="231">
        <f>IF(N145="sníž. přenesená",J145,0)</f>
        <v>0</v>
      </c>
      <c r="BI145" s="231">
        <f>IF(N145="nulová",J145,0)</f>
        <v>0</v>
      </c>
      <c r="BJ145" s="18" t="s">
        <v>79</v>
      </c>
      <c r="BK145" s="231">
        <f>ROUND(I145*H145,2)</f>
        <v>0</v>
      </c>
      <c r="BL145" s="18" t="s">
        <v>175</v>
      </c>
      <c r="BM145" s="230" t="s">
        <v>777</v>
      </c>
    </row>
    <row r="146" s="2" customFormat="1">
      <c r="A146" s="39"/>
      <c r="B146" s="40"/>
      <c r="C146" s="41"/>
      <c r="D146" s="232" t="s">
        <v>143</v>
      </c>
      <c r="E146" s="41"/>
      <c r="F146" s="233" t="s">
        <v>776</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8" t="s">
        <v>143</v>
      </c>
      <c r="AU146" s="18" t="s">
        <v>79</v>
      </c>
    </row>
    <row r="147" s="2" customFormat="1" ht="16.5" customHeight="1">
      <c r="A147" s="39"/>
      <c r="B147" s="40"/>
      <c r="C147" s="219" t="s">
        <v>192</v>
      </c>
      <c r="D147" s="219" t="s">
        <v>137</v>
      </c>
      <c r="E147" s="220" t="s">
        <v>778</v>
      </c>
      <c r="F147" s="221" t="s">
        <v>779</v>
      </c>
      <c r="G147" s="222" t="s">
        <v>346</v>
      </c>
      <c r="H147" s="223">
        <v>2</v>
      </c>
      <c r="I147" s="224"/>
      <c r="J147" s="225">
        <f>ROUND(I147*H147,2)</f>
        <v>0</v>
      </c>
      <c r="K147" s="221" t="s">
        <v>141</v>
      </c>
      <c r="L147" s="45"/>
      <c r="M147" s="226" t="s">
        <v>19</v>
      </c>
      <c r="N147" s="227" t="s">
        <v>42</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175</v>
      </c>
      <c r="AT147" s="230" t="s">
        <v>137</v>
      </c>
      <c r="AU147" s="230" t="s">
        <v>79</v>
      </c>
      <c r="AY147" s="18" t="s">
        <v>134</v>
      </c>
      <c r="BE147" s="231">
        <f>IF(N147="základní",J147,0)</f>
        <v>0</v>
      </c>
      <c r="BF147" s="231">
        <f>IF(N147="snížená",J147,0)</f>
        <v>0</v>
      </c>
      <c r="BG147" s="231">
        <f>IF(N147="zákl. přenesená",J147,0)</f>
        <v>0</v>
      </c>
      <c r="BH147" s="231">
        <f>IF(N147="sníž. přenesená",J147,0)</f>
        <v>0</v>
      </c>
      <c r="BI147" s="231">
        <f>IF(N147="nulová",J147,0)</f>
        <v>0</v>
      </c>
      <c r="BJ147" s="18" t="s">
        <v>79</v>
      </c>
      <c r="BK147" s="231">
        <f>ROUND(I147*H147,2)</f>
        <v>0</v>
      </c>
      <c r="BL147" s="18" t="s">
        <v>175</v>
      </c>
      <c r="BM147" s="230" t="s">
        <v>780</v>
      </c>
    </row>
    <row r="148" s="2" customFormat="1">
      <c r="A148" s="39"/>
      <c r="B148" s="40"/>
      <c r="C148" s="41"/>
      <c r="D148" s="232" t="s">
        <v>143</v>
      </c>
      <c r="E148" s="41"/>
      <c r="F148" s="233" t="s">
        <v>781</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143</v>
      </c>
      <c r="AU148" s="18" t="s">
        <v>79</v>
      </c>
    </row>
    <row r="149" s="2" customFormat="1" ht="16.5" customHeight="1">
      <c r="A149" s="39"/>
      <c r="B149" s="40"/>
      <c r="C149" s="219" t="s">
        <v>172</v>
      </c>
      <c r="D149" s="219" t="s">
        <v>137</v>
      </c>
      <c r="E149" s="220" t="s">
        <v>782</v>
      </c>
      <c r="F149" s="221" t="s">
        <v>783</v>
      </c>
      <c r="G149" s="222" t="s">
        <v>346</v>
      </c>
      <c r="H149" s="223">
        <v>2</v>
      </c>
      <c r="I149" s="224"/>
      <c r="J149" s="225">
        <f>ROUND(I149*H149,2)</f>
        <v>0</v>
      </c>
      <c r="K149" s="221" t="s">
        <v>141</v>
      </c>
      <c r="L149" s="45"/>
      <c r="M149" s="226" t="s">
        <v>19</v>
      </c>
      <c r="N149" s="227" t="s">
        <v>42</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175</v>
      </c>
      <c r="AT149" s="230" t="s">
        <v>137</v>
      </c>
      <c r="AU149" s="230" t="s">
        <v>79</v>
      </c>
      <c r="AY149" s="18" t="s">
        <v>134</v>
      </c>
      <c r="BE149" s="231">
        <f>IF(N149="základní",J149,0)</f>
        <v>0</v>
      </c>
      <c r="BF149" s="231">
        <f>IF(N149="snížená",J149,0)</f>
        <v>0</v>
      </c>
      <c r="BG149" s="231">
        <f>IF(N149="zákl. přenesená",J149,0)</f>
        <v>0</v>
      </c>
      <c r="BH149" s="231">
        <f>IF(N149="sníž. přenesená",J149,0)</f>
        <v>0</v>
      </c>
      <c r="BI149" s="231">
        <f>IF(N149="nulová",J149,0)</f>
        <v>0</v>
      </c>
      <c r="BJ149" s="18" t="s">
        <v>79</v>
      </c>
      <c r="BK149" s="231">
        <f>ROUND(I149*H149,2)</f>
        <v>0</v>
      </c>
      <c r="BL149" s="18" t="s">
        <v>175</v>
      </c>
      <c r="BM149" s="230" t="s">
        <v>784</v>
      </c>
    </row>
    <row r="150" s="2" customFormat="1">
      <c r="A150" s="39"/>
      <c r="B150" s="40"/>
      <c r="C150" s="41"/>
      <c r="D150" s="232" t="s">
        <v>143</v>
      </c>
      <c r="E150" s="41"/>
      <c r="F150" s="233" t="s">
        <v>785</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8" t="s">
        <v>143</v>
      </c>
      <c r="AU150" s="18" t="s">
        <v>79</v>
      </c>
    </row>
    <row r="151" s="2" customFormat="1" ht="16.5" customHeight="1">
      <c r="A151" s="39"/>
      <c r="B151" s="40"/>
      <c r="C151" s="219" t="s">
        <v>168</v>
      </c>
      <c r="D151" s="219" t="s">
        <v>137</v>
      </c>
      <c r="E151" s="220" t="s">
        <v>786</v>
      </c>
      <c r="F151" s="221" t="s">
        <v>787</v>
      </c>
      <c r="G151" s="222" t="s">
        <v>205</v>
      </c>
      <c r="H151" s="223">
        <v>0.25</v>
      </c>
      <c r="I151" s="224"/>
      <c r="J151" s="225">
        <f>ROUND(I151*H151,2)</f>
        <v>0</v>
      </c>
      <c r="K151" s="221" t="s">
        <v>141</v>
      </c>
      <c r="L151" s="45"/>
      <c r="M151" s="226" t="s">
        <v>19</v>
      </c>
      <c r="N151" s="227" t="s">
        <v>42</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175</v>
      </c>
      <c r="AT151" s="230" t="s">
        <v>137</v>
      </c>
      <c r="AU151" s="230" t="s">
        <v>79</v>
      </c>
      <c r="AY151" s="18" t="s">
        <v>134</v>
      </c>
      <c r="BE151" s="231">
        <f>IF(N151="základní",J151,0)</f>
        <v>0</v>
      </c>
      <c r="BF151" s="231">
        <f>IF(N151="snížená",J151,0)</f>
        <v>0</v>
      </c>
      <c r="BG151" s="231">
        <f>IF(N151="zákl. přenesená",J151,0)</f>
        <v>0</v>
      </c>
      <c r="BH151" s="231">
        <f>IF(N151="sníž. přenesená",J151,0)</f>
        <v>0</v>
      </c>
      <c r="BI151" s="231">
        <f>IF(N151="nulová",J151,0)</f>
        <v>0</v>
      </c>
      <c r="BJ151" s="18" t="s">
        <v>79</v>
      </c>
      <c r="BK151" s="231">
        <f>ROUND(I151*H151,2)</f>
        <v>0</v>
      </c>
      <c r="BL151" s="18" t="s">
        <v>175</v>
      </c>
      <c r="BM151" s="230" t="s">
        <v>788</v>
      </c>
    </row>
    <row r="152" s="2" customFormat="1">
      <c r="A152" s="39"/>
      <c r="B152" s="40"/>
      <c r="C152" s="41"/>
      <c r="D152" s="232" t="s">
        <v>143</v>
      </c>
      <c r="E152" s="41"/>
      <c r="F152" s="233" t="s">
        <v>789</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8" t="s">
        <v>143</v>
      </c>
      <c r="AU152" s="18" t="s">
        <v>79</v>
      </c>
    </row>
    <row r="153" s="2" customFormat="1">
      <c r="A153" s="39"/>
      <c r="B153" s="40"/>
      <c r="C153" s="41"/>
      <c r="D153" s="232" t="s">
        <v>706</v>
      </c>
      <c r="E153" s="41"/>
      <c r="F153" s="283" t="s">
        <v>790</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706</v>
      </c>
      <c r="AU153" s="18" t="s">
        <v>79</v>
      </c>
    </row>
    <row r="154" s="12" customFormat="1" ht="25.92" customHeight="1">
      <c r="A154" s="12"/>
      <c r="B154" s="203"/>
      <c r="C154" s="204"/>
      <c r="D154" s="205" t="s">
        <v>70</v>
      </c>
      <c r="E154" s="206" t="s">
        <v>224</v>
      </c>
      <c r="F154" s="206" t="s">
        <v>225</v>
      </c>
      <c r="G154" s="204"/>
      <c r="H154" s="204"/>
      <c r="I154" s="207"/>
      <c r="J154" s="208">
        <f>BK154</f>
        <v>0</v>
      </c>
      <c r="K154" s="204"/>
      <c r="L154" s="209"/>
      <c r="M154" s="210"/>
      <c r="N154" s="211"/>
      <c r="O154" s="211"/>
      <c r="P154" s="212">
        <f>P155</f>
        <v>0</v>
      </c>
      <c r="Q154" s="211"/>
      <c r="R154" s="212">
        <f>R155</f>
        <v>0.0070699999999999999</v>
      </c>
      <c r="S154" s="211"/>
      <c r="T154" s="213">
        <f>T155</f>
        <v>0</v>
      </c>
      <c r="U154" s="12"/>
      <c r="V154" s="12"/>
      <c r="W154" s="12"/>
      <c r="X154" s="12"/>
      <c r="Y154" s="12"/>
      <c r="Z154" s="12"/>
      <c r="AA154" s="12"/>
      <c r="AB154" s="12"/>
      <c r="AC154" s="12"/>
      <c r="AD154" s="12"/>
      <c r="AE154" s="12"/>
      <c r="AR154" s="214" t="s">
        <v>81</v>
      </c>
      <c r="AT154" s="215" t="s">
        <v>70</v>
      </c>
      <c r="AU154" s="215" t="s">
        <v>71</v>
      </c>
      <c r="AY154" s="214" t="s">
        <v>134</v>
      </c>
      <c r="BK154" s="216">
        <f>BK155</f>
        <v>0</v>
      </c>
    </row>
    <row r="155" s="12" customFormat="1" ht="22.8" customHeight="1">
      <c r="A155" s="12"/>
      <c r="B155" s="203"/>
      <c r="C155" s="204"/>
      <c r="D155" s="205" t="s">
        <v>70</v>
      </c>
      <c r="E155" s="217" t="s">
        <v>539</v>
      </c>
      <c r="F155" s="217" t="s">
        <v>540</v>
      </c>
      <c r="G155" s="204"/>
      <c r="H155" s="204"/>
      <c r="I155" s="207"/>
      <c r="J155" s="218">
        <f>BK155</f>
        <v>0</v>
      </c>
      <c r="K155" s="204"/>
      <c r="L155" s="209"/>
      <c r="M155" s="210"/>
      <c r="N155" s="211"/>
      <c r="O155" s="211"/>
      <c r="P155" s="212">
        <f>SUM(P156:P173)</f>
        <v>0</v>
      </c>
      <c r="Q155" s="211"/>
      <c r="R155" s="212">
        <f>SUM(R156:R173)</f>
        <v>0.0070699999999999999</v>
      </c>
      <c r="S155" s="211"/>
      <c r="T155" s="213">
        <f>SUM(T156:T173)</f>
        <v>0</v>
      </c>
      <c r="U155" s="12"/>
      <c r="V155" s="12"/>
      <c r="W155" s="12"/>
      <c r="X155" s="12"/>
      <c r="Y155" s="12"/>
      <c r="Z155" s="12"/>
      <c r="AA155" s="12"/>
      <c r="AB155" s="12"/>
      <c r="AC155" s="12"/>
      <c r="AD155" s="12"/>
      <c r="AE155" s="12"/>
      <c r="AR155" s="214" t="s">
        <v>81</v>
      </c>
      <c r="AT155" s="215" t="s">
        <v>70</v>
      </c>
      <c r="AU155" s="215" t="s">
        <v>79</v>
      </c>
      <c r="AY155" s="214" t="s">
        <v>134</v>
      </c>
      <c r="BK155" s="216">
        <f>SUM(BK156:BK173)</f>
        <v>0</v>
      </c>
    </row>
    <row r="156" s="2" customFormat="1" ht="16.5" customHeight="1">
      <c r="A156" s="39"/>
      <c r="B156" s="40"/>
      <c r="C156" s="219" t="s">
        <v>7</v>
      </c>
      <c r="D156" s="219" t="s">
        <v>137</v>
      </c>
      <c r="E156" s="220" t="s">
        <v>791</v>
      </c>
      <c r="F156" s="221" t="s">
        <v>792</v>
      </c>
      <c r="G156" s="222" t="s">
        <v>346</v>
      </c>
      <c r="H156" s="223">
        <v>2</v>
      </c>
      <c r="I156" s="224"/>
      <c r="J156" s="225">
        <f>ROUND(I156*H156,2)</f>
        <v>0</v>
      </c>
      <c r="K156" s="221" t="s">
        <v>141</v>
      </c>
      <c r="L156" s="45"/>
      <c r="M156" s="226" t="s">
        <v>19</v>
      </c>
      <c r="N156" s="227" t="s">
        <v>42</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175</v>
      </c>
      <c r="AT156" s="230" t="s">
        <v>137</v>
      </c>
      <c r="AU156" s="230" t="s">
        <v>81</v>
      </c>
      <c r="AY156" s="18" t="s">
        <v>134</v>
      </c>
      <c r="BE156" s="231">
        <f>IF(N156="základní",J156,0)</f>
        <v>0</v>
      </c>
      <c r="BF156" s="231">
        <f>IF(N156="snížená",J156,0)</f>
        <v>0</v>
      </c>
      <c r="BG156" s="231">
        <f>IF(N156="zákl. přenesená",J156,0)</f>
        <v>0</v>
      </c>
      <c r="BH156" s="231">
        <f>IF(N156="sníž. přenesená",J156,0)</f>
        <v>0</v>
      </c>
      <c r="BI156" s="231">
        <f>IF(N156="nulová",J156,0)</f>
        <v>0</v>
      </c>
      <c r="BJ156" s="18" t="s">
        <v>79</v>
      </c>
      <c r="BK156" s="231">
        <f>ROUND(I156*H156,2)</f>
        <v>0</v>
      </c>
      <c r="BL156" s="18" t="s">
        <v>175</v>
      </c>
      <c r="BM156" s="230" t="s">
        <v>793</v>
      </c>
    </row>
    <row r="157" s="2" customFormat="1">
      <c r="A157" s="39"/>
      <c r="B157" s="40"/>
      <c r="C157" s="41"/>
      <c r="D157" s="232" t="s">
        <v>143</v>
      </c>
      <c r="E157" s="41"/>
      <c r="F157" s="233" t="s">
        <v>794</v>
      </c>
      <c r="G157" s="41"/>
      <c r="H157" s="41"/>
      <c r="I157" s="137"/>
      <c r="J157" s="41"/>
      <c r="K157" s="41"/>
      <c r="L157" s="45"/>
      <c r="M157" s="234"/>
      <c r="N157" s="235"/>
      <c r="O157" s="85"/>
      <c r="P157" s="85"/>
      <c r="Q157" s="85"/>
      <c r="R157" s="85"/>
      <c r="S157" s="85"/>
      <c r="T157" s="86"/>
      <c r="U157" s="39"/>
      <c r="V157" s="39"/>
      <c r="W157" s="39"/>
      <c r="X157" s="39"/>
      <c r="Y157" s="39"/>
      <c r="Z157" s="39"/>
      <c r="AA157" s="39"/>
      <c r="AB157" s="39"/>
      <c r="AC157" s="39"/>
      <c r="AD157" s="39"/>
      <c r="AE157" s="39"/>
      <c r="AT157" s="18" t="s">
        <v>143</v>
      </c>
      <c r="AU157" s="18" t="s">
        <v>81</v>
      </c>
    </row>
    <row r="158" s="2" customFormat="1" ht="16.5" customHeight="1">
      <c r="A158" s="39"/>
      <c r="B158" s="40"/>
      <c r="C158" s="268" t="s">
        <v>247</v>
      </c>
      <c r="D158" s="268" t="s">
        <v>169</v>
      </c>
      <c r="E158" s="269" t="s">
        <v>795</v>
      </c>
      <c r="F158" s="270" t="s">
        <v>796</v>
      </c>
      <c r="G158" s="271" t="s">
        <v>180</v>
      </c>
      <c r="H158" s="272">
        <v>2</v>
      </c>
      <c r="I158" s="273"/>
      <c r="J158" s="274">
        <f>ROUND(I158*H158,2)</f>
        <v>0</v>
      </c>
      <c r="K158" s="270" t="s">
        <v>141</v>
      </c>
      <c r="L158" s="275"/>
      <c r="M158" s="276" t="s">
        <v>19</v>
      </c>
      <c r="N158" s="277" t="s">
        <v>42</v>
      </c>
      <c r="O158" s="85"/>
      <c r="P158" s="228">
        <f>O158*H158</f>
        <v>0</v>
      </c>
      <c r="Q158" s="228">
        <v>0.00042000000000000002</v>
      </c>
      <c r="R158" s="228">
        <f>Q158*H158</f>
        <v>0.00084000000000000003</v>
      </c>
      <c r="S158" s="228">
        <v>0</v>
      </c>
      <c r="T158" s="229">
        <f>S158*H158</f>
        <v>0</v>
      </c>
      <c r="U158" s="39"/>
      <c r="V158" s="39"/>
      <c r="W158" s="39"/>
      <c r="X158" s="39"/>
      <c r="Y158" s="39"/>
      <c r="Z158" s="39"/>
      <c r="AA158" s="39"/>
      <c r="AB158" s="39"/>
      <c r="AC158" s="39"/>
      <c r="AD158" s="39"/>
      <c r="AE158" s="39"/>
      <c r="AR158" s="230" t="s">
        <v>209</v>
      </c>
      <c r="AT158" s="230" t="s">
        <v>169</v>
      </c>
      <c r="AU158" s="230" t="s">
        <v>81</v>
      </c>
      <c r="AY158" s="18" t="s">
        <v>134</v>
      </c>
      <c r="BE158" s="231">
        <f>IF(N158="základní",J158,0)</f>
        <v>0</v>
      </c>
      <c r="BF158" s="231">
        <f>IF(N158="snížená",J158,0)</f>
        <v>0</v>
      </c>
      <c r="BG158" s="231">
        <f>IF(N158="zákl. přenesená",J158,0)</f>
        <v>0</v>
      </c>
      <c r="BH158" s="231">
        <f>IF(N158="sníž. přenesená",J158,0)</f>
        <v>0</v>
      </c>
      <c r="BI158" s="231">
        <f>IF(N158="nulová",J158,0)</f>
        <v>0</v>
      </c>
      <c r="BJ158" s="18" t="s">
        <v>79</v>
      </c>
      <c r="BK158" s="231">
        <f>ROUND(I158*H158,2)</f>
        <v>0</v>
      </c>
      <c r="BL158" s="18" t="s">
        <v>175</v>
      </c>
      <c r="BM158" s="230" t="s">
        <v>797</v>
      </c>
    </row>
    <row r="159" s="2" customFormat="1">
      <c r="A159" s="39"/>
      <c r="B159" s="40"/>
      <c r="C159" s="41"/>
      <c r="D159" s="232" t="s">
        <v>143</v>
      </c>
      <c r="E159" s="41"/>
      <c r="F159" s="233" t="s">
        <v>796</v>
      </c>
      <c r="G159" s="41"/>
      <c r="H159" s="41"/>
      <c r="I159" s="137"/>
      <c r="J159" s="41"/>
      <c r="K159" s="41"/>
      <c r="L159" s="45"/>
      <c r="M159" s="234"/>
      <c r="N159" s="235"/>
      <c r="O159" s="85"/>
      <c r="P159" s="85"/>
      <c r="Q159" s="85"/>
      <c r="R159" s="85"/>
      <c r="S159" s="85"/>
      <c r="T159" s="86"/>
      <c r="U159" s="39"/>
      <c r="V159" s="39"/>
      <c r="W159" s="39"/>
      <c r="X159" s="39"/>
      <c r="Y159" s="39"/>
      <c r="Z159" s="39"/>
      <c r="AA159" s="39"/>
      <c r="AB159" s="39"/>
      <c r="AC159" s="39"/>
      <c r="AD159" s="39"/>
      <c r="AE159" s="39"/>
      <c r="AT159" s="18" t="s">
        <v>143</v>
      </c>
      <c r="AU159" s="18" t="s">
        <v>81</v>
      </c>
    </row>
    <row r="160" s="2" customFormat="1" ht="16.5" customHeight="1">
      <c r="A160" s="39"/>
      <c r="B160" s="40"/>
      <c r="C160" s="219" t="s">
        <v>184</v>
      </c>
      <c r="D160" s="219" t="s">
        <v>137</v>
      </c>
      <c r="E160" s="220" t="s">
        <v>798</v>
      </c>
      <c r="F160" s="221" t="s">
        <v>799</v>
      </c>
      <c r="G160" s="222" t="s">
        <v>346</v>
      </c>
      <c r="H160" s="223">
        <v>2</v>
      </c>
      <c r="I160" s="224"/>
      <c r="J160" s="225">
        <f>ROUND(I160*H160,2)</f>
        <v>0</v>
      </c>
      <c r="K160" s="221" t="s">
        <v>141</v>
      </c>
      <c r="L160" s="45"/>
      <c r="M160" s="226" t="s">
        <v>19</v>
      </c>
      <c r="N160" s="227" t="s">
        <v>42</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175</v>
      </c>
      <c r="AT160" s="230" t="s">
        <v>137</v>
      </c>
      <c r="AU160" s="230" t="s">
        <v>81</v>
      </c>
      <c r="AY160" s="18" t="s">
        <v>134</v>
      </c>
      <c r="BE160" s="231">
        <f>IF(N160="základní",J160,0)</f>
        <v>0</v>
      </c>
      <c r="BF160" s="231">
        <f>IF(N160="snížená",J160,0)</f>
        <v>0</v>
      </c>
      <c r="BG160" s="231">
        <f>IF(N160="zákl. přenesená",J160,0)</f>
        <v>0</v>
      </c>
      <c r="BH160" s="231">
        <f>IF(N160="sníž. přenesená",J160,0)</f>
        <v>0</v>
      </c>
      <c r="BI160" s="231">
        <f>IF(N160="nulová",J160,0)</f>
        <v>0</v>
      </c>
      <c r="BJ160" s="18" t="s">
        <v>79</v>
      </c>
      <c r="BK160" s="231">
        <f>ROUND(I160*H160,2)</f>
        <v>0</v>
      </c>
      <c r="BL160" s="18" t="s">
        <v>175</v>
      </c>
      <c r="BM160" s="230" t="s">
        <v>800</v>
      </c>
    </row>
    <row r="161" s="2" customFormat="1">
      <c r="A161" s="39"/>
      <c r="B161" s="40"/>
      <c r="C161" s="41"/>
      <c r="D161" s="232" t="s">
        <v>143</v>
      </c>
      <c r="E161" s="41"/>
      <c r="F161" s="233" t="s">
        <v>801</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143</v>
      </c>
      <c r="AU161" s="18" t="s">
        <v>81</v>
      </c>
    </row>
    <row r="162" s="2" customFormat="1" ht="16.5" customHeight="1">
      <c r="A162" s="39"/>
      <c r="B162" s="40"/>
      <c r="C162" s="268" t="s">
        <v>188</v>
      </c>
      <c r="D162" s="268" t="s">
        <v>169</v>
      </c>
      <c r="E162" s="269" t="s">
        <v>802</v>
      </c>
      <c r="F162" s="270" t="s">
        <v>803</v>
      </c>
      <c r="G162" s="271" t="s">
        <v>346</v>
      </c>
      <c r="H162" s="272">
        <v>1</v>
      </c>
      <c r="I162" s="273"/>
      <c r="J162" s="274">
        <f>ROUND(I162*H162,2)</f>
        <v>0</v>
      </c>
      <c r="K162" s="270" t="s">
        <v>141</v>
      </c>
      <c r="L162" s="275"/>
      <c r="M162" s="276" t="s">
        <v>19</v>
      </c>
      <c r="N162" s="277" t="s">
        <v>42</v>
      </c>
      <c r="O162" s="85"/>
      <c r="P162" s="228">
        <f>O162*H162</f>
        <v>0</v>
      </c>
      <c r="Q162" s="228">
        <v>0.00088999999999999995</v>
      </c>
      <c r="R162" s="228">
        <f>Q162*H162</f>
        <v>0.00088999999999999995</v>
      </c>
      <c r="S162" s="228">
        <v>0</v>
      </c>
      <c r="T162" s="229">
        <f>S162*H162</f>
        <v>0</v>
      </c>
      <c r="U162" s="39"/>
      <c r="V162" s="39"/>
      <c r="W162" s="39"/>
      <c r="X162" s="39"/>
      <c r="Y162" s="39"/>
      <c r="Z162" s="39"/>
      <c r="AA162" s="39"/>
      <c r="AB162" s="39"/>
      <c r="AC162" s="39"/>
      <c r="AD162" s="39"/>
      <c r="AE162" s="39"/>
      <c r="AR162" s="230" t="s">
        <v>209</v>
      </c>
      <c r="AT162" s="230" t="s">
        <v>169</v>
      </c>
      <c r="AU162" s="230" t="s">
        <v>81</v>
      </c>
      <c r="AY162" s="18" t="s">
        <v>134</v>
      </c>
      <c r="BE162" s="231">
        <f>IF(N162="základní",J162,0)</f>
        <v>0</v>
      </c>
      <c r="BF162" s="231">
        <f>IF(N162="snížená",J162,0)</f>
        <v>0</v>
      </c>
      <c r="BG162" s="231">
        <f>IF(N162="zákl. přenesená",J162,0)</f>
        <v>0</v>
      </c>
      <c r="BH162" s="231">
        <f>IF(N162="sníž. přenesená",J162,0)</f>
        <v>0</v>
      </c>
      <c r="BI162" s="231">
        <f>IF(N162="nulová",J162,0)</f>
        <v>0</v>
      </c>
      <c r="BJ162" s="18" t="s">
        <v>79</v>
      </c>
      <c r="BK162" s="231">
        <f>ROUND(I162*H162,2)</f>
        <v>0</v>
      </c>
      <c r="BL162" s="18" t="s">
        <v>175</v>
      </c>
      <c r="BM162" s="230" t="s">
        <v>804</v>
      </c>
    </row>
    <row r="163" s="2" customFormat="1">
      <c r="A163" s="39"/>
      <c r="B163" s="40"/>
      <c r="C163" s="41"/>
      <c r="D163" s="232" t="s">
        <v>143</v>
      </c>
      <c r="E163" s="41"/>
      <c r="F163" s="233" t="s">
        <v>803</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8" t="s">
        <v>143</v>
      </c>
      <c r="AU163" s="18" t="s">
        <v>81</v>
      </c>
    </row>
    <row r="164" s="2" customFormat="1" ht="16.5" customHeight="1">
      <c r="A164" s="39"/>
      <c r="B164" s="40"/>
      <c r="C164" s="268" t="s">
        <v>239</v>
      </c>
      <c r="D164" s="268" t="s">
        <v>169</v>
      </c>
      <c r="E164" s="269" t="s">
        <v>805</v>
      </c>
      <c r="F164" s="270" t="s">
        <v>806</v>
      </c>
      <c r="G164" s="271" t="s">
        <v>346</v>
      </c>
      <c r="H164" s="272">
        <v>1</v>
      </c>
      <c r="I164" s="273"/>
      <c r="J164" s="274">
        <f>ROUND(I164*H164,2)</f>
        <v>0</v>
      </c>
      <c r="K164" s="270" t="s">
        <v>141</v>
      </c>
      <c r="L164" s="275"/>
      <c r="M164" s="276" t="s">
        <v>19</v>
      </c>
      <c r="N164" s="277" t="s">
        <v>42</v>
      </c>
      <c r="O164" s="85"/>
      <c r="P164" s="228">
        <f>O164*H164</f>
        <v>0</v>
      </c>
      <c r="Q164" s="228">
        <v>0.00088999999999999995</v>
      </c>
      <c r="R164" s="228">
        <f>Q164*H164</f>
        <v>0.00088999999999999995</v>
      </c>
      <c r="S164" s="228">
        <v>0</v>
      </c>
      <c r="T164" s="229">
        <f>S164*H164</f>
        <v>0</v>
      </c>
      <c r="U164" s="39"/>
      <c r="V164" s="39"/>
      <c r="W164" s="39"/>
      <c r="X164" s="39"/>
      <c r="Y164" s="39"/>
      <c r="Z164" s="39"/>
      <c r="AA164" s="39"/>
      <c r="AB164" s="39"/>
      <c r="AC164" s="39"/>
      <c r="AD164" s="39"/>
      <c r="AE164" s="39"/>
      <c r="AR164" s="230" t="s">
        <v>209</v>
      </c>
      <c r="AT164" s="230" t="s">
        <v>169</v>
      </c>
      <c r="AU164" s="230" t="s">
        <v>81</v>
      </c>
      <c r="AY164" s="18" t="s">
        <v>134</v>
      </c>
      <c r="BE164" s="231">
        <f>IF(N164="základní",J164,0)</f>
        <v>0</v>
      </c>
      <c r="BF164" s="231">
        <f>IF(N164="snížená",J164,0)</f>
        <v>0</v>
      </c>
      <c r="BG164" s="231">
        <f>IF(N164="zákl. přenesená",J164,0)</f>
        <v>0</v>
      </c>
      <c r="BH164" s="231">
        <f>IF(N164="sníž. přenesená",J164,0)</f>
        <v>0</v>
      </c>
      <c r="BI164" s="231">
        <f>IF(N164="nulová",J164,0)</f>
        <v>0</v>
      </c>
      <c r="BJ164" s="18" t="s">
        <v>79</v>
      </c>
      <c r="BK164" s="231">
        <f>ROUND(I164*H164,2)</f>
        <v>0</v>
      </c>
      <c r="BL164" s="18" t="s">
        <v>175</v>
      </c>
      <c r="BM164" s="230" t="s">
        <v>807</v>
      </c>
    </row>
    <row r="165" s="2" customFormat="1">
      <c r="A165" s="39"/>
      <c r="B165" s="40"/>
      <c r="C165" s="41"/>
      <c r="D165" s="232" t="s">
        <v>143</v>
      </c>
      <c r="E165" s="41"/>
      <c r="F165" s="233" t="s">
        <v>806</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8" t="s">
        <v>143</v>
      </c>
      <c r="AU165" s="18" t="s">
        <v>81</v>
      </c>
    </row>
    <row r="166" s="2" customFormat="1" ht="16.5" customHeight="1">
      <c r="A166" s="39"/>
      <c r="B166" s="40"/>
      <c r="C166" s="268" t="s">
        <v>191</v>
      </c>
      <c r="D166" s="268" t="s">
        <v>169</v>
      </c>
      <c r="E166" s="269" t="s">
        <v>808</v>
      </c>
      <c r="F166" s="270" t="s">
        <v>809</v>
      </c>
      <c r="G166" s="271" t="s">
        <v>346</v>
      </c>
      <c r="H166" s="272">
        <v>2</v>
      </c>
      <c r="I166" s="273"/>
      <c r="J166" s="274">
        <f>ROUND(I166*H166,2)</f>
        <v>0</v>
      </c>
      <c r="K166" s="270" t="s">
        <v>141</v>
      </c>
      <c r="L166" s="275"/>
      <c r="M166" s="276" t="s">
        <v>19</v>
      </c>
      <c r="N166" s="277" t="s">
        <v>42</v>
      </c>
      <c r="O166" s="85"/>
      <c r="P166" s="228">
        <f>O166*H166</f>
        <v>0</v>
      </c>
      <c r="Q166" s="228">
        <v>0.00014999999999999999</v>
      </c>
      <c r="R166" s="228">
        <f>Q166*H166</f>
        <v>0.00029999999999999997</v>
      </c>
      <c r="S166" s="228">
        <v>0</v>
      </c>
      <c r="T166" s="229">
        <f>S166*H166</f>
        <v>0</v>
      </c>
      <c r="U166" s="39"/>
      <c r="V166" s="39"/>
      <c r="W166" s="39"/>
      <c r="X166" s="39"/>
      <c r="Y166" s="39"/>
      <c r="Z166" s="39"/>
      <c r="AA166" s="39"/>
      <c r="AB166" s="39"/>
      <c r="AC166" s="39"/>
      <c r="AD166" s="39"/>
      <c r="AE166" s="39"/>
      <c r="AR166" s="230" t="s">
        <v>209</v>
      </c>
      <c r="AT166" s="230" t="s">
        <v>169</v>
      </c>
      <c r="AU166" s="230" t="s">
        <v>81</v>
      </c>
      <c r="AY166" s="18" t="s">
        <v>134</v>
      </c>
      <c r="BE166" s="231">
        <f>IF(N166="základní",J166,0)</f>
        <v>0</v>
      </c>
      <c r="BF166" s="231">
        <f>IF(N166="snížená",J166,0)</f>
        <v>0</v>
      </c>
      <c r="BG166" s="231">
        <f>IF(N166="zákl. přenesená",J166,0)</f>
        <v>0</v>
      </c>
      <c r="BH166" s="231">
        <f>IF(N166="sníž. přenesená",J166,0)</f>
        <v>0</v>
      </c>
      <c r="BI166" s="231">
        <f>IF(N166="nulová",J166,0)</f>
        <v>0</v>
      </c>
      <c r="BJ166" s="18" t="s">
        <v>79</v>
      </c>
      <c r="BK166" s="231">
        <f>ROUND(I166*H166,2)</f>
        <v>0</v>
      </c>
      <c r="BL166" s="18" t="s">
        <v>175</v>
      </c>
      <c r="BM166" s="230" t="s">
        <v>810</v>
      </c>
    </row>
    <row r="167" s="2" customFormat="1">
      <c r="A167" s="39"/>
      <c r="B167" s="40"/>
      <c r="C167" s="41"/>
      <c r="D167" s="232" t="s">
        <v>143</v>
      </c>
      <c r="E167" s="41"/>
      <c r="F167" s="233" t="s">
        <v>809</v>
      </c>
      <c r="G167" s="41"/>
      <c r="H167" s="41"/>
      <c r="I167" s="137"/>
      <c r="J167" s="41"/>
      <c r="K167" s="41"/>
      <c r="L167" s="45"/>
      <c r="M167" s="234"/>
      <c r="N167" s="235"/>
      <c r="O167" s="85"/>
      <c r="P167" s="85"/>
      <c r="Q167" s="85"/>
      <c r="R167" s="85"/>
      <c r="S167" s="85"/>
      <c r="T167" s="86"/>
      <c r="U167" s="39"/>
      <c r="V167" s="39"/>
      <c r="W167" s="39"/>
      <c r="X167" s="39"/>
      <c r="Y167" s="39"/>
      <c r="Z167" s="39"/>
      <c r="AA167" s="39"/>
      <c r="AB167" s="39"/>
      <c r="AC167" s="39"/>
      <c r="AD167" s="39"/>
      <c r="AE167" s="39"/>
      <c r="AT167" s="18" t="s">
        <v>143</v>
      </c>
      <c r="AU167" s="18" t="s">
        <v>81</v>
      </c>
    </row>
    <row r="168" s="2" customFormat="1" ht="16.5" customHeight="1">
      <c r="A168" s="39"/>
      <c r="B168" s="40"/>
      <c r="C168" s="219" t="s">
        <v>210</v>
      </c>
      <c r="D168" s="219" t="s">
        <v>137</v>
      </c>
      <c r="E168" s="220" t="s">
        <v>811</v>
      </c>
      <c r="F168" s="221" t="s">
        <v>812</v>
      </c>
      <c r="G168" s="222" t="s">
        <v>346</v>
      </c>
      <c r="H168" s="223">
        <v>1</v>
      </c>
      <c r="I168" s="224"/>
      <c r="J168" s="225">
        <f>ROUND(I168*H168,2)</f>
        <v>0</v>
      </c>
      <c r="K168" s="221" t="s">
        <v>141</v>
      </c>
      <c r="L168" s="45"/>
      <c r="M168" s="226" t="s">
        <v>19</v>
      </c>
      <c r="N168" s="227" t="s">
        <v>42</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175</v>
      </c>
      <c r="AT168" s="230" t="s">
        <v>137</v>
      </c>
      <c r="AU168" s="230" t="s">
        <v>81</v>
      </c>
      <c r="AY168" s="18" t="s">
        <v>134</v>
      </c>
      <c r="BE168" s="231">
        <f>IF(N168="základní",J168,0)</f>
        <v>0</v>
      </c>
      <c r="BF168" s="231">
        <f>IF(N168="snížená",J168,0)</f>
        <v>0</v>
      </c>
      <c r="BG168" s="231">
        <f>IF(N168="zákl. přenesená",J168,0)</f>
        <v>0</v>
      </c>
      <c r="BH168" s="231">
        <f>IF(N168="sníž. přenesená",J168,0)</f>
        <v>0</v>
      </c>
      <c r="BI168" s="231">
        <f>IF(N168="nulová",J168,0)</f>
        <v>0</v>
      </c>
      <c r="BJ168" s="18" t="s">
        <v>79</v>
      </c>
      <c r="BK168" s="231">
        <f>ROUND(I168*H168,2)</f>
        <v>0</v>
      </c>
      <c r="BL168" s="18" t="s">
        <v>175</v>
      </c>
      <c r="BM168" s="230" t="s">
        <v>813</v>
      </c>
    </row>
    <row r="169" s="2" customFormat="1">
      <c r="A169" s="39"/>
      <c r="B169" s="40"/>
      <c r="C169" s="41"/>
      <c r="D169" s="232" t="s">
        <v>143</v>
      </c>
      <c r="E169" s="41"/>
      <c r="F169" s="233" t="s">
        <v>814</v>
      </c>
      <c r="G169" s="41"/>
      <c r="H169" s="41"/>
      <c r="I169" s="137"/>
      <c r="J169" s="41"/>
      <c r="K169" s="41"/>
      <c r="L169" s="45"/>
      <c r="M169" s="234"/>
      <c r="N169" s="235"/>
      <c r="O169" s="85"/>
      <c r="P169" s="85"/>
      <c r="Q169" s="85"/>
      <c r="R169" s="85"/>
      <c r="S169" s="85"/>
      <c r="T169" s="86"/>
      <c r="U169" s="39"/>
      <c r="V169" s="39"/>
      <c r="W169" s="39"/>
      <c r="X169" s="39"/>
      <c r="Y169" s="39"/>
      <c r="Z169" s="39"/>
      <c r="AA169" s="39"/>
      <c r="AB169" s="39"/>
      <c r="AC169" s="39"/>
      <c r="AD169" s="39"/>
      <c r="AE169" s="39"/>
      <c r="AT169" s="18" t="s">
        <v>143</v>
      </c>
      <c r="AU169" s="18" t="s">
        <v>81</v>
      </c>
    </row>
    <row r="170" s="2" customFormat="1" ht="16.5" customHeight="1">
      <c r="A170" s="39"/>
      <c r="B170" s="40"/>
      <c r="C170" s="268" t="s">
        <v>181</v>
      </c>
      <c r="D170" s="268" t="s">
        <v>169</v>
      </c>
      <c r="E170" s="269" t="s">
        <v>815</v>
      </c>
      <c r="F170" s="270" t="s">
        <v>816</v>
      </c>
      <c r="G170" s="271" t="s">
        <v>79</v>
      </c>
      <c r="H170" s="272">
        <v>1</v>
      </c>
      <c r="I170" s="273"/>
      <c r="J170" s="274">
        <f>ROUND(I170*H170,2)</f>
        <v>0</v>
      </c>
      <c r="K170" s="270" t="s">
        <v>141</v>
      </c>
      <c r="L170" s="275"/>
      <c r="M170" s="276" t="s">
        <v>19</v>
      </c>
      <c r="N170" s="277" t="s">
        <v>42</v>
      </c>
      <c r="O170" s="85"/>
      <c r="P170" s="228">
        <f>O170*H170</f>
        <v>0</v>
      </c>
      <c r="Q170" s="228">
        <v>0.0040000000000000001</v>
      </c>
      <c r="R170" s="228">
        <f>Q170*H170</f>
        <v>0.0040000000000000001</v>
      </c>
      <c r="S170" s="228">
        <v>0</v>
      </c>
      <c r="T170" s="229">
        <f>S170*H170</f>
        <v>0</v>
      </c>
      <c r="U170" s="39"/>
      <c r="V170" s="39"/>
      <c r="W170" s="39"/>
      <c r="X170" s="39"/>
      <c r="Y170" s="39"/>
      <c r="Z170" s="39"/>
      <c r="AA170" s="39"/>
      <c r="AB170" s="39"/>
      <c r="AC170" s="39"/>
      <c r="AD170" s="39"/>
      <c r="AE170" s="39"/>
      <c r="AR170" s="230" t="s">
        <v>209</v>
      </c>
      <c r="AT170" s="230" t="s">
        <v>169</v>
      </c>
      <c r="AU170" s="230" t="s">
        <v>81</v>
      </c>
      <c r="AY170" s="18" t="s">
        <v>134</v>
      </c>
      <c r="BE170" s="231">
        <f>IF(N170="základní",J170,0)</f>
        <v>0</v>
      </c>
      <c r="BF170" s="231">
        <f>IF(N170="snížená",J170,0)</f>
        <v>0</v>
      </c>
      <c r="BG170" s="231">
        <f>IF(N170="zákl. přenesená",J170,0)</f>
        <v>0</v>
      </c>
      <c r="BH170" s="231">
        <f>IF(N170="sníž. přenesená",J170,0)</f>
        <v>0</v>
      </c>
      <c r="BI170" s="231">
        <f>IF(N170="nulová",J170,0)</f>
        <v>0</v>
      </c>
      <c r="BJ170" s="18" t="s">
        <v>79</v>
      </c>
      <c r="BK170" s="231">
        <f>ROUND(I170*H170,2)</f>
        <v>0</v>
      </c>
      <c r="BL170" s="18" t="s">
        <v>175</v>
      </c>
      <c r="BM170" s="230" t="s">
        <v>817</v>
      </c>
    </row>
    <row r="171" s="2" customFormat="1">
      <c r="A171" s="39"/>
      <c r="B171" s="40"/>
      <c r="C171" s="41"/>
      <c r="D171" s="232" t="s">
        <v>143</v>
      </c>
      <c r="E171" s="41"/>
      <c r="F171" s="233" t="s">
        <v>818</v>
      </c>
      <c r="G171" s="41"/>
      <c r="H171" s="41"/>
      <c r="I171" s="137"/>
      <c r="J171" s="41"/>
      <c r="K171" s="41"/>
      <c r="L171" s="45"/>
      <c r="M171" s="234"/>
      <c r="N171" s="235"/>
      <c r="O171" s="85"/>
      <c r="P171" s="85"/>
      <c r="Q171" s="85"/>
      <c r="R171" s="85"/>
      <c r="S171" s="85"/>
      <c r="T171" s="86"/>
      <c r="U171" s="39"/>
      <c r="V171" s="39"/>
      <c r="W171" s="39"/>
      <c r="X171" s="39"/>
      <c r="Y171" s="39"/>
      <c r="Z171" s="39"/>
      <c r="AA171" s="39"/>
      <c r="AB171" s="39"/>
      <c r="AC171" s="39"/>
      <c r="AD171" s="39"/>
      <c r="AE171" s="39"/>
      <c r="AT171" s="18" t="s">
        <v>143</v>
      </c>
      <c r="AU171" s="18" t="s">
        <v>81</v>
      </c>
    </row>
    <row r="172" s="2" customFormat="1" ht="16.5" customHeight="1">
      <c r="A172" s="39"/>
      <c r="B172" s="40"/>
      <c r="C172" s="268" t="s">
        <v>220</v>
      </c>
      <c r="D172" s="268" t="s">
        <v>169</v>
      </c>
      <c r="E172" s="269" t="s">
        <v>819</v>
      </c>
      <c r="F172" s="270" t="s">
        <v>820</v>
      </c>
      <c r="G172" s="271" t="s">
        <v>346</v>
      </c>
      <c r="H172" s="272">
        <v>1</v>
      </c>
      <c r="I172" s="273"/>
      <c r="J172" s="274">
        <f>ROUND(I172*H172,2)</f>
        <v>0</v>
      </c>
      <c r="K172" s="270" t="s">
        <v>141</v>
      </c>
      <c r="L172" s="275"/>
      <c r="M172" s="276" t="s">
        <v>19</v>
      </c>
      <c r="N172" s="277" t="s">
        <v>42</v>
      </c>
      <c r="O172" s="85"/>
      <c r="P172" s="228">
        <f>O172*H172</f>
        <v>0</v>
      </c>
      <c r="Q172" s="228">
        <v>0.00014999999999999999</v>
      </c>
      <c r="R172" s="228">
        <f>Q172*H172</f>
        <v>0.00014999999999999999</v>
      </c>
      <c r="S172" s="228">
        <v>0</v>
      </c>
      <c r="T172" s="229">
        <f>S172*H172</f>
        <v>0</v>
      </c>
      <c r="U172" s="39"/>
      <c r="V172" s="39"/>
      <c r="W172" s="39"/>
      <c r="X172" s="39"/>
      <c r="Y172" s="39"/>
      <c r="Z172" s="39"/>
      <c r="AA172" s="39"/>
      <c r="AB172" s="39"/>
      <c r="AC172" s="39"/>
      <c r="AD172" s="39"/>
      <c r="AE172" s="39"/>
      <c r="AR172" s="230" t="s">
        <v>209</v>
      </c>
      <c r="AT172" s="230" t="s">
        <v>169</v>
      </c>
      <c r="AU172" s="230" t="s">
        <v>81</v>
      </c>
      <c r="AY172" s="18" t="s">
        <v>134</v>
      </c>
      <c r="BE172" s="231">
        <f>IF(N172="základní",J172,0)</f>
        <v>0</v>
      </c>
      <c r="BF172" s="231">
        <f>IF(N172="snížená",J172,0)</f>
        <v>0</v>
      </c>
      <c r="BG172" s="231">
        <f>IF(N172="zákl. přenesená",J172,0)</f>
        <v>0</v>
      </c>
      <c r="BH172" s="231">
        <f>IF(N172="sníž. přenesená",J172,0)</f>
        <v>0</v>
      </c>
      <c r="BI172" s="231">
        <f>IF(N172="nulová",J172,0)</f>
        <v>0</v>
      </c>
      <c r="BJ172" s="18" t="s">
        <v>79</v>
      </c>
      <c r="BK172" s="231">
        <f>ROUND(I172*H172,2)</f>
        <v>0</v>
      </c>
      <c r="BL172" s="18" t="s">
        <v>175</v>
      </c>
      <c r="BM172" s="230" t="s">
        <v>821</v>
      </c>
    </row>
    <row r="173" s="2" customFormat="1">
      <c r="A173" s="39"/>
      <c r="B173" s="40"/>
      <c r="C173" s="41"/>
      <c r="D173" s="232" t="s">
        <v>143</v>
      </c>
      <c r="E173" s="41"/>
      <c r="F173" s="233" t="s">
        <v>822</v>
      </c>
      <c r="G173" s="41"/>
      <c r="H173" s="41"/>
      <c r="I173" s="137"/>
      <c r="J173" s="41"/>
      <c r="K173" s="41"/>
      <c r="L173" s="45"/>
      <c r="M173" s="234"/>
      <c r="N173" s="235"/>
      <c r="O173" s="85"/>
      <c r="P173" s="85"/>
      <c r="Q173" s="85"/>
      <c r="R173" s="85"/>
      <c r="S173" s="85"/>
      <c r="T173" s="86"/>
      <c r="U173" s="39"/>
      <c r="V173" s="39"/>
      <c r="W173" s="39"/>
      <c r="X173" s="39"/>
      <c r="Y173" s="39"/>
      <c r="Z173" s="39"/>
      <c r="AA173" s="39"/>
      <c r="AB173" s="39"/>
      <c r="AC173" s="39"/>
      <c r="AD173" s="39"/>
      <c r="AE173" s="39"/>
      <c r="AT173" s="18" t="s">
        <v>143</v>
      </c>
      <c r="AU173" s="18" t="s">
        <v>81</v>
      </c>
    </row>
    <row r="174" s="12" customFormat="1" ht="25.92" customHeight="1">
      <c r="A174" s="12"/>
      <c r="B174" s="203"/>
      <c r="C174" s="204"/>
      <c r="D174" s="205" t="s">
        <v>70</v>
      </c>
      <c r="E174" s="206" t="s">
        <v>92</v>
      </c>
      <c r="F174" s="206" t="s">
        <v>271</v>
      </c>
      <c r="G174" s="204"/>
      <c r="H174" s="204"/>
      <c r="I174" s="207"/>
      <c r="J174" s="208">
        <f>BK174</f>
        <v>0</v>
      </c>
      <c r="K174" s="204"/>
      <c r="L174" s="209"/>
      <c r="M174" s="210"/>
      <c r="N174" s="211"/>
      <c r="O174" s="211"/>
      <c r="P174" s="212">
        <f>P175</f>
        <v>0</v>
      </c>
      <c r="Q174" s="211"/>
      <c r="R174" s="212">
        <f>R175</f>
        <v>0</v>
      </c>
      <c r="S174" s="211"/>
      <c r="T174" s="213">
        <f>T175</f>
        <v>0</v>
      </c>
      <c r="U174" s="12"/>
      <c r="V174" s="12"/>
      <c r="W174" s="12"/>
      <c r="X174" s="12"/>
      <c r="Y174" s="12"/>
      <c r="Z174" s="12"/>
      <c r="AA174" s="12"/>
      <c r="AB174" s="12"/>
      <c r="AC174" s="12"/>
      <c r="AD174" s="12"/>
      <c r="AE174" s="12"/>
      <c r="AR174" s="214" t="s">
        <v>160</v>
      </c>
      <c r="AT174" s="215" t="s">
        <v>70</v>
      </c>
      <c r="AU174" s="215" t="s">
        <v>71</v>
      </c>
      <c r="AY174" s="214" t="s">
        <v>134</v>
      </c>
      <c r="BK174" s="216">
        <f>BK175</f>
        <v>0</v>
      </c>
    </row>
    <row r="175" s="12" customFormat="1" ht="22.8" customHeight="1">
      <c r="A175" s="12"/>
      <c r="B175" s="203"/>
      <c r="C175" s="204"/>
      <c r="D175" s="205" t="s">
        <v>70</v>
      </c>
      <c r="E175" s="217" t="s">
        <v>432</v>
      </c>
      <c r="F175" s="217" t="s">
        <v>433</v>
      </c>
      <c r="G175" s="204"/>
      <c r="H175" s="204"/>
      <c r="I175" s="207"/>
      <c r="J175" s="218">
        <f>BK175</f>
        <v>0</v>
      </c>
      <c r="K175" s="204"/>
      <c r="L175" s="209"/>
      <c r="M175" s="210"/>
      <c r="N175" s="211"/>
      <c r="O175" s="211"/>
      <c r="P175" s="212">
        <f>SUM(P176:P177)</f>
        <v>0</v>
      </c>
      <c r="Q175" s="211"/>
      <c r="R175" s="212">
        <f>SUM(R176:R177)</f>
        <v>0</v>
      </c>
      <c r="S175" s="211"/>
      <c r="T175" s="213">
        <f>SUM(T176:T177)</f>
        <v>0</v>
      </c>
      <c r="U175" s="12"/>
      <c r="V175" s="12"/>
      <c r="W175" s="12"/>
      <c r="X175" s="12"/>
      <c r="Y175" s="12"/>
      <c r="Z175" s="12"/>
      <c r="AA175" s="12"/>
      <c r="AB175" s="12"/>
      <c r="AC175" s="12"/>
      <c r="AD175" s="12"/>
      <c r="AE175" s="12"/>
      <c r="AR175" s="214" t="s">
        <v>160</v>
      </c>
      <c r="AT175" s="215" t="s">
        <v>70</v>
      </c>
      <c r="AU175" s="215" t="s">
        <v>79</v>
      </c>
      <c r="AY175" s="214" t="s">
        <v>134</v>
      </c>
      <c r="BK175" s="216">
        <f>SUM(BK176:BK177)</f>
        <v>0</v>
      </c>
    </row>
    <row r="176" s="2" customFormat="1" ht="16.5" customHeight="1">
      <c r="A176" s="39"/>
      <c r="B176" s="40"/>
      <c r="C176" s="219" t="s">
        <v>213</v>
      </c>
      <c r="D176" s="219" t="s">
        <v>137</v>
      </c>
      <c r="E176" s="220" t="s">
        <v>689</v>
      </c>
      <c r="F176" s="221" t="s">
        <v>823</v>
      </c>
      <c r="G176" s="222" t="s">
        <v>439</v>
      </c>
      <c r="H176" s="223">
        <v>1</v>
      </c>
      <c r="I176" s="224"/>
      <c r="J176" s="225">
        <f>ROUND(I176*H176,2)</f>
        <v>0</v>
      </c>
      <c r="K176" s="221" t="s">
        <v>141</v>
      </c>
      <c r="L176" s="45"/>
      <c r="M176" s="226" t="s">
        <v>19</v>
      </c>
      <c r="N176" s="227" t="s">
        <v>42</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691</v>
      </c>
      <c r="AT176" s="230" t="s">
        <v>137</v>
      </c>
      <c r="AU176" s="230" t="s">
        <v>81</v>
      </c>
      <c r="AY176" s="18" t="s">
        <v>134</v>
      </c>
      <c r="BE176" s="231">
        <f>IF(N176="základní",J176,0)</f>
        <v>0</v>
      </c>
      <c r="BF176" s="231">
        <f>IF(N176="snížená",J176,0)</f>
        <v>0</v>
      </c>
      <c r="BG176" s="231">
        <f>IF(N176="zákl. přenesená",J176,0)</f>
        <v>0</v>
      </c>
      <c r="BH176" s="231">
        <f>IF(N176="sníž. přenesená",J176,0)</f>
        <v>0</v>
      </c>
      <c r="BI176" s="231">
        <f>IF(N176="nulová",J176,0)</f>
        <v>0</v>
      </c>
      <c r="BJ176" s="18" t="s">
        <v>79</v>
      </c>
      <c r="BK176" s="231">
        <f>ROUND(I176*H176,2)</f>
        <v>0</v>
      </c>
      <c r="BL176" s="18" t="s">
        <v>691</v>
      </c>
      <c r="BM176" s="230" t="s">
        <v>824</v>
      </c>
    </row>
    <row r="177" s="2" customFormat="1">
      <c r="A177" s="39"/>
      <c r="B177" s="40"/>
      <c r="C177" s="41"/>
      <c r="D177" s="232" t="s">
        <v>143</v>
      </c>
      <c r="E177" s="41"/>
      <c r="F177" s="233" t="s">
        <v>823</v>
      </c>
      <c r="G177" s="41"/>
      <c r="H177" s="41"/>
      <c r="I177" s="137"/>
      <c r="J177" s="41"/>
      <c r="K177" s="41"/>
      <c r="L177" s="45"/>
      <c r="M177" s="279"/>
      <c r="N177" s="280"/>
      <c r="O177" s="281"/>
      <c r="P177" s="281"/>
      <c r="Q177" s="281"/>
      <c r="R177" s="281"/>
      <c r="S177" s="281"/>
      <c r="T177" s="282"/>
      <c r="U177" s="39"/>
      <c r="V177" s="39"/>
      <c r="W177" s="39"/>
      <c r="X177" s="39"/>
      <c r="Y177" s="39"/>
      <c r="Z177" s="39"/>
      <c r="AA177" s="39"/>
      <c r="AB177" s="39"/>
      <c r="AC177" s="39"/>
      <c r="AD177" s="39"/>
      <c r="AE177" s="39"/>
      <c r="AT177" s="18" t="s">
        <v>143</v>
      </c>
      <c r="AU177" s="18" t="s">
        <v>81</v>
      </c>
    </row>
    <row r="178" s="2" customFormat="1" ht="6.96" customHeight="1">
      <c r="A178" s="39"/>
      <c r="B178" s="60"/>
      <c r="C178" s="61"/>
      <c r="D178" s="61"/>
      <c r="E178" s="61"/>
      <c r="F178" s="61"/>
      <c r="G178" s="61"/>
      <c r="H178" s="61"/>
      <c r="I178" s="167"/>
      <c r="J178" s="61"/>
      <c r="K178" s="61"/>
      <c r="L178" s="45"/>
      <c r="M178" s="39"/>
      <c r="O178" s="39"/>
      <c r="P178" s="39"/>
      <c r="Q178" s="39"/>
      <c r="R178" s="39"/>
      <c r="S178" s="39"/>
      <c r="T178" s="39"/>
      <c r="U178" s="39"/>
      <c r="V178" s="39"/>
      <c r="W178" s="39"/>
      <c r="X178" s="39"/>
      <c r="Y178" s="39"/>
      <c r="Z178" s="39"/>
      <c r="AA178" s="39"/>
      <c r="AB178" s="39"/>
      <c r="AC178" s="39"/>
      <c r="AD178" s="39"/>
      <c r="AE178" s="39"/>
    </row>
  </sheetData>
  <sheetProtection sheet="1" autoFilter="0" formatColumns="0" formatRows="0" objects="1" scenarios="1" spinCount="100000" saltValue="DCFwee8OCv1kFld97zVQO0c+gmfvV0NF+Hm3ZR11msRIUgvFxOZwuGAcl+FGRGEMoKwKF/Je8GcRb6sKjMlJ4w==" hashValue="Q7OjK5WXRiNBLAP8tqhH98XhuPcjZydxNqBgsdNh8qLk8jawsujpUQSSy7ifLILpzbU6ggCG0uhRjsVwLsvjqg==" algorithmName="SHA-512" password="CC35"/>
  <autoFilter ref="C88:K177"/>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7" customWidth="1"/>
    <col min="2" max="2" width="1.667969" style="287" customWidth="1"/>
    <col min="3" max="4" width="5" style="287" customWidth="1"/>
    <col min="5" max="5" width="11.66016" style="287" customWidth="1"/>
    <col min="6" max="6" width="9.160156" style="287" customWidth="1"/>
    <col min="7" max="7" width="5" style="287" customWidth="1"/>
    <col min="8" max="8" width="77.83203" style="287" customWidth="1"/>
    <col min="9" max="10" width="20" style="287" customWidth="1"/>
    <col min="11" max="11" width="1.667969" style="287" customWidth="1"/>
  </cols>
  <sheetData>
    <row r="1" s="1" customFormat="1" ht="37.5" customHeight="1"/>
    <row r="2" s="1" customFormat="1" ht="7.5" customHeight="1">
      <c r="B2" s="288"/>
      <c r="C2" s="289"/>
      <c r="D2" s="289"/>
      <c r="E2" s="289"/>
      <c r="F2" s="289"/>
      <c r="G2" s="289"/>
      <c r="H2" s="289"/>
      <c r="I2" s="289"/>
      <c r="J2" s="289"/>
      <c r="K2" s="290"/>
    </row>
    <row r="3" s="16" customFormat="1" ht="45" customHeight="1">
      <c r="B3" s="291"/>
      <c r="C3" s="292" t="s">
        <v>825</v>
      </c>
      <c r="D3" s="292"/>
      <c r="E3" s="292"/>
      <c r="F3" s="292"/>
      <c r="G3" s="292"/>
      <c r="H3" s="292"/>
      <c r="I3" s="292"/>
      <c r="J3" s="292"/>
      <c r="K3" s="293"/>
    </row>
    <row r="4" s="1" customFormat="1" ht="25.5" customHeight="1">
      <c r="B4" s="294"/>
      <c r="C4" s="295" t="s">
        <v>826</v>
      </c>
      <c r="D4" s="295"/>
      <c r="E4" s="295"/>
      <c r="F4" s="295"/>
      <c r="G4" s="295"/>
      <c r="H4" s="295"/>
      <c r="I4" s="295"/>
      <c r="J4" s="295"/>
      <c r="K4" s="296"/>
    </row>
    <row r="5" s="1" customFormat="1" ht="5.25" customHeight="1">
      <c r="B5" s="294"/>
      <c r="C5" s="297"/>
      <c r="D5" s="297"/>
      <c r="E5" s="297"/>
      <c r="F5" s="297"/>
      <c r="G5" s="297"/>
      <c r="H5" s="297"/>
      <c r="I5" s="297"/>
      <c r="J5" s="297"/>
      <c r="K5" s="296"/>
    </row>
    <row r="6" s="1" customFormat="1" ht="15" customHeight="1">
      <c r="B6" s="294"/>
      <c r="C6" s="298" t="s">
        <v>827</v>
      </c>
      <c r="D6" s="298"/>
      <c r="E6" s="298"/>
      <c r="F6" s="298"/>
      <c r="G6" s="298"/>
      <c r="H6" s="298"/>
      <c r="I6" s="298"/>
      <c r="J6" s="298"/>
      <c r="K6" s="296"/>
    </row>
    <row r="7" s="1" customFormat="1" ht="15" customHeight="1">
      <c r="B7" s="299"/>
      <c r="C7" s="298" t="s">
        <v>828</v>
      </c>
      <c r="D7" s="298"/>
      <c r="E7" s="298"/>
      <c r="F7" s="298"/>
      <c r="G7" s="298"/>
      <c r="H7" s="298"/>
      <c r="I7" s="298"/>
      <c r="J7" s="298"/>
      <c r="K7" s="296"/>
    </row>
    <row r="8" s="1" customFormat="1" ht="12.75" customHeight="1">
      <c r="B8" s="299"/>
      <c r="C8" s="298"/>
      <c r="D8" s="298"/>
      <c r="E8" s="298"/>
      <c r="F8" s="298"/>
      <c r="G8" s="298"/>
      <c r="H8" s="298"/>
      <c r="I8" s="298"/>
      <c r="J8" s="298"/>
      <c r="K8" s="296"/>
    </row>
    <row r="9" s="1" customFormat="1" ht="15" customHeight="1">
      <c r="B9" s="299"/>
      <c r="C9" s="298" t="s">
        <v>829</v>
      </c>
      <c r="D9" s="298"/>
      <c r="E9" s="298"/>
      <c r="F9" s="298"/>
      <c r="G9" s="298"/>
      <c r="H9" s="298"/>
      <c r="I9" s="298"/>
      <c r="J9" s="298"/>
      <c r="K9" s="296"/>
    </row>
    <row r="10" s="1" customFormat="1" ht="15" customHeight="1">
      <c r="B10" s="299"/>
      <c r="C10" s="298"/>
      <c r="D10" s="298" t="s">
        <v>830</v>
      </c>
      <c r="E10" s="298"/>
      <c r="F10" s="298"/>
      <c r="G10" s="298"/>
      <c r="H10" s="298"/>
      <c r="I10" s="298"/>
      <c r="J10" s="298"/>
      <c r="K10" s="296"/>
    </row>
    <row r="11" s="1" customFormat="1" ht="15" customHeight="1">
      <c r="B11" s="299"/>
      <c r="C11" s="300"/>
      <c r="D11" s="298" t="s">
        <v>831</v>
      </c>
      <c r="E11" s="298"/>
      <c r="F11" s="298"/>
      <c r="G11" s="298"/>
      <c r="H11" s="298"/>
      <c r="I11" s="298"/>
      <c r="J11" s="298"/>
      <c r="K11" s="296"/>
    </row>
    <row r="12" s="1" customFormat="1" ht="15" customHeight="1">
      <c r="B12" s="299"/>
      <c r="C12" s="300"/>
      <c r="D12" s="298"/>
      <c r="E12" s="298"/>
      <c r="F12" s="298"/>
      <c r="G12" s="298"/>
      <c r="H12" s="298"/>
      <c r="I12" s="298"/>
      <c r="J12" s="298"/>
      <c r="K12" s="296"/>
    </row>
    <row r="13" s="1" customFormat="1" ht="15" customHeight="1">
      <c r="B13" s="299"/>
      <c r="C13" s="300"/>
      <c r="D13" s="301" t="s">
        <v>832</v>
      </c>
      <c r="E13" s="298"/>
      <c r="F13" s="298"/>
      <c r="G13" s="298"/>
      <c r="H13" s="298"/>
      <c r="I13" s="298"/>
      <c r="J13" s="298"/>
      <c r="K13" s="296"/>
    </row>
    <row r="14" s="1" customFormat="1" ht="12.75" customHeight="1">
      <c r="B14" s="299"/>
      <c r="C14" s="300"/>
      <c r="D14" s="300"/>
      <c r="E14" s="300"/>
      <c r="F14" s="300"/>
      <c r="G14" s="300"/>
      <c r="H14" s="300"/>
      <c r="I14" s="300"/>
      <c r="J14" s="300"/>
      <c r="K14" s="296"/>
    </row>
    <row r="15" s="1" customFormat="1" ht="15" customHeight="1">
      <c r="B15" s="299"/>
      <c r="C15" s="300"/>
      <c r="D15" s="298" t="s">
        <v>833</v>
      </c>
      <c r="E15" s="298"/>
      <c r="F15" s="298"/>
      <c r="G15" s="298"/>
      <c r="H15" s="298"/>
      <c r="I15" s="298"/>
      <c r="J15" s="298"/>
      <c r="K15" s="296"/>
    </row>
    <row r="16" s="1" customFormat="1" ht="15" customHeight="1">
      <c r="B16" s="299"/>
      <c r="C16" s="300"/>
      <c r="D16" s="298" t="s">
        <v>834</v>
      </c>
      <c r="E16" s="298"/>
      <c r="F16" s="298"/>
      <c r="G16" s="298"/>
      <c r="H16" s="298"/>
      <c r="I16" s="298"/>
      <c r="J16" s="298"/>
      <c r="K16" s="296"/>
    </row>
    <row r="17" s="1" customFormat="1" ht="15" customHeight="1">
      <c r="B17" s="299"/>
      <c r="C17" s="300"/>
      <c r="D17" s="298" t="s">
        <v>835</v>
      </c>
      <c r="E17" s="298"/>
      <c r="F17" s="298"/>
      <c r="G17" s="298"/>
      <c r="H17" s="298"/>
      <c r="I17" s="298"/>
      <c r="J17" s="298"/>
      <c r="K17" s="296"/>
    </row>
    <row r="18" s="1" customFormat="1" ht="15" customHeight="1">
      <c r="B18" s="299"/>
      <c r="C18" s="300"/>
      <c r="D18" s="300"/>
      <c r="E18" s="302" t="s">
        <v>78</v>
      </c>
      <c r="F18" s="298" t="s">
        <v>836</v>
      </c>
      <c r="G18" s="298"/>
      <c r="H18" s="298"/>
      <c r="I18" s="298"/>
      <c r="J18" s="298"/>
      <c r="K18" s="296"/>
    </row>
    <row r="19" s="1" customFormat="1" ht="15" customHeight="1">
      <c r="B19" s="299"/>
      <c r="C19" s="300"/>
      <c r="D19" s="300"/>
      <c r="E19" s="302" t="s">
        <v>837</v>
      </c>
      <c r="F19" s="298" t="s">
        <v>838</v>
      </c>
      <c r="G19" s="298"/>
      <c r="H19" s="298"/>
      <c r="I19" s="298"/>
      <c r="J19" s="298"/>
      <c r="K19" s="296"/>
    </row>
    <row r="20" s="1" customFormat="1" ht="15" customHeight="1">
      <c r="B20" s="299"/>
      <c r="C20" s="300"/>
      <c r="D20" s="300"/>
      <c r="E20" s="302" t="s">
        <v>839</v>
      </c>
      <c r="F20" s="298" t="s">
        <v>840</v>
      </c>
      <c r="G20" s="298"/>
      <c r="H20" s="298"/>
      <c r="I20" s="298"/>
      <c r="J20" s="298"/>
      <c r="K20" s="296"/>
    </row>
    <row r="21" s="1" customFormat="1" ht="15" customHeight="1">
      <c r="B21" s="299"/>
      <c r="C21" s="300"/>
      <c r="D21" s="300"/>
      <c r="E21" s="302" t="s">
        <v>841</v>
      </c>
      <c r="F21" s="298" t="s">
        <v>842</v>
      </c>
      <c r="G21" s="298"/>
      <c r="H21" s="298"/>
      <c r="I21" s="298"/>
      <c r="J21" s="298"/>
      <c r="K21" s="296"/>
    </row>
    <row r="22" s="1" customFormat="1" ht="15" customHeight="1">
      <c r="B22" s="299"/>
      <c r="C22" s="300"/>
      <c r="D22" s="300"/>
      <c r="E22" s="302" t="s">
        <v>843</v>
      </c>
      <c r="F22" s="298" t="s">
        <v>844</v>
      </c>
      <c r="G22" s="298"/>
      <c r="H22" s="298"/>
      <c r="I22" s="298"/>
      <c r="J22" s="298"/>
      <c r="K22" s="296"/>
    </row>
    <row r="23" s="1" customFormat="1" ht="15" customHeight="1">
      <c r="B23" s="299"/>
      <c r="C23" s="300"/>
      <c r="D23" s="300"/>
      <c r="E23" s="302" t="s">
        <v>845</v>
      </c>
      <c r="F23" s="298" t="s">
        <v>846</v>
      </c>
      <c r="G23" s="298"/>
      <c r="H23" s="298"/>
      <c r="I23" s="298"/>
      <c r="J23" s="298"/>
      <c r="K23" s="296"/>
    </row>
    <row r="24" s="1" customFormat="1" ht="12.75" customHeight="1">
      <c r="B24" s="299"/>
      <c r="C24" s="300"/>
      <c r="D24" s="300"/>
      <c r="E24" s="300"/>
      <c r="F24" s="300"/>
      <c r="G24" s="300"/>
      <c r="H24" s="300"/>
      <c r="I24" s="300"/>
      <c r="J24" s="300"/>
      <c r="K24" s="296"/>
    </row>
    <row r="25" s="1" customFormat="1" ht="15" customHeight="1">
      <c r="B25" s="299"/>
      <c r="C25" s="298" t="s">
        <v>847</v>
      </c>
      <c r="D25" s="298"/>
      <c r="E25" s="298"/>
      <c r="F25" s="298"/>
      <c r="G25" s="298"/>
      <c r="H25" s="298"/>
      <c r="I25" s="298"/>
      <c r="J25" s="298"/>
      <c r="K25" s="296"/>
    </row>
    <row r="26" s="1" customFormat="1" ht="15" customHeight="1">
      <c r="B26" s="299"/>
      <c r="C26" s="298" t="s">
        <v>848</v>
      </c>
      <c r="D26" s="298"/>
      <c r="E26" s="298"/>
      <c r="F26" s="298"/>
      <c r="G26" s="298"/>
      <c r="H26" s="298"/>
      <c r="I26" s="298"/>
      <c r="J26" s="298"/>
      <c r="K26" s="296"/>
    </row>
    <row r="27" s="1" customFormat="1" ht="15" customHeight="1">
      <c r="B27" s="299"/>
      <c r="C27" s="298"/>
      <c r="D27" s="298" t="s">
        <v>849</v>
      </c>
      <c r="E27" s="298"/>
      <c r="F27" s="298"/>
      <c r="G27" s="298"/>
      <c r="H27" s="298"/>
      <c r="I27" s="298"/>
      <c r="J27" s="298"/>
      <c r="K27" s="296"/>
    </row>
    <row r="28" s="1" customFormat="1" ht="15" customHeight="1">
      <c r="B28" s="299"/>
      <c r="C28" s="300"/>
      <c r="D28" s="298" t="s">
        <v>850</v>
      </c>
      <c r="E28" s="298"/>
      <c r="F28" s="298"/>
      <c r="G28" s="298"/>
      <c r="H28" s="298"/>
      <c r="I28" s="298"/>
      <c r="J28" s="298"/>
      <c r="K28" s="296"/>
    </row>
    <row r="29" s="1" customFormat="1" ht="12.75" customHeight="1">
      <c r="B29" s="299"/>
      <c r="C29" s="300"/>
      <c r="D29" s="300"/>
      <c r="E29" s="300"/>
      <c r="F29" s="300"/>
      <c r="G29" s="300"/>
      <c r="H29" s="300"/>
      <c r="I29" s="300"/>
      <c r="J29" s="300"/>
      <c r="K29" s="296"/>
    </row>
    <row r="30" s="1" customFormat="1" ht="15" customHeight="1">
      <c r="B30" s="299"/>
      <c r="C30" s="300"/>
      <c r="D30" s="298" t="s">
        <v>851</v>
      </c>
      <c r="E30" s="298"/>
      <c r="F30" s="298"/>
      <c r="G30" s="298"/>
      <c r="H30" s="298"/>
      <c r="I30" s="298"/>
      <c r="J30" s="298"/>
      <c r="K30" s="296"/>
    </row>
    <row r="31" s="1" customFormat="1" ht="15" customHeight="1">
      <c r="B31" s="299"/>
      <c r="C31" s="300"/>
      <c r="D31" s="298" t="s">
        <v>852</v>
      </c>
      <c r="E31" s="298"/>
      <c r="F31" s="298"/>
      <c r="G31" s="298"/>
      <c r="H31" s="298"/>
      <c r="I31" s="298"/>
      <c r="J31" s="298"/>
      <c r="K31" s="296"/>
    </row>
    <row r="32" s="1" customFormat="1" ht="12.75" customHeight="1">
      <c r="B32" s="299"/>
      <c r="C32" s="300"/>
      <c r="D32" s="300"/>
      <c r="E32" s="300"/>
      <c r="F32" s="300"/>
      <c r="G32" s="300"/>
      <c r="H32" s="300"/>
      <c r="I32" s="300"/>
      <c r="J32" s="300"/>
      <c r="K32" s="296"/>
    </row>
    <row r="33" s="1" customFormat="1" ht="15" customHeight="1">
      <c r="B33" s="299"/>
      <c r="C33" s="300"/>
      <c r="D33" s="298" t="s">
        <v>853</v>
      </c>
      <c r="E33" s="298"/>
      <c r="F33" s="298"/>
      <c r="G33" s="298"/>
      <c r="H33" s="298"/>
      <c r="I33" s="298"/>
      <c r="J33" s="298"/>
      <c r="K33" s="296"/>
    </row>
    <row r="34" s="1" customFormat="1" ht="15" customHeight="1">
      <c r="B34" s="299"/>
      <c r="C34" s="300"/>
      <c r="D34" s="298" t="s">
        <v>854</v>
      </c>
      <c r="E34" s="298"/>
      <c r="F34" s="298"/>
      <c r="G34" s="298"/>
      <c r="H34" s="298"/>
      <c r="I34" s="298"/>
      <c r="J34" s="298"/>
      <c r="K34" s="296"/>
    </row>
    <row r="35" s="1" customFormat="1" ht="15" customHeight="1">
      <c r="B35" s="299"/>
      <c r="C35" s="300"/>
      <c r="D35" s="298" t="s">
        <v>855</v>
      </c>
      <c r="E35" s="298"/>
      <c r="F35" s="298"/>
      <c r="G35" s="298"/>
      <c r="H35" s="298"/>
      <c r="I35" s="298"/>
      <c r="J35" s="298"/>
      <c r="K35" s="296"/>
    </row>
    <row r="36" s="1" customFormat="1" ht="15" customHeight="1">
      <c r="B36" s="299"/>
      <c r="C36" s="300"/>
      <c r="D36" s="298"/>
      <c r="E36" s="301" t="s">
        <v>120</v>
      </c>
      <c r="F36" s="298"/>
      <c r="G36" s="298" t="s">
        <v>856</v>
      </c>
      <c r="H36" s="298"/>
      <c r="I36" s="298"/>
      <c r="J36" s="298"/>
      <c r="K36" s="296"/>
    </row>
    <row r="37" s="1" customFormat="1" ht="30.75" customHeight="1">
      <c r="B37" s="299"/>
      <c r="C37" s="300"/>
      <c r="D37" s="298"/>
      <c r="E37" s="301" t="s">
        <v>857</v>
      </c>
      <c r="F37" s="298"/>
      <c r="G37" s="298" t="s">
        <v>858</v>
      </c>
      <c r="H37" s="298"/>
      <c r="I37" s="298"/>
      <c r="J37" s="298"/>
      <c r="K37" s="296"/>
    </row>
    <row r="38" s="1" customFormat="1" ht="15" customHeight="1">
      <c r="B38" s="299"/>
      <c r="C38" s="300"/>
      <c r="D38" s="298"/>
      <c r="E38" s="301" t="s">
        <v>52</v>
      </c>
      <c r="F38" s="298"/>
      <c r="G38" s="298" t="s">
        <v>859</v>
      </c>
      <c r="H38" s="298"/>
      <c r="I38" s="298"/>
      <c r="J38" s="298"/>
      <c r="K38" s="296"/>
    </row>
    <row r="39" s="1" customFormat="1" ht="15" customHeight="1">
      <c r="B39" s="299"/>
      <c r="C39" s="300"/>
      <c r="D39" s="298"/>
      <c r="E39" s="301" t="s">
        <v>53</v>
      </c>
      <c r="F39" s="298"/>
      <c r="G39" s="298" t="s">
        <v>860</v>
      </c>
      <c r="H39" s="298"/>
      <c r="I39" s="298"/>
      <c r="J39" s="298"/>
      <c r="K39" s="296"/>
    </row>
    <row r="40" s="1" customFormat="1" ht="15" customHeight="1">
      <c r="B40" s="299"/>
      <c r="C40" s="300"/>
      <c r="D40" s="298"/>
      <c r="E40" s="301" t="s">
        <v>121</v>
      </c>
      <c r="F40" s="298"/>
      <c r="G40" s="298" t="s">
        <v>861</v>
      </c>
      <c r="H40" s="298"/>
      <c r="I40" s="298"/>
      <c r="J40" s="298"/>
      <c r="K40" s="296"/>
    </row>
    <row r="41" s="1" customFormat="1" ht="15" customHeight="1">
      <c r="B41" s="299"/>
      <c r="C41" s="300"/>
      <c r="D41" s="298"/>
      <c r="E41" s="301" t="s">
        <v>122</v>
      </c>
      <c r="F41" s="298"/>
      <c r="G41" s="298" t="s">
        <v>862</v>
      </c>
      <c r="H41" s="298"/>
      <c r="I41" s="298"/>
      <c r="J41" s="298"/>
      <c r="K41" s="296"/>
    </row>
    <row r="42" s="1" customFormat="1" ht="15" customHeight="1">
      <c r="B42" s="299"/>
      <c r="C42" s="300"/>
      <c r="D42" s="298"/>
      <c r="E42" s="301" t="s">
        <v>863</v>
      </c>
      <c r="F42" s="298"/>
      <c r="G42" s="298" t="s">
        <v>864</v>
      </c>
      <c r="H42" s="298"/>
      <c r="I42" s="298"/>
      <c r="J42" s="298"/>
      <c r="K42" s="296"/>
    </row>
    <row r="43" s="1" customFormat="1" ht="15" customHeight="1">
      <c r="B43" s="299"/>
      <c r="C43" s="300"/>
      <c r="D43" s="298"/>
      <c r="E43" s="301"/>
      <c r="F43" s="298"/>
      <c r="G43" s="298" t="s">
        <v>865</v>
      </c>
      <c r="H43" s="298"/>
      <c r="I43" s="298"/>
      <c r="J43" s="298"/>
      <c r="K43" s="296"/>
    </row>
    <row r="44" s="1" customFormat="1" ht="15" customHeight="1">
      <c r="B44" s="299"/>
      <c r="C44" s="300"/>
      <c r="D44" s="298"/>
      <c r="E44" s="301" t="s">
        <v>866</v>
      </c>
      <c r="F44" s="298"/>
      <c r="G44" s="298" t="s">
        <v>867</v>
      </c>
      <c r="H44" s="298"/>
      <c r="I44" s="298"/>
      <c r="J44" s="298"/>
      <c r="K44" s="296"/>
    </row>
    <row r="45" s="1" customFormat="1" ht="15" customHeight="1">
      <c r="B45" s="299"/>
      <c r="C45" s="300"/>
      <c r="D45" s="298"/>
      <c r="E45" s="301" t="s">
        <v>124</v>
      </c>
      <c r="F45" s="298"/>
      <c r="G45" s="298" t="s">
        <v>868</v>
      </c>
      <c r="H45" s="298"/>
      <c r="I45" s="298"/>
      <c r="J45" s="298"/>
      <c r="K45" s="296"/>
    </row>
    <row r="46" s="1" customFormat="1" ht="12.75" customHeight="1">
      <c r="B46" s="299"/>
      <c r="C46" s="300"/>
      <c r="D46" s="298"/>
      <c r="E46" s="298"/>
      <c r="F46" s="298"/>
      <c r="G46" s="298"/>
      <c r="H46" s="298"/>
      <c r="I46" s="298"/>
      <c r="J46" s="298"/>
      <c r="K46" s="296"/>
    </row>
    <row r="47" s="1" customFormat="1" ht="15" customHeight="1">
      <c r="B47" s="299"/>
      <c r="C47" s="300"/>
      <c r="D47" s="298" t="s">
        <v>869</v>
      </c>
      <c r="E47" s="298"/>
      <c r="F47" s="298"/>
      <c r="G47" s="298"/>
      <c r="H47" s="298"/>
      <c r="I47" s="298"/>
      <c r="J47" s="298"/>
      <c r="K47" s="296"/>
    </row>
    <row r="48" s="1" customFormat="1" ht="15" customHeight="1">
      <c r="B48" s="299"/>
      <c r="C48" s="300"/>
      <c r="D48" s="300"/>
      <c r="E48" s="298" t="s">
        <v>870</v>
      </c>
      <c r="F48" s="298"/>
      <c r="G48" s="298"/>
      <c r="H48" s="298"/>
      <c r="I48" s="298"/>
      <c r="J48" s="298"/>
      <c r="K48" s="296"/>
    </row>
    <row r="49" s="1" customFormat="1" ht="15" customHeight="1">
      <c r="B49" s="299"/>
      <c r="C49" s="300"/>
      <c r="D49" s="300"/>
      <c r="E49" s="298" t="s">
        <v>871</v>
      </c>
      <c r="F49" s="298"/>
      <c r="G49" s="298"/>
      <c r="H49" s="298"/>
      <c r="I49" s="298"/>
      <c r="J49" s="298"/>
      <c r="K49" s="296"/>
    </row>
    <row r="50" s="1" customFormat="1" ht="15" customHeight="1">
      <c r="B50" s="299"/>
      <c r="C50" s="300"/>
      <c r="D50" s="300"/>
      <c r="E50" s="298" t="s">
        <v>872</v>
      </c>
      <c r="F50" s="298"/>
      <c r="G50" s="298"/>
      <c r="H50" s="298"/>
      <c r="I50" s="298"/>
      <c r="J50" s="298"/>
      <c r="K50" s="296"/>
    </row>
    <row r="51" s="1" customFormat="1" ht="15" customHeight="1">
      <c r="B51" s="299"/>
      <c r="C51" s="300"/>
      <c r="D51" s="298" t="s">
        <v>873</v>
      </c>
      <c r="E51" s="298"/>
      <c r="F51" s="298"/>
      <c r="G51" s="298"/>
      <c r="H51" s="298"/>
      <c r="I51" s="298"/>
      <c r="J51" s="298"/>
      <c r="K51" s="296"/>
    </row>
    <row r="52" s="1" customFormat="1" ht="25.5" customHeight="1">
      <c r="B52" s="294"/>
      <c r="C52" s="295" t="s">
        <v>874</v>
      </c>
      <c r="D52" s="295"/>
      <c r="E52" s="295"/>
      <c r="F52" s="295"/>
      <c r="G52" s="295"/>
      <c r="H52" s="295"/>
      <c r="I52" s="295"/>
      <c r="J52" s="295"/>
      <c r="K52" s="296"/>
    </row>
    <row r="53" s="1" customFormat="1" ht="5.25" customHeight="1">
      <c r="B53" s="294"/>
      <c r="C53" s="297"/>
      <c r="D53" s="297"/>
      <c r="E53" s="297"/>
      <c r="F53" s="297"/>
      <c r="G53" s="297"/>
      <c r="H53" s="297"/>
      <c r="I53" s="297"/>
      <c r="J53" s="297"/>
      <c r="K53" s="296"/>
    </row>
    <row r="54" s="1" customFormat="1" ht="15" customHeight="1">
      <c r="B54" s="294"/>
      <c r="C54" s="298" t="s">
        <v>875</v>
      </c>
      <c r="D54" s="298"/>
      <c r="E54" s="298"/>
      <c r="F54" s="298"/>
      <c r="G54" s="298"/>
      <c r="H54" s="298"/>
      <c r="I54" s="298"/>
      <c r="J54" s="298"/>
      <c r="K54" s="296"/>
    </row>
    <row r="55" s="1" customFormat="1" ht="15" customHeight="1">
      <c r="B55" s="294"/>
      <c r="C55" s="298" t="s">
        <v>876</v>
      </c>
      <c r="D55" s="298"/>
      <c r="E55" s="298"/>
      <c r="F55" s="298"/>
      <c r="G55" s="298"/>
      <c r="H55" s="298"/>
      <c r="I55" s="298"/>
      <c r="J55" s="298"/>
      <c r="K55" s="296"/>
    </row>
    <row r="56" s="1" customFormat="1" ht="12.75" customHeight="1">
      <c r="B56" s="294"/>
      <c r="C56" s="298"/>
      <c r="D56" s="298"/>
      <c r="E56" s="298"/>
      <c r="F56" s="298"/>
      <c r="G56" s="298"/>
      <c r="H56" s="298"/>
      <c r="I56" s="298"/>
      <c r="J56" s="298"/>
      <c r="K56" s="296"/>
    </row>
    <row r="57" s="1" customFormat="1" ht="15" customHeight="1">
      <c r="B57" s="294"/>
      <c r="C57" s="298" t="s">
        <v>877</v>
      </c>
      <c r="D57" s="298"/>
      <c r="E57" s="298"/>
      <c r="F57" s="298"/>
      <c r="G57" s="298"/>
      <c r="H57" s="298"/>
      <c r="I57" s="298"/>
      <c r="J57" s="298"/>
      <c r="K57" s="296"/>
    </row>
    <row r="58" s="1" customFormat="1" ht="15" customHeight="1">
      <c r="B58" s="294"/>
      <c r="C58" s="300"/>
      <c r="D58" s="298" t="s">
        <v>878</v>
      </c>
      <c r="E58" s="298"/>
      <c r="F58" s="298"/>
      <c r="G58" s="298"/>
      <c r="H58" s="298"/>
      <c r="I58" s="298"/>
      <c r="J58" s="298"/>
      <c r="K58" s="296"/>
    </row>
    <row r="59" s="1" customFormat="1" ht="15" customHeight="1">
      <c r="B59" s="294"/>
      <c r="C59" s="300"/>
      <c r="D59" s="298" t="s">
        <v>879</v>
      </c>
      <c r="E59" s="298"/>
      <c r="F59" s="298"/>
      <c r="G59" s="298"/>
      <c r="H59" s="298"/>
      <c r="I59" s="298"/>
      <c r="J59" s="298"/>
      <c r="K59" s="296"/>
    </row>
    <row r="60" s="1" customFormat="1" ht="15" customHeight="1">
      <c r="B60" s="294"/>
      <c r="C60" s="300"/>
      <c r="D60" s="298" t="s">
        <v>880</v>
      </c>
      <c r="E60" s="298"/>
      <c r="F60" s="298"/>
      <c r="G60" s="298"/>
      <c r="H60" s="298"/>
      <c r="I60" s="298"/>
      <c r="J60" s="298"/>
      <c r="K60" s="296"/>
    </row>
    <row r="61" s="1" customFormat="1" ht="15" customHeight="1">
      <c r="B61" s="294"/>
      <c r="C61" s="300"/>
      <c r="D61" s="298" t="s">
        <v>881</v>
      </c>
      <c r="E61" s="298"/>
      <c r="F61" s="298"/>
      <c r="G61" s="298"/>
      <c r="H61" s="298"/>
      <c r="I61" s="298"/>
      <c r="J61" s="298"/>
      <c r="K61" s="296"/>
    </row>
    <row r="62" s="1" customFormat="1" ht="15" customHeight="1">
      <c r="B62" s="294"/>
      <c r="C62" s="300"/>
      <c r="D62" s="303" t="s">
        <v>882</v>
      </c>
      <c r="E62" s="303"/>
      <c r="F62" s="303"/>
      <c r="G62" s="303"/>
      <c r="H62" s="303"/>
      <c r="I62" s="303"/>
      <c r="J62" s="303"/>
      <c r="K62" s="296"/>
    </row>
    <row r="63" s="1" customFormat="1" ht="15" customHeight="1">
      <c r="B63" s="294"/>
      <c r="C63" s="300"/>
      <c r="D63" s="298" t="s">
        <v>883</v>
      </c>
      <c r="E63" s="298"/>
      <c r="F63" s="298"/>
      <c r="G63" s="298"/>
      <c r="H63" s="298"/>
      <c r="I63" s="298"/>
      <c r="J63" s="298"/>
      <c r="K63" s="296"/>
    </row>
    <row r="64" s="1" customFormat="1" ht="12.75" customHeight="1">
      <c r="B64" s="294"/>
      <c r="C64" s="300"/>
      <c r="D64" s="300"/>
      <c r="E64" s="304"/>
      <c r="F64" s="300"/>
      <c r="G64" s="300"/>
      <c r="H64" s="300"/>
      <c r="I64" s="300"/>
      <c r="J64" s="300"/>
      <c r="K64" s="296"/>
    </row>
    <row r="65" s="1" customFormat="1" ht="15" customHeight="1">
      <c r="B65" s="294"/>
      <c r="C65" s="300"/>
      <c r="D65" s="298" t="s">
        <v>884</v>
      </c>
      <c r="E65" s="298"/>
      <c r="F65" s="298"/>
      <c r="G65" s="298"/>
      <c r="H65" s="298"/>
      <c r="I65" s="298"/>
      <c r="J65" s="298"/>
      <c r="K65" s="296"/>
    </row>
    <row r="66" s="1" customFormat="1" ht="15" customHeight="1">
      <c r="B66" s="294"/>
      <c r="C66" s="300"/>
      <c r="D66" s="303" t="s">
        <v>885</v>
      </c>
      <c r="E66" s="303"/>
      <c r="F66" s="303"/>
      <c r="G66" s="303"/>
      <c r="H66" s="303"/>
      <c r="I66" s="303"/>
      <c r="J66" s="303"/>
      <c r="K66" s="296"/>
    </row>
    <row r="67" s="1" customFormat="1" ht="15" customHeight="1">
      <c r="B67" s="294"/>
      <c r="C67" s="300"/>
      <c r="D67" s="298" t="s">
        <v>886</v>
      </c>
      <c r="E67" s="298"/>
      <c r="F67" s="298"/>
      <c r="G67" s="298"/>
      <c r="H67" s="298"/>
      <c r="I67" s="298"/>
      <c r="J67" s="298"/>
      <c r="K67" s="296"/>
    </row>
    <row r="68" s="1" customFormat="1" ht="15" customHeight="1">
      <c r="B68" s="294"/>
      <c r="C68" s="300"/>
      <c r="D68" s="298" t="s">
        <v>887</v>
      </c>
      <c r="E68" s="298"/>
      <c r="F68" s="298"/>
      <c r="G68" s="298"/>
      <c r="H68" s="298"/>
      <c r="I68" s="298"/>
      <c r="J68" s="298"/>
      <c r="K68" s="296"/>
    </row>
    <row r="69" s="1" customFormat="1" ht="15" customHeight="1">
      <c r="B69" s="294"/>
      <c r="C69" s="300"/>
      <c r="D69" s="298" t="s">
        <v>888</v>
      </c>
      <c r="E69" s="298"/>
      <c r="F69" s="298"/>
      <c r="G69" s="298"/>
      <c r="H69" s="298"/>
      <c r="I69" s="298"/>
      <c r="J69" s="298"/>
      <c r="K69" s="296"/>
    </row>
    <row r="70" s="1" customFormat="1" ht="15" customHeight="1">
      <c r="B70" s="294"/>
      <c r="C70" s="300"/>
      <c r="D70" s="298" t="s">
        <v>889</v>
      </c>
      <c r="E70" s="298"/>
      <c r="F70" s="298"/>
      <c r="G70" s="298"/>
      <c r="H70" s="298"/>
      <c r="I70" s="298"/>
      <c r="J70" s="298"/>
      <c r="K70" s="296"/>
    </row>
    <row r="71" s="1" customFormat="1" ht="12.75" customHeight="1">
      <c r="B71" s="305"/>
      <c r="C71" s="306"/>
      <c r="D71" s="306"/>
      <c r="E71" s="306"/>
      <c r="F71" s="306"/>
      <c r="G71" s="306"/>
      <c r="H71" s="306"/>
      <c r="I71" s="306"/>
      <c r="J71" s="306"/>
      <c r="K71" s="307"/>
    </row>
    <row r="72" s="1" customFormat="1" ht="18.75" customHeight="1">
      <c r="B72" s="308"/>
      <c r="C72" s="308"/>
      <c r="D72" s="308"/>
      <c r="E72" s="308"/>
      <c r="F72" s="308"/>
      <c r="G72" s="308"/>
      <c r="H72" s="308"/>
      <c r="I72" s="308"/>
      <c r="J72" s="308"/>
      <c r="K72" s="309"/>
    </row>
    <row r="73" s="1" customFormat="1" ht="18.75" customHeight="1">
      <c r="B73" s="309"/>
      <c r="C73" s="309"/>
      <c r="D73" s="309"/>
      <c r="E73" s="309"/>
      <c r="F73" s="309"/>
      <c r="G73" s="309"/>
      <c r="H73" s="309"/>
      <c r="I73" s="309"/>
      <c r="J73" s="309"/>
      <c r="K73" s="309"/>
    </row>
    <row r="74" s="1" customFormat="1" ht="7.5" customHeight="1">
      <c r="B74" s="310"/>
      <c r="C74" s="311"/>
      <c r="D74" s="311"/>
      <c r="E74" s="311"/>
      <c r="F74" s="311"/>
      <c r="G74" s="311"/>
      <c r="H74" s="311"/>
      <c r="I74" s="311"/>
      <c r="J74" s="311"/>
      <c r="K74" s="312"/>
    </row>
    <row r="75" s="1" customFormat="1" ht="45" customHeight="1">
      <c r="B75" s="313"/>
      <c r="C75" s="314" t="s">
        <v>890</v>
      </c>
      <c r="D75" s="314"/>
      <c r="E75" s="314"/>
      <c r="F75" s="314"/>
      <c r="G75" s="314"/>
      <c r="H75" s="314"/>
      <c r="I75" s="314"/>
      <c r="J75" s="314"/>
      <c r="K75" s="315"/>
    </row>
    <row r="76" s="1" customFormat="1" ht="17.25" customHeight="1">
      <c r="B76" s="313"/>
      <c r="C76" s="316" t="s">
        <v>891</v>
      </c>
      <c r="D76" s="316"/>
      <c r="E76" s="316"/>
      <c r="F76" s="316" t="s">
        <v>892</v>
      </c>
      <c r="G76" s="317"/>
      <c r="H76" s="316" t="s">
        <v>53</v>
      </c>
      <c r="I76" s="316" t="s">
        <v>56</v>
      </c>
      <c r="J76" s="316" t="s">
        <v>893</v>
      </c>
      <c r="K76" s="315"/>
    </row>
    <row r="77" s="1" customFormat="1" ht="17.25" customHeight="1">
      <c r="B77" s="313"/>
      <c r="C77" s="318" t="s">
        <v>894</v>
      </c>
      <c r="D77" s="318"/>
      <c r="E77" s="318"/>
      <c r="F77" s="319" t="s">
        <v>895</v>
      </c>
      <c r="G77" s="320"/>
      <c r="H77" s="318"/>
      <c r="I77" s="318"/>
      <c r="J77" s="318" t="s">
        <v>896</v>
      </c>
      <c r="K77" s="315"/>
    </row>
    <row r="78" s="1" customFormat="1" ht="5.25" customHeight="1">
      <c r="B78" s="313"/>
      <c r="C78" s="321"/>
      <c r="D78" s="321"/>
      <c r="E78" s="321"/>
      <c r="F78" s="321"/>
      <c r="G78" s="322"/>
      <c r="H78" s="321"/>
      <c r="I78" s="321"/>
      <c r="J78" s="321"/>
      <c r="K78" s="315"/>
    </row>
    <row r="79" s="1" customFormat="1" ht="15" customHeight="1">
      <c r="B79" s="313"/>
      <c r="C79" s="301" t="s">
        <v>52</v>
      </c>
      <c r="D79" s="321"/>
      <c r="E79" s="321"/>
      <c r="F79" s="323" t="s">
        <v>897</v>
      </c>
      <c r="G79" s="322"/>
      <c r="H79" s="301" t="s">
        <v>898</v>
      </c>
      <c r="I79" s="301" t="s">
        <v>899</v>
      </c>
      <c r="J79" s="301">
        <v>20</v>
      </c>
      <c r="K79" s="315"/>
    </row>
    <row r="80" s="1" customFormat="1" ht="15" customHeight="1">
      <c r="B80" s="313"/>
      <c r="C80" s="301" t="s">
        <v>900</v>
      </c>
      <c r="D80" s="301"/>
      <c r="E80" s="301"/>
      <c r="F80" s="323" t="s">
        <v>897</v>
      </c>
      <c r="G80" s="322"/>
      <c r="H80" s="301" t="s">
        <v>901</v>
      </c>
      <c r="I80" s="301" t="s">
        <v>899</v>
      </c>
      <c r="J80" s="301">
        <v>120</v>
      </c>
      <c r="K80" s="315"/>
    </row>
    <row r="81" s="1" customFormat="1" ht="15" customHeight="1">
      <c r="B81" s="324"/>
      <c r="C81" s="301" t="s">
        <v>902</v>
      </c>
      <c r="D81" s="301"/>
      <c r="E81" s="301"/>
      <c r="F81" s="323" t="s">
        <v>903</v>
      </c>
      <c r="G81" s="322"/>
      <c r="H81" s="301" t="s">
        <v>904</v>
      </c>
      <c r="I81" s="301" t="s">
        <v>899</v>
      </c>
      <c r="J81" s="301">
        <v>50</v>
      </c>
      <c r="K81" s="315"/>
    </row>
    <row r="82" s="1" customFormat="1" ht="15" customHeight="1">
      <c r="B82" s="324"/>
      <c r="C82" s="301" t="s">
        <v>905</v>
      </c>
      <c r="D82" s="301"/>
      <c r="E82" s="301"/>
      <c r="F82" s="323" t="s">
        <v>897</v>
      </c>
      <c r="G82" s="322"/>
      <c r="H82" s="301" t="s">
        <v>906</v>
      </c>
      <c r="I82" s="301" t="s">
        <v>907</v>
      </c>
      <c r="J82" s="301"/>
      <c r="K82" s="315"/>
    </row>
    <row r="83" s="1" customFormat="1" ht="15" customHeight="1">
      <c r="B83" s="324"/>
      <c r="C83" s="325" t="s">
        <v>908</v>
      </c>
      <c r="D83" s="325"/>
      <c r="E83" s="325"/>
      <c r="F83" s="326" t="s">
        <v>903</v>
      </c>
      <c r="G83" s="325"/>
      <c r="H83" s="325" t="s">
        <v>909</v>
      </c>
      <c r="I83" s="325" t="s">
        <v>899</v>
      </c>
      <c r="J83" s="325">
        <v>15</v>
      </c>
      <c r="K83" s="315"/>
    </row>
    <row r="84" s="1" customFormat="1" ht="15" customHeight="1">
      <c r="B84" s="324"/>
      <c r="C84" s="325" t="s">
        <v>910</v>
      </c>
      <c r="D84" s="325"/>
      <c r="E84" s="325"/>
      <c r="F84" s="326" t="s">
        <v>903</v>
      </c>
      <c r="G84" s="325"/>
      <c r="H84" s="325" t="s">
        <v>911</v>
      </c>
      <c r="I84" s="325" t="s">
        <v>899</v>
      </c>
      <c r="J84" s="325">
        <v>15</v>
      </c>
      <c r="K84" s="315"/>
    </row>
    <row r="85" s="1" customFormat="1" ht="15" customHeight="1">
      <c r="B85" s="324"/>
      <c r="C85" s="325" t="s">
        <v>912</v>
      </c>
      <c r="D85" s="325"/>
      <c r="E85" s="325"/>
      <c r="F85" s="326" t="s">
        <v>903</v>
      </c>
      <c r="G85" s="325"/>
      <c r="H85" s="325" t="s">
        <v>913</v>
      </c>
      <c r="I85" s="325" t="s">
        <v>899</v>
      </c>
      <c r="J85" s="325">
        <v>20</v>
      </c>
      <c r="K85" s="315"/>
    </row>
    <row r="86" s="1" customFormat="1" ht="15" customHeight="1">
      <c r="B86" s="324"/>
      <c r="C86" s="325" t="s">
        <v>914</v>
      </c>
      <c r="D86" s="325"/>
      <c r="E86" s="325"/>
      <c r="F86" s="326" t="s">
        <v>903</v>
      </c>
      <c r="G86" s="325"/>
      <c r="H86" s="325" t="s">
        <v>915</v>
      </c>
      <c r="I86" s="325" t="s">
        <v>899</v>
      </c>
      <c r="J86" s="325">
        <v>20</v>
      </c>
      <c r="K86" s="315"/>
    </row>
    <row r="87" s="1" customFormat="1" ht="15" customHeight="1">
      <c r="B87" s="324"/>
      <c r="C87" s="301" t="s">
        <v>916</v>
      </c>
      <c r="D87" s="301"/>
      <c r="E87" s="301"/>
      <c r="F87" s="323" t="s">
        <v>903</v>
      </c>
      <c r="G87" s="322"/>
      <c r="H87" s="301" t="s">
        <v>917</v>
      </c>
      <c r="I87" s="301" t="s">
        <v>899</v>
      </c>
      <c r="J87" s="301">
        <v>50</v>
      </c>
      <c r="K87" s="315"/>
    </row>
    <row r="88" s="1" customFormat="1" ht="15" customHeight="1">
      <c r="B88" s="324"/>
      <c r="C88" s="301" t="s">
        <v>918</v>
      </c>
      <c r="D88" s="301"/>
      <c r="E88" s="301"/>
      <c r="F88" s="323" t="s">
        <v>903</v>
      </c>
      <c r="G88" s="322"/>
      <c r="H88" s="301" t="s">
        <v>919</v>
      </c>
      <c r="I88" s="301" t="s">
        <v>899</v>
      </c>
      <c r="J88" s="301">
        <v>20</v>
      </c>
      <c r="K88" s="315"/>
    </row>
    <row r="89" s="1" customFormat="1" ht="15" customHeight="1">
      <c r="B89" s="324"/>
      <c r="C89" s="301" t="s">
        <v>920</v>
      </c>
      <c r="D89" s="301"/>
      <c r="E89" s="301"/>
      <c r="F89" s="323" t="s">
        <v>903</v>
      </c>
      <c r="G89" s="322"/>
      <c r="H89" s="301" t="s">
        <v>921</v>
      </c>
      <c r="I89" s="301" t="s">
        <v>899</v>
      </c>
      <c r="J89" s="301">
        <v>20</v>
      </c>
      <c r="K89" s="315"/>
    </row>
    <row r="90" s="1" customFormat="1" ht="15" customHeight="1">
      <c r="B90" s="324"/>
      <c r="C90" s="301" t="s">
        <v>922</v>
      </c>
      <c r="D90" s="301"/>
      <c r="E90" s="301"/>
      <c r="F90" s="323" t="s">
        <v>903</v>
      </c>
      <c r="G90" s="322"/>
      <c r="H90" s="301" t="s">
        <v>923</v>
      </c>
      <c r="I90" s="301" t="s">
        <v>899</v>
      </c>
      <c r="J90" s="301">
        <v>50</v>
      </c>
      <c r="K90" s="315"/>
    </row>
    <row r="91" s="1" customFormat="1" ht="15" customHeight="1">
      <c r="B91" s="324"/>
      <c r="C91" s="301" t="s">
        <v>924</v>
      </c>
      <c r="D91" s="301"/>
      <c r="E91" s="301"/>
      <c r="F91" s="323" t="s">
        <v>903</v>
      </c>
      <c r="G91" s="322"/>
      <c r="H91" s="301" t="s">
        <v>924</v>
      </c>
      <c r="I91" s="301" t="s">
        <v>899</v>
      </c>
      <c r="J91" s="301">
        <v>50</v>
      </c>
      <c r="K91" s="315"/>
    </row>
    <row r="92" s="1" customFormat="1" ht="15" customHeight="1">
      <c r="B92" s="324"/>
      <c r="C92" s="301" t="s">
        <v>925</v>
      </c>
      <c r="D92" s="301"/>
      <c r="E92" s="301"/>
      <c r="F92" s="323" t="s">
        <v>903</v>
      </c>
      <c r="G92" s="322"/>
      <c r="H92" s="301" t="s">
        <v>926</v>
      </c>
      <c r="I92" s="301" t="s">
        <v>899</v>
      </c>
      <c r="J92" s="301">
        <v>255</v>
      </c>
      <c r="K92" s="315"/>
    </row>
    <row r="93" s="1" customFormat="1" ht="15" customHeight="1">
      <c r="B93" s="324"/>
      <c r="C93" s="301" t="s">
        <v>927</v>
      </c>
      <c r="D93" s="301"/>
      <c r="E93" s="301"/>
      <c r="F93" s="323" t="s">
        <v>897</v>
      </c>
      <c r="G93" s="322"/>
      <c r="H93" s="301" t="s">
        <v>928</v>
      </c>
      <c r="I93" s="301" t="s">
        <v>929</v>
      </c>
      <c r="J93" s="301"/>
      <c r="K93" s="315"/>
    </row>
    <row r="94" s="1" customFormat="1" ht="15" customHeight="1">
      <c r="B94" s="324"/>
      <c r="C94" s="301" t="s">
        <v>930</v>
      </c>
      <c r="D94" s="301"/>
      <c r="E94" s="301"/>
      <c r="F94" s="323" t="s">
        <v>897</v>
      </c>
      <c r="G94" s="322"/>
      <c r="H94" s="301" t="s">
        <v>931</v>
      </c>
      <c r="I94" s="301" t="s">
        <v>932</v>
      </c>
      <c r="J94" s="301"/>
      <c r="K94" s="315"/>
    </row>
    <row r="95" s="1" customFormat="1" ht="15" customHeight="1">
      <c r="B95" s="324"/>
      <c r="C95" s="301" t="s">
        <v>933</v>
      </c>
      <c r="D95" s="301"/>
      <c r="E95" s="301"/>
      <c r="F95" s="323" t="s">
        <v>897</v>
      </c>
      <c r="G95" s="322"/>
      <c r="H95" s="301" t="s">
        <v>933</v>
      </c>
      <c r="I95" s="301" t="s">
        <v>932</v>
      </c>
      <c r="J95" s="301"/>
      <c r="K95" s="315"/>
    </row>
    <row r="96" s="1" customFormat="1" ht="15" customHeight="1">
      <c r="B96" s="324"/>
      <c r="C96" s="301" t="s">
        <v>37</v>
      </c>
      <c r="D96" s="301"/>
      <c r="E96" s="301"/>
      <c r="F96" s="323" t="s">
        <v>897</v>
      </c>
      <c r="G96" s="322"/>
      <c r="H96" s="301" t="s">
        <v>934</v>
      </c>
      <c r="I96" s="301" t="s">
        <v>932</v>
      </c>
      <c r="J96" s="301"/>
      <c r="K96" s="315"/>
    </row>
    <row r="97" s="1" customFormat="1" ht="15" customHeight="1">
      <c r="B97" s="324"/>
      <c r="C97" s="301" t="s">
        <v>47</v>
      </c>
      <c r="D97" s="301"/>
      <c r="E97" s="301"/>
      <c r="F97" s="323" t="s">
        <v>897</v>
      </c>
      <c r="G97" s="322"/>
      <c r="H97" s="301" t="s">
        <v>935</v>
      </c>
      <c r="I97" s="301" t="s">
        <v>932</v>
      </c>
      <c r="J97" s="301"/>
      <c r="K97" s="315"/>
    </row>
    <row r="98" s="1" customFormat="1" ht="15" customHeight="1">
      <c r="B98" s="327"/>
      <c r="C98" s="328"/>
      <c r="D98" s="328"/>
      <c r="E98" s="328"/>
      <c r="F98" s="328"/>
      <c r="G98" s="328"/>
      <c r="H98" s="328"/>
      <c r="I98" s="328"/>
      <c r="J98" s="328"/>
      <c r="K98" s="329"/>
    </row>
    <row r="99" s="1" customFormat="1" ht="18.75" customHeight="1">
      <c r="B99" s="330"/>
      <c r="C99" s="331"/>
      <c r="D99" s="331"/>
      <c r="E99" s="331"/>
      <c r="F99" s="331"/>
      <c r="G99" s="331"/>
      <c r="H99" s="331"/>
      <c r="I99" s="331"/>
      <c r="J99" s="331"/>
      <c r="K99" s="330"/>
    </row>
    <row r="100" s="1" customFormat="1" ht="18.75" customHeight="1">
      <c r="B100" s="309"/>
      <c r="C100" s="309"/>
      <c r="D100" s="309"/>
      <c r="E100" s="309"/>
      <c r="F100" s="309"/>
      <c r="G100" s="309"/>
      <c r="H100" s="309"/>
      <c r="I100" s="309"/>
      <c r="J100" s="309"/>
      <c r="K100" s="309"/>
    </row>
    <row r="101" s="1" customFormat="1" ht="7.5" customHeight="1">
      <c r="B101" s="310"/>
      <c r="C101" s="311"/>
      <c r="D101" s="311"/>
      <c r="E101" s="311"/>
      <c r="F101" s="311"/>
      <c r="G101" s="311"/>
      <c r="H101" s="311"/>
      <c r="I101" s="311"/>
      <c r="J101" s="311"/>
      <c r="K101" s="312"/>
    </row>
    <row r="102" s="1" customFormat="1" ht="45" customHeight="1">
      <c r="B102" s="313"/>
      <c r="C102" s="314" t="s">
        <v>936</v>
      </c>
      <c r="D102" s="314"/>
      <c r="E102" s="314"/>
      <c r="F102" s="314"/>
      <c r="G102" s="314"/>
      <c r="H102" s="314"/>
      <c r="I102" s="314"/>
      <c r="J102" s="314"/>
      <c r="K102" s="315"/>
    </row>
    <row r="103" s="1" customFormat="1" ht="17.25" customHeight="1">
      <c r="B103" s="313"/>
      <c r="C103" s="316" t="s">
        <v>891</v>
      </c>
      <c r="D103" s="316"/>
      <c r="E103" s="316"/>
      <c r="F103" s="316" t="s">
        <v>892</v>
      </c>
      <c r="G103" s="317"/>
      <c r="H103" s="316" t="s">
        <v>53</v>
      </c>
      <c r="I103" s="316" t="s">
        <v>56</v>
      </c>
      <c r="J103" s="316" t="s">
        <v>893</v>
      </c>
      <c r="K103" s="315"/>
    </row>
    <row r="104" s="1" customFormat="1" ht="17.25" customHeight="1">
      <c r="B104" s="313"/>
      <c r="C104" s="318" t="s">
        <v>894</v>
      </c>
      <c r="D104" s="318"/>
      <c r="E104" s="318"/>
      <c r="F104" s="319" t="s">
        <v>895</v>
      </c>
      <c r="G104" s="320"/>
      <c r="H104" s="318"/>
      <c r="I104" s="318"/>
      <c r="J104" s="318" t="s">
        <v>896</v>
      </c>
      <c r="K104" s="315"/>
    </row>
    <row r="105" s="1" customFormat="1" ht="5.25" customHeight="1">
      <c r="B105" s="313"/>
      <c r="C105" s="316"/>
      <c r="D105" s="316"/>
      <c r="E105" s="316"/>
      <c r="F105" s="316"/>
      <c r="G105" s="332"/>
      <c r="H105" s="316"/>
      <c r="I105" s="316"/>
      <c r="J105" s="316"/>
      <c r="K105" s="315"/>
    </row>
    <row r="106" s="1" customFormat="1" ht="15" customHeight="1">
      <c r="B106" s="313"/>
      <c r="C106" s="301" t="s">
        <v>52</v>
      </c>
      <c r="D106" s="321"/>
      <c r="E106" s="321"/>
      <c r="F106" s="323" t="s">
        <v>897</v>
      </c>
      <c r="G106" s="332"/>
      <c r="H106" s="301" t="s">
        <v>937</v>
      </c>
      <c r="I106" s="301" t="s">
        <v>899</v>
      </c>
      <c r="J106" s="301">
        <v>20</v>
      </c>
      <c r="K106" s="315"/>
    </row>
    <row r="107" s="1" customFormat="1" ht="15" customHeight="1">
      <c r="B107" s="313"/>
      <c r="C107" s="301" t="s">
        <v>900</v>
      </c>
      <c r="D107" s="301"/>
      <c r="E107" s="301"/>
      <c r="F107" s="323" t="s">
        <v>897</v>
      </c>
      <c r="G107" s="301"/>
      <c r="H107" s="301" t="s">
        <v>937</v>
      </c>
      <c r="I107" s="301" t="s">
        <v>899</v>
      </c>
      <c r="J107" s="301">
        <v>120</v>
      </c>
      <c r="K107" s="315"/>
    </row>
    <row r="108" s="1" customFormat="1" ht="15" customHeight="1">
      <c r="B108" s="324"/>
      <c r="C108" s="301" t="s">
        <v>902</v>
      </c>
      <c r="D108" s="301"/>
      <c r="E108" s="301"/>
      <c r="F108" s="323" t="s">
        <v>903</v>
      </c>
      <c r="G108" s="301"/>
      <c r="H108" s="301" t="s">
        <v>937</v>
      </c>
      <c r="I108" s="301" t="s">
        <v>899</v>
      </c>
      <c r="J108" s="301">
        <v>50</v>
      </c>
      <c r="K108" s="315"/>
    </row>
    <row r="109" s="1" customFormat="1" ht="15" customHeight="1">
      <c r="B109" s="324"/>
      <c r="C109" s="301" t="s">
        <v>905</v>
      </c>
      <c r="D109" s="301"/>
      <c r="E109" s="301"/>
      <c r="F109" s="323" t="s">
        <v>897</v>
      </c>
      <c r="G109" s="301"/>
      <c r="H109" s="301" t="s">
        <v>937</v>
      </c>
      <c r="I109" s="301" t="s">
        <v>907</v>
      </c>
      <c r="J109" s="301"/>
      <c r="K109" s="315"/>
    </row>
    <row r="110" s="1" customFormat="1" ht="15" customHeight="1">
      <c r="B110" s="324"/>
      <c r="C110" s="301" t="s">
        <v>916</v>
      </c>
      <c r="D110" s="301"/>
      <c r="E110" s="301"/>
      <c r="F110" s="323" t="s">
        <v>903</v>
      </c>
      <c r="G110" s="301"/>
      <c r="H110" s="301" t="s">
        <v>937</v>
      </c>
      <c r="I110" s="301" t="s">
        <v>899</v>
      </c>
      <c r="J110" s="301">
        <v>50</v>
      </c>
      <c r="K110" s="315"/>
    </row>
    <row r="111" s="1" customFormat="1" ht="15" customHeight="1">
      <c r="B111" s="324"/>
      <c r="C111" s="301" t="s">
        <v>924</v>
      </c>
      <c r="D111" s="301"/>
      <c r="E111" s="301"/>
      <c r="F111" s="323" t="s">
        <v>903</v>
      </c>
      <c r="G111" s="301"/>
      <c r="H111" s="301" t="s">
        <v>937</v>
      </c>
      <c r="I111" s="301" t="s">
        <v>899</v>
      </c>
      <c r="J111" s="301">
        <v>50</v>
      </c>
      <c r="K111" s="315"/>
    </row>
    <row r="112" s="1" customFormat="1" ht="15" customHeight="1">
      <c r="B112" s="324"/>
      <c r="C112" s="301" t="s">
        <v>922</v>
      </c>
      <c r="D112" s="301"/>
      <c r="E112" s="301"/>
      <c r="F112" s="323" t="s">
        <v>903</v>
      </c>
      <c r="G112" s="301"/>
      <c r="H112" s="301" t="s">
        <v>937</v>
      </c>
      <c r="I112" s="301" t="s">
        <v>899</v>
      </c>
      <c r="J112" s="301">
        <v>50</v>
      </c>
      <c r="K112" s="315"/>
    </row>
    <row r="113" s="1" customFormat="1" ht="15" customHeight="1">
      <c r="B113" s="324"/>
      <c r="C113" s="301" t="s">
        <v>52</v>
      </c>
      <c r="D113" s="301"/>
      <c r="E113" s="301"/>
      <c r="F113" s="323" t="s">
        <v>897</v>
      </c>
      <c r="G113" s="301"/>
      <c r="H113" s="301" t="s">
        <v>938</v>
      </c>
      <c r="I113" s="301" t="s">
        <v>899</v>
      </c>
      <c r="J113" s="301">
        <v>20</v>
      </c>
      <c r="K113" s="315"/>
    </row>
    <row r="114" s="1" customFormat="1" ht="15" customHeight="1">
      <c r="B114" s="324"/>
      <c r="C114" s="301" t="s">
        <v>939</v>
      </c>
      <c r="D114" s="301"/>
      <c r="E114" s="301"/>
      <c r="F114" s="323" t="s">
        <v>897</v>
      </c>
      <c r="G114" s="301"/>
      <c r="H114" s="301" t="s">
        <v>940</v>
      </c>
      <c r="I114" s="301" t="s">
        <v>899</v>
      </c>
      <c r="J114" s="301">
        <v>120</v>
      </c>
      <c r="K114" s="315"/>
    </row>
    <row r="115" s="1" customFormat="1" ht="15" customHeight="1">
      <c r="B115" s="324"/>
      <c r="C115" s="301" t="s">
        <v>37</v>
      </c>
      <c r="D115" s="301"/>
      <c r="E115" s="301"/>
      <c r="F115" s="323" t="s">
        <v>897</v>
      </c>
      <c r="G115" s="301"/>
      <c r="H115" s="301" t="s">
        <v>941</v>
      </c>
      <c r="I115" s="301" t="s">
        <v>932</v>
      </c>
      <c r="J115" s="301"/>
      <c r="K115" s="315"/>
    </row>
    <row r="116" s="1" customFormat="1" ht="15" customHeight="1">
      <c r="B116" s="324"/>
      <c r="C116" s="301" t="s">
        <v>47</v>
      </c>
      <c r="D116" s="301"/>
      <c r="E116" s="301"/>
      <c r="F116" s="323" t="s">
        <v>897</v>
      </c>
      <c r="G116" s="301"/>
      <c r="H116" s="301" t="s">
        <v>942</v>
      </c>
      <c r="I116" s="301" t="s">
        <v>932</v>
      </c>
      <c r="J116" s="301"/>
      <c r="K116" s="315"/>
    </row>
    <row r="117" s="1" customFormat="1" ht="15" customHeight="1">
      <c r="B117" s="324"/>
      <c r="C117" s="301" t="s">
        <v>56</v>
      </c>
      <c r="D117" s="301"/>
      <c r="E117" s="301"/>
      <c r="F117" s="323" t="s">
        <v>897</v>
      </c>
      <c r="G117" s="301"/>
      <c r="H117" s="301" t="s">
        <v>943</v>
      </c>
      <c r="I117" s="301" t="s">
        <v>944</v>
      </c>
      <c r="J117" s="301"/>
      <c r="K117" s="315"/>
    </row>
    <row r="118" s="1" customFormat="1" ht="15" customHeight="1">
      <c r="B118" s="327"/>
      <c r="C118" s="333"/>
      <c r="D118" s="333"/>
      <c r="E118" s="333"/>
      <c r="F118" s="333"/>
      <c r="G118" s="333"/>
      <c r="H118" s="333"/>
      <c r="I118" s="333"/>
      <c r="J118" s="333"/>
      <c r="K118" s="329"/>
    </row>
    <row r="119" s="1" customFormat="1" ht="18.75" customHeight="1">
      <c r="B119" s="334"/>
      <c r="C119" s="298"/>
      <c r="D119" s="298"/>
      <c r="E119" s="298"/>
      <c r="F119" s="335"/>
      <c r="G119" s="298"/>
      <c r="H119" s="298"/>
      <c r="I119" s="298"/>
      <c r="J119" s="298"/>
      <c r="K119" s="334"/>
    </row>
    <row r="120" s="1" customFormat="1" ht="18.75" customHeight="1">
      <c r="B120" s="309"/>
      <c r="C120" s="309"/>
      <c r="D120" s="309"/>
      <c r="E120" s="309"/>
      <c r="F120" s="309"/>
      <c r="G120" s="309"/>
      <c r="H120" s="309"/>
      <c r="I120" s="309"/>
      <c r="J120" s="309"/>
      <c r="K120" s="309"/>
    </row>
    <row r="121" s="1" customFormat="1" ht="7.5" customHeight="1">
      <c r="B121" s="336"/>
      <c r="C121" s="337"/>
      <c r="D121" s="337"/>
      <c r="E121" s="337"/>
      <c r="F121" s="337"/>
      <c r="G121" s="337"/>
      <c r="H121" s="337"/>
      <c r="I121" s="337"/>
      <c r="J121" s="337"/>
      <c r="K121" s="338"/>
    </row>
    <row r="122" s="1" customFormat="1" ht="45" customHeight="1">
      <c r="B122" s="339"/>
      <c r="C122" s="292" t="s">
        <v>945</v>
      </c>
      <c r="D122" s="292"/>
      <c r="E122" s="292"/>
      <c r="F122" s="292"/>
      <c r="G122" s="292"/>
      <c r="H122" s="292"/>
      <c r="I122" s="292"/>
      <c r="J122" s="292"/>
      <c r="K122" s="340"/>
    </row>
    <row r="123" s="1" customFormat="1" ht="17.25" customHeight="1">
      <c r="B123" s="341"/>
      <c r="C123" s="316" t="s">
        <v>891</v>
      </c>
      <c r="D123" s="316"/>
      <c r="E123" s="316"/>
      <c r="F123" s="316" t="s">
        <v>892</v>
      </c>
      <c r="G123" s="317"/>
      <c r="H123" s="316" t="s">
        <v>53</v>
      </c>
      <c r="I123" s="316" t="s">
        <v>56</v>
      </c>
      <c r="J123" s="316" t="s">
        <v>893</v>
      </c>
      <c r="K123" s="342"/>
    </row>
    <row r="124" s="1" customFormat="1" ht="17.25" customHeight="1">
      <c r="B124" s="341"/>
      <c r="C124" s="318" t="s">
        <v>894</v>
      </c>
      <c r="D124" s="318"/>
      <c r="E124" s="318"/>
      <c r="F124" s="319" t="s">
        <v>895</v>
      </c>
      <c r="G124" s="320"/>
      <c r="H124" s="318"/>
      <c r="I124" s="318"/>
      <c r="J124" s="318" t="s">
        <v>896</v>
      </c>
      <c r="K124" s="342"/>
    </row>
    <row r="125" s="1" customFormat="1" ht="5.25" customHeight="1">
      <c r="B125" s="343"/>
      <c r="C125" s="321"/>
      <c r="D125" s="321"/>
      <c r="E125" s="321"/>
      <c r="F125" s="321"/>
      <c r="G125" s="301"/>
      <c r="H125" s="321"/>
      <c r="I125" s="321"/>
      <c r="J125" s="321"/>
      <c r="K125" s="344"/>
    </row>
    <row r="126" s="1" customFormat="1" ht="15" customHeight="1">
      <c r="B126" s="343"/>
      <c r="C126" s="301" t="s">
        <v>900</v>
      </c>
      <c r="D126" s="321"/>
      <c r="E126" s="321"/>
      <c r="F126" s="323" t="s">
        <v>897</v>
      </c>
      <c r="G126" s="301"/>
      <c r="H126" s="301" t="s">
        <v>937</v>
      </c>
      <c r="I126" s="301" t="s">
        <v>899</v>
      </c>
      <c r="J126" s="301">
        <v>120</v>
      </c>
      <c r="K126" s="345"/>
    </row>
    <row r="127" s="1" customFormat="1" ht="15" customHeight="1">
      <c r="B127" s="343"/>
      <c r="C127" s="301" t="s">
        <v>946</v>
      </c>
      <c r="D127" s="301"/>
      <c r="E127" s="301"/>
      <c r="F127" s="323" t="s">
        <v>897</v>
      </c>
      <c r="G127" s="301"/>
      <c r="H127" s="301" t="s">
        <v>947</v>
      </c>
      <c r="I127" s="301" t="s">
        <v>899</v>
      </c>
      <c r="J127" s="301" t="s">
        <v>948</v>
      </c>
      <c r="K127" s="345"/>
    </row>
    <row r="128" s="1" customFormat="1" ht="15" customHeight="1">
      <c r="B128" s="343"/>
      <c r="C128" s="301" t="s">
        <v>845</v>
      </c>
      <c r="D128" s="301"/>
      <c r="E128" s="301"/>
      <c r="F128" s="323" t="s">
        <v>897</v>
      </c>
      <c r="G128" s="301"/>
      <c r="H128" s="301" t="s">
        <v>949</v>
      </c>
      <c r="I128" s="301" t="s">
        <v>899</v>
      </c>
      <c r="J128" s="301" t="s">
        <v>948</v>
      </c>
      <c r="K128" s="345"/>
    </row>
    <row r="129" s="1" customFormat="1" ht="15" customHeight="1">
      <c r="B129" s="343"/>
      <c r="C129" s="301" t="s">
        <v>908</v>
      </c>
      <c r="D129" s="301"/>
      <c r="E129" s="301"/>
      <c r="F129" s="323" t="s">
        <v>903</v>
      </c>
      <c r="G129" s="301"/>
      <c r="H129" s="301" t="s">
        <v>909</v>
      </c>
      <c r="I129" s="301" t="s">
        <v>899</v>
      </c>
      <c r="J129" s="301">
        <v>15</v>
      </c>
      <c r="K129" s="345"/>
    </row>
    <row r="130" s="1" customFormat="1" ht="15" customHeight="1">
      <c r="B130" s="343"/>
      <c r="C130" s="325" t="s">
        <v>910</v>
      </c>
      <c r="D130" s="325"/>
      <c r="E130" s="325"/>
      <c r="F130" s="326" t="s">
        <v>903</v>
      </c>
      <c r="G130" s="325"/>
      <c r="H130" s="325" t="s">
        <v>911</v>
      </c>
      <c r="I130" s="325" t="s">
        <v>899</v>
      </c>
      <c r="J130" s="325">
        <v>15</v>
      </c>
      <c r="K130" s="345"/>
    </row>
    <row r="131" s="1" customFormat="1" ht="15" customHeight="1">
      <c r="B131" s="343"/>
      <c r="C131" s="325" t="s">
        <v>912</v>
      </c>
      <c r="D131" s="325"/>
      <c r="E131" s="325"/>
      <c r="F131" s="326" t="s">
        <v>903</v>
      </c>
      <c r="G131" s="325"/>
      <c r="H131" s="325" t="s">
        <v>913</v>
      </c>
      <c r="I131" s="325" t="s">
        <v>899</v>
      </c>
      <c r="J131" s="325">
        <v>20</v>
      </c>
      <c r="K131" s="345"/>
    </row>
    <row r="132" s="1" customFormat="1" ht="15" customHeight="1">
      <c r="B132" s="343"/>
      <c r="C132" s="325" t="s">
        <v>914</v>
      </c>
      <c r="D132" s="325"/>
      <c r="E132" s="325"/>
      <c r="F132" s="326" t="s">
        <v>903</v>
      </c>
      <c r="G132" s="325"/>
      <c r="H132" s="325" t="s">
        <v>915</v>
      </c>
      <c r="I132" s="325" t="s">
        <v>899</v>
      </c>
      <c r="J132" s="325">
        <v>20</v>
      </c>
      <c r="K132" s="345"/>
    </row>
    <row r="133" s="1" customFormat="1" ht="15" customHeight="1">
      <c r="B133" s="343"/>
      <c r="C133" s="301" t="s">
        <v>902</v>
      </c>
      <c r="D133" s="301"/>
      <c r="E133" s="301"/>
      <c r="F133" s="323" t="s">
        <v>903</v>
      </c>
      <c r="G133" s="301"/>
      <c r="H133" s="301" t="s">
        <v>937</v>
      </c>
      <c r="I133" s="301" t="s">
        <v>899</v>
      </c>
      <c r="J133" s="301">
        <v>50</v>
      </c>
      <c r="K133" s="345"/>
    </row>
    <row r="134" s="1" customFormat="1" ht="15" customHeight="1">
      <c r="B134" s="343"/>
      <c r="C134" s="301" t="s">
        <v>916</v>
      </c>
      <c r="D134" s="301"/>
      <c r="E134" s="301"/>
      <c r="F134" s="323" t="s">
        <v>903</v>
      </c>
      <c r="G134" s="301"/>
      <c r="H134" s="301" t="s">
        <v>937</v>
      </c>
      <c r="I134" s="301" t="s">
        <v>899</v>
      </c>
      <c r="J134" s="301">
        <v>50</v>
      </c>
      <c r="K134" s="345"/>
    </row>
    <row r="135" s="1" customFormat="1" ht="15" customHeight="1">
      <c r="B135" s="343"/>
      <c r="C135" s="301" t="s">
        <v>922</v>
      </c>
      <c r="D135" s="301"/>
      <c r="E135" s="301"/>
      <c r="F135" s="323" t="s">
        <v>903</v>
      </c>
      <c r="G135" s="301"/>
      <c r="H135" s="301" t="s">
        <v>937</v>
      </c>
      <c r="I135" s="301" t="s">
        <v>899</v>
      </c>
      <c r="J135" s="301">
        <v>50</v>
      </c>
      <c r="K135" s="345"/>
    </row>
    <row r="136" s="1" customFormat="1" ht="15" customHeight="1">
      <c r="B136" s="343"/>
      <c r="C136" s="301" t="s">
        <v>924</v>
      </c>
      <c r="D136" s="301"/>
      <c r="E136" s="301"/>
      <c r="F136" s="323" t="s">
        <v>903</v>
      </c>
      <c r="G136" s="301"/>
      <c r="H136" s="301" t="s">
        <v>937</v>
      </c>
      <c r="I136" s="301" t="s">
        <v>899</v>
      </c>
      <c r="J136" s="301">
        <v>50</v>
      </c>
      <c r="K136" s="345"/>
    </row>
    <row r="137" s="1" customFormat="1" ht="15" customHeight="1">
      <c r="B137" s="343"/>
      <c r="C137" s="301" t="s">
        <v>925</v>
      </c>
      <c r="D137" s="301"/>
      <c r="E137" s="301"/>
      <c r="F137" s="323" t="s">
        <v>903</v>
      </c>
      <c r="G137" s="301"/>
      <c r="H137" s="301" t="s">
        <v>950</v>
      </c>
      <c r="I137" s="301" t="s">
        <v>899</v>
      </c>
      <c r="J137" s="301">
        <v>255</v>
      </c>
      <c r="K137" s="345"/>
    </row>
    <row r="138" s="1" customFormat="1" ht="15" customHeight="1">
      <c r="B138" s="343"/>
      <c r="C138" s="301" t="s">
        <v>927</v>
      </c>
      <c r="D138" s="301"/>
      <c r="E138" s="301"/>
      <c r="F138" s="323" t="s">
        <v>897</v>
      </c>
      <c r="G138" s="301"/>
      <c r="H138" s="301" t="s">
        <v>951</v>
      </c>
      <c r="I138" s="301" t="s">
        <v>929</v>
      </c>
      <c r="J138" s="301"/>
      <c r="K138" s="345"/>
    </row>
    <row r="139" s="1" customFormat="1" ht="15" customHeight="1">
      <c r="B139" s="343"/>
      <c r="C139" s="301" t="s">
        <v>930</v>
      </c>
      <c r="D139" s="301"/>
      <c r="E139" s="301"/>
      <c r="F139" s="323" t="s">
        <v>897</v>
      </c>
      <c r="G139" s="301"/>
      <c r="H139" s="301" t="s">
        <v>952</v>
      </c>
      <c r="I139" s="301" t="s">
        <v>932</v>
      </c>
      <c r="J139" s="301"/>
      <c r="K139" s="345"/>
    </row>
    <row r="140" s="1" customFormat="1" ht="15" customHeight="1">
      <c r="B140" s="343"/>
      <c r="C140" s="301" t="s">
        <v>933</v>
      </c>
      <c r="D140" s="301"/>
      <c r="E140" s="301"/>
      <c r="F140" s="323" t="s">
        <v>897</v>
      </c>
      <c r="G140" s="301"/>
      <c r="H140" s="301" t="s">
        <v>933</v>
      </c>
      <c r="I140" s="301" t="s">
        <v>932</v>
      </c>
      <c r="J140" s="301"/>
      <c r="K140" s="345"/>
    </row>
    <row r="141" s="1" customFormat="1" ht="15" customHeight="1">
      <c r="B141" s="343"/>
      <c r="C141" s="301" t="s">
        <v>37</v>
      </c>
      <c r="D141" s="301"/>
      <c r="E141" s="301"/>
      <c r="F141" s="323" t="s">
        <v>897</v>
      </c>
      <c r="G141" s="301"/>
      <c r="H141" s="301" t="s">
        <v>953</v>
      </c>
      <c r="I141" s="301" t="s">
        <v>932</v>
      </c>
      <c r="J141" s="301"/>
      <c r="K141" s="345"/>
    </row>
    <row r="142" s="1" customFormat="1" ht="15" customHeight="1">
      <c r="B142" s="343"/>
      <c r="C142" s="301" t="s">
        <v>954</v>
      </c>
      <c r="D142" s="301"/>
      <c r="E142" s="301"/>
      <c r="F142" s="323" t="s">
        <v>897</v>
      </c>
      <c r="G142" s="301"/>
      <c r="H142" s="301" t="s">
        <v>955</v>
      </c>
      <c r="I142" s="301" t="s">
        <v>932</v>
      </c>
      <c r="J142" s="301"/>
      <c r="K142" s="345"/>
    </row>
    <row r="143" s="1" customFormat="1" ht="15" customHeight="1">
      <c r="B143" s="346"/>
      <c r="C143" s="347"/>
      <c r="D143" s="347"/>
      <c r="E143" s="347"/>
      <c r="F143" s="347"/>
      <c r="G143" s="347"/>
      <c r="H143" s="347"/>
      <c r="I143" s="347"/>
      <c r="J143" s="347"/>
      <c r="K143" s="348"/>
    </row>
    <row r="144" s="1" customFormat="1" ht="18.75" customHeight="1">
      <c r="B144" s="298"/>
      <c r="C144" s="298"/>
      <c r="D144" s="298"/>
      <c r="E144" s="298"/>
      <c r="F144" s="335"/>
      <c r="G144" s="298"/>
      <c r="H144" s="298"/>
      <c r="I144" s="298"/>
      <c r="J144" s="298"/>
      <c r="K144" s="298"/>
    </row>
    <row r="145" s="1" customFormat="1" ht="18.75" customHeight="1">
      <c r="B145" s="309"/>
      <c r="C145" s="309"/>
      <c r="D145" s="309"/>
      <c r="E145" s="309"/>
      <c r="F145" s="309"/>
      <c r="G145" s="309"/>
      <c r="H145" s="309"/>
      <c r="I145" s="309"/>
      <c r="J145" s="309"/>
      <c r="K145" s="309"/>
    </row>
    <row r="146" s="1" customFormat="1" ht="7.5" customHeight="1">
      <c r="B146" s="310"/>
      <c r="C146" s="311"/>
      <c r="D146" s="311"/>
      <c r="E146" s="311"/>
      <c r="F146" s="311"/>
      <c r="G146" s="311"/>
      <c r="H146" s="311"/>
      <c r="I146" s="311"/>
      <c r="J146" s="311"/>
      <c r="K146" s="312"/>
    </row>
    <row r="147" s="1" customFormat="1" ht="45" customHeight="1">
      <c r="B147" s="313"/>
      <c r="C147" s="314" t="s">
        <v>956</v>
      </c>
      <c r="D147" s="314"/>
      <c r="E147" s="314"/>
      <c r="F147" s="314"/>
      <c r="G147" s="314"/>
      <c r="H147" s="314"/>
      <c r="I147" s="314"/>
      <c r="J147" s="314"/>
      <c r="K147" s="315"/>
    </row>
    <row r="148" s="1" customFormat="1" ht="17.25" customHeight="1">
      <c r="B148" s="313"/>
      <c r="C148" s="316" t="s">
        <v>891</v>
      </c>
      <c r="D148" s="316"/>
      <c r="E148" s="316"/>
      <c r="F148" s="316" t="s">
        <v>892</v>
      </c>
      <c r="G148" s="317"/>
      <c r="H148" s="316" t="s">
        <v>53</v>
      </c>
      <c r="I148" s="316" t="s">
        <v>56</v>
      </c>
      <c r="J148" s="316" t="s">
        <v>893</v>
      </c>
      <c r="K148" s="315"/>
    </row>
    <row r="149" s="1" customFormat="1" ht="17.25" customHeight="1">
      <c r="B149" s="313"/>
      <c r="C149" s="318" t="s">
        <v>894</v>
      </c>
      <c r="D149" s="318"/>
      <c r="E149" s="318"/>
      <c r="F149" s="319" t="s">
        <v>895</v>
      </c>
      <c r="G149" s="320"/>
      <c r="H149" s="318"/>
      <c r="I149" s="318"/>
      <c r="J149" s="318" t="s">
        <v>896</v>
      </c>
      <c r="K149" s="315"/>
    </row>
    <row r="150" s="1" customFormat="1" ht="5.25" customHeight="1">
      <c r="B150" s="324"/>
      <c r="C150" s="321"/>
      <c r="D150" s="321"/>
      <c r="E150" s="321"/>
      <c r="F150" s="321"/>
      <c r="G150" s="322"/>
      <c r="H150" s="321"/>
      <c r="I150" s="321"/>
      <c r="J150" s="321"/>
      <c r="K150" s="345"/>
    </row>
    <row r="151" s="1" customFormat="1" ht="15" customHeight="1">
      <c r="B151" s="324"/>
      <c r="C151" s="349" t="s">
        <v>900</v>
      </c>
      <c r="D151" s="301"/>
      <c r="E151" s="301"/>
      <c r="F151" s="350" t="s">
        <v>897</v>
      </c>
      <c r="G151" s="301"/>
      <c r="H151" s="349" t="s">
        <v>937</v>
      </c>
      <c r="I151" s="349" t="s">
        <v>899</v>
      </c>
      <c r="J151" s="349">
        <v>120</v>
      </c>
      <c r="K151" s="345"/>
    </row>
    <row r="152" s="1" customFormat="1" ht="15" customHeight="1">
      <c r="B152" s="324"/>
      <c r="C152" s="349" t="s">
        <v>946</v>
      </c>
      <c r="D152" s="301"/>
      <c r="E152" s="301"/>
      <c r="F152" s="350" t="s">
        <v>897</v>
      </c>
      <c r="G152" s="301"/>
      <c r="H152" s="349" t="s">
        <v>957</v>
      </c>
      <c r="I152" s="349" t="s">
        <v>899</v>
      </c>
      <c r="J152" s="349" t="s">
        <v>948</v>
      </c>
      <c r="K152" s="345"/>
    </row>
    <row r="153" s="1" customFormat="1" ht="15" customHeight="1">
      <c r="B153" s="324"/>
      <c r="C153" s="349" t="s">
        <v>845</v>
      </c>
      <c r="D153" s="301"/>
      <c r="E153" s="301"/>
      <c r="F153" s="350" t="s">
        <v>897</v>
      </c>
      <c r="G153" s="301"/>
      <c r="H153" s="349" t="s">
        <v>958</v>
      </c>
      <c r="I153" s="349" t="s">
        <v>899</v>
      </c>
      <c r="J153" s="349" t="s">
        <v>948</v>
      </c>
      <c r="K153" s="345"/>
    </row>
    <row r="154" s="1" customFormat="1" ht="15" customHeight="1">
      <c r="B154" s="324"/>
      <c r="C154" s="349" t="s">
        <v>902</v>
      </c>
      <c r="D154" s="301"/>
      <c r="E154" s="301"/>
      <c r="F154" s="350" t="s">
        <v>903</v>
      </c>
      <c r="G154" s="301"/>
      <c r="H154" s="349" t="s">
        <v>937</v>
      </c>
      <c r="I154" s="349" t="s">
        <v>899</v>
      </c>
      <c r="J154" s="349">
        <v>50</v>
      </c>
      <c r="K154" s="345"/>
    </row>
    <row r="155" s="1" customFormat="1" ht="15" customHeight="1">
      <c r="B155" s="324"/>
      <c r="C155" s="349" t="s">
        <v>905</v>
      </c>
      <c r="D155" s="301"/>
      <c r="E155" s="301"/>
      <c r="F155" s="350" t="s">
        <v>897</v>
      </c>
      <c r="G155" s="301"/>
      <c r="H155" s="349" t="s">
        <v>937</v>
      </c>
      <c r="I155" s="349" t="s">
        <v>907</v>
      </c>
      <c r="J155" s="349"/>
      <c r="K155" s="345"/>
    </row>
    <row r="156" s="1" customFormat="1" ht="15" customHeight="1">
      <c r="B156" s="324"/>
      <c r="C156" s="349" t="s">
        <v>916</v>
      </c>
      <c r="D156" s="301"/>
      <c r="E156" s="301"/>
      <c r="F156" s="350" t="s">
        <v>903</v>
      </c>
      <c r="G156" s="301"/>
      <c r="H156" s="349" t="s">
        <v>937</v>
      </c>
      <c r="I156" s="349" t="s">
        <v>899</v>
      </c>
      <c r="J156" s="349">
        <v>50</v>
      </c>
      <c r="K156" s="345"/>
    </row>
    <row r="157" s="1" customFormat="1" ht="15" customHeight="1">
      <c r="B157" s="324"/>
      <c r="C157" s="349" t="s">
        <v>924</v>
      </c>
      <c r="D157" s="301"/>
      <c r="E157" s="301"/>
      <c r="F157" s="350" t="s">
        <v>903</v>
      </c>
      <c r="G157" s="301"/>
      <c r="H157" s="349" t="s">
        <v>937</v>
      </c>
      <c r="I157" s="349" t="s">
        <v>899</v>
      </c>
      <c r="J157" s="349">
        <v>50</v>
      </c>
      <c r="K157" s="345"/>
    </row>
    <row r="158" s="1" customFormat="1" ht="15" customHeight="1">
      <c r="B158" s="324"/>
      <c r="C158" s="349" t="s">
        <v>922</v>
      </c>
      <c r="D158" s="301"/>
      <c r="E158" s="301"/>
      <c r="F158" s="350" t="s">
        <v>903</v>
      </c>
      <c r="G158" s="301"/>
      <c r="H158" s="349" t="s">
        <v>937</v>
      </c>
      <c r="I158" s="349" t="s">
        <v>899</v>
      </c>
      <c r="J158" s="349">
        <v>50</v>
      </c>
      <c r="K158" s="345"/>
    </row>
    <row r="159" s="1" customFormat="1" ht="15" customHeight="1">
      <c r="B159" s="324"/>
      <c r="C159" s="349" t="s">
        <v>104</v>
      </c>
      <c r="D159" s="301"/>
      <c r="E159" s="301"/>
      <c r="F159" s="350" t="s">
        <v>897</v>
      </c>
      <c r="G159" s="301"/>
      <c r="H159" s="349" t="s">
        <v>959</v>
      </c>
      <c r="I159" s="349" t="s">
        <v>899</v>
      </c>
      <c r="J159" s="349" t="s">
        <v>960</v>
      </c>
      <c r="K159" s="345"/>
    </row>
    <row r="160" s="1" customFormat="1" ht="15" customHeight="1">
      <c r="B160" s="324"/>
      <c r="C160" s="349" t="s">
        <v>961</v>
      </c>
      <c r="D160" s="301"/>
      <c r="E160" s="301"/>
      <c r="F160" s="350" t="s">
        <v>897</v>
      </c>
      <c r="G160" s="301"/>
      <c r="H160" s="349" t="s">
        <v>962</v>
      </c>
      <c r="I160" s="349" t="s">
        <v>932</v>
      </c>
      <c r="J160" s="349"/>
      <c r="K160" s="345"/>
    </row>
    <row r="161" s="1" customFormat="1" ht="15" customHeight="1">
      <c r="B161" s="351"/>
      <c r="C161" s="333"/>
      <c r="D161" s="333"/>
      <c r="E161" s="333"/>
      <c r="F161" s="333"/>
      <c r="G161" s="333"/>
      <c r="H161" s="333"/>
      <c r="I161" s="333"/>
      <c r="J161" s="333"/>
      <c r="K161" s="352"/>
    </row>
    <row r="162" s="1" customFormat="1" ht="18.75" customHeight="1">
      <c r="B162" s="298"/>
      <c r="C162" s="301"/>
      <c r="D162" s="301"/>
      <c r="E162" s="301"/>
      <c r="F162" s="323"/>
      <c r="G162" s="301"/>
      <c r="H162" s="301"/>
      <c r="I162" s="301"/>
      <c r="J162" s="301"/>
      <c r="K162" s="298"/>
    </row>
    <row r="163" s="1" customFormat="1" ht="18.75" customHeight="1">
      <c r="B163" s="309"/>
      <c r="C163" s="309"/>
      <c r="D163" s="309"/>
      <c r="E163" s="309"/>
      <c r="F163" s="309"/>
      <c r="G163" s="309"/>
      <c r="H163" s="309"/>
      <c r="I163" s="309"/>
      <c r="J163" s="309"/>
      <c r="K163" s="309"/>
    </row>
    <row r="164" s="1" customFormat="1" ht="7.5" customHeight="1">
      <c r="B164" s="288"/>
      <c r="C164" s="289"/>
      <c r="D164" s="289"/>
      <c r="E164" s="289"/>
      <c r="F164" s="289"/>
      <c r="G164" s="289"/>
      <c r="H164" s="289"/>
      <c r="I164" s="289"/>
      <c r="J164" s="289"/>
      <c r="K164" s="290"/>
    </row>
    <row r="165" s="1" customFormat="1" ht="45" customHeight="1">
      <c r="B165" s="291"/>
      <c r="C165" s="292" t="s">
        <v>963</v>
      </c>
      <c r="D165" s="292"/>
      <c r="E165" s="292"/>
      <c r="F165" s="292"/>
      <c r="G165" s="292"/>
      <c r="H165" s="292"/>
      <c r="I165" s="292"/>
      <c r="J165" s="292"/>
      <c r="K165" s="293"/>
    </row>
    <row r="166" s="1" customFormat="1" ht="17.25" customHeight="1">
      <c r="B166" s="291"/>
      <c r="C166" s="316" t="s">
        <v>891</v>
      </c>
      <c r="D166" s="316"/>
      <c r="E166" s="316"/>
      <c r="F166" s="316" t="s">
        <v>892</v>
      </c>
      <c r="G166" s="353"/>
      <c r="H166" s="354" t="s">
        <v>53</v>
      </c>
      <c r="I166" s="354" t="s">
        <v>56</v>
      </c>
      <c r="J166" s="316" t="s">
        <v>893</v>
      </c>
      <c r="K166" s="293"/>
    </row>
    <row r="167" s="1" customFormat="1" ht="17.25" customHeight="1">
      <c r="B167" s="294"/>
      <c r="C167" s="318" t="s">
        <v>894</v>
      </c>
      <c r="D167" s="318"/>
      <c r="E167" s="318"/>
      <c r="F167" s="319" t="s">
        <v>895</v>
      </c>
      <c r="G167" s="355"/>
      <c r="H167" s="356"/>
      <c r="I167" s="356"/>
      <c r="J167" s="318" t="s">
        <v>896</v>
      </c>
      <c r="K167" s="296"/>
    </row>
    <row r="168" s="1" customFormat="1" ht="5.25" customHeight="1">
      <c r="B168" s="324"/>
      <c r="C168" s="321"/>
      <c r="D168" s="321"/>
      <c r="E168" s="321"/>
      <c r="F168" s="321"/>
      <c r="G168" s="322"/>
      <c r="H168" s="321"/>
      <c r="I168" s="321"/>
      <c r="J168" s="321"/>
      <c r="K168" s="345"/>
    </row>
    <row r="169" s="1" customFormat="1" ht="15" customHeight="1">
      <c r="B169" s="324"/>
      <c r="C169" s="301" t="s">
        <v>900</v>
      </c>
      <c r="D169" s="301"/>
      <c r="E169" s="301"/>
      <c r="F169" s="323" t="s">
        <v>897</v>
      </c>
      <c r="G169" s="301"/>
      <c r="H169" s="301" t="s">
        <v>937</v>
      </c>
      <c r="I169" s="301" t="s">
        <v>899</v>
      </c>
      <c r="J169" s="301">
        <v>120</v>
      </c>
      <c r="K169" s="345"/>
    </row>
    <row r="170" s="1" customFormat="1" ht="15" customHeight="1">
      <c r="B170" s="324"/>
      <c r="C170" s="301" t="s">
        <v>946</v>
      </c>
      <c r="D170" s="301"/>
      <c r="E170" s="301"/>
      <c r="F170" s="323" t="s">
        <v>897</v>
      </c>
      <c r="G170" s="301"/>
      <c r="H170" s="301" t="s">
        <v>947</v>
      </c>
      <c r="I170" s="301" t="s">
        <v>899</v>
      </c>
      <c r="J170" s="301" t="s">
        <v>948</v>
      </c>
      <c r="K170" s="345"/>
    </row>
    <row r="171" s="1" customFormat="1" ht="15" customHeight="1">
      <c r="B171" s="324"/>
      <c r="C171" s="301" t="s">
        <v>845</v>
      </c>
      <c r="D171" s="301"/>
      <c r="E171" s="301"/>
      <c r="F171" s="323" t="s">
        <v>897</v>
      </c>
      <c r="G171" s="301"/>
      <c r="H171" s="301" t="s">
        <v>964</v>
      </c>
      <c r="I171" s="301" t="s">
        <v>899</v>
      </c>
      <c r="J171" s="301" t="s">
        <v>948</v>
      </c>
      <c r="K171" s="345"/>
    </row>
    <row r="172" s="1" customFormat="1" ht="15" customHeight="1">
      <c r="B172" s="324"/>
      <c r="C172" s="301" t="s">
        <v>902</v>
      </c>
      <c r="D172" s="301"/>
      <c r="E172" s="301"/>
      <c r="F172" s="323" t="s">
        <v>903</v>
      </c>
      <c r="G172" s="301"/>
      <c r="H172" s="301" t="s">
        <v>964</v>
      </c>
      <c r="I172" s="301" t="s">
        <v>899</v>
      </c>
      <c r="J172" s="301">
        <v>50</v>
      </c>
      <c r="K172" s="345"/>
    </row>
    <row r="173" s="1" customFormat="1" ht="15" customHeight="1">
      <c r="B173" s="324"/>
      <c r="C173" s="301" t="s">
        <v>905</v>
      </c>
      <c r="D173" s="301"/>
      <c r="E173" s="301"/>
      <c r="F173" s="323" t="s">
        <v>897</v>
      </c>
      <c r="G173" s="301"/>
      <c r="H173" s="301" t="s">
        <v>964</v>
      </c>
      <c r="I173" s="301" t="s">
        <v>907</v>
      </c>
      <c r="J173" s="301"/>
      <c r="K173" s="345"/>
    </row>
    <row r="174" s="1" customFormat="1" ht="15" customHeight="1">
      <c r="B174" s="324"/>
      <c r="C174" s="301" t="s">
        <v>916</v>
      </c>
      <c r="D174" s="301"/>
      <c r="E174" s="301"/>
      <c r="F174" s="323" t="s">
        <v>903</v>
      </c>
      <c r="G174" s="301"/>
      <c r="H174" s="301" t="s">
        <v>964</v>
      </c>
      <c r="I174" s="301" t="s">
        <v>899</v>
      </c>
      <c r="J174" s="301">
        <v>50</v>
      </c>
      <c r="K174" s="345"/>
    </row>
    <row r="175" s="1" customFormat="1" ht="15" customHeight="1">
      <c r="B175" s="324"/>
      <c r="C175" s="301" t="s">
        <v>924</v>
      </c>
      <c r="D175" s="301"/>
      <c r="E175" s="301"/>
      <c r="F175" s="323" t="s">
        <v>903</v>
      </c>
      <c r="G175" s="301"/>
      <c r="H175" s="301" t="s">
        <v>964</v>
      </c>
      <c r="I175" s="301" t="s">
        <v>899</v>
      </c>
      <c r="J175" s="301">
        <v>50</v>
      </c>
      <c r="K175" s="345"/>
    </row>
    <row r="176" s="1" customFormat="1" ht="15" customHeight="1">
      <c r="B176" s="324"/>
      <c r="C176" s="301" t="s">
        <v>922</v>
      </c>
      <c r="D176" s="301"/>
      <c r="E176" s="301"/>
      <c r="F176" s="323" t="s">
        <v>903</v>
      </c>
      <c r="G176" s="301"/>
      <c r="H176" s="301" t="s">
        <v>964</v>
      </c>
      <c r="I176" s="301" t="s">
        <v>899</v>
      </c>
      <c r="J176" s="301">
        <v>50</v>
      </c>
      <c r="K176" s="345"/>
    </row>
    <row r="177" s="1" customFormat="1" ht="15" customHeight="1">
      <c r="B177" s="324"/>
      <c r="C177" s="301" t="s">
        <v>120</v>
      </c>
      <c r="D177" s="301"/>
      <c r="E177" s="301"/>
      <c r="F177" s="323" t="s">
        <v>897</v>
      </c>
      <c r="G177" s="301"/>
      <c r="H177" s="301" t="s">
        <v>965</v>
      </c>
      <c r="I177" s="301" t="s">
        <v>966</v>
      </c>
      <c r="J177" s="301"/>
      <c r="K177" s="345"/>
    </row>
    <row r="178" s="1" customFormat="1" ht="15" customHeight="1">
      <c r="B178" s="324"/>
      <c r="C178" s="301" t="s">
        <v>56</v>
      </c>
      <c r="D178" s="301"/>
      <c r="E178" s="301"/>
      <c r="F178" s="323" t="s">
        <v>897</v>
      </c>
      <c r="G178" s="301"/>
      <c r="H178" s="301" t="s">
        <v>967</v>
      </c>
      <c r="I178" s="301" t="s">
        <v>968</v>
      </c>
      <c r="J178" s="301">
        <v>1</v>
      </c>
      <c r="K178" s="345"/>
    </row>
    <row r="179" s="1" customFormat="1" ht="15" customHeight="1">
      <c r="B179" s="324"/>
      <c r="C179" s="301" t="s">
        <v>52</v>
      </c>
      <c r="D179" s="301"/>
      <c r="E179" s="301"/>
      <c r="F179" s="323" t="s">
        <v>897</v>
      </c>
      <c r="G179" s="301"/>
      <c r="H179" s="301" t="s">
        <v>969</v>
      </c>
      <c r="I179" s="301" t="s">
        <v>899</v>
      </c>
      <c r="J179" s="301">
        <v>20</v>
      </c>
      <c r="K179" s="345"/>
    </row>
    <row r="180" s="1" customFormat="1" ht="15" customHeight="1">
      <c r="B180" s="324"/>
      <c r="C180" s="301" t="s">
        <v>53</v>
      </c>
      <c r="D180" s="301"/>
      <c r="E180" s="301"/>
      <c r="F180" s="323" t="s">
        <v>897</v>
      </c>
      <c r="G180" s="301"/>
      <c r="H180" s="301" t="s">
        <v>970</v>
      </c>
      <c r="I180" s="301" t="s">
        <v>899</v>
      </c>
      <c r="J180" s="301">
        <v>255</v>
      </c>
      <c r="K180" s="345"/>
    </row>
    <row r="181" s="1" customFormat="1" ht="15" customHeight="1">
      <c r="B181" s="324"/>
      <c r="C181" s="301" t="s">
        <v>121</v>
      </c>
      <c r="D181" s="301"/>
      <c r="E181" s="301"/>
      <c r="F181" s="323" t="s">
        <v>897</v>
      </c>
      <c r="G181" s="301"/>
      <c r="H181" s="301" t="s">
        <v>861</v>
      </c>
      <c r="I181" s="301" t="s">
        <v>899</v>
      </c>
      <c r="J181" s="301">
        <v>10</v>
      </c>
      <c r="K181" s="345"/>
    </row>
    <row r="182" s="1" customFormat="1" ht="15" customHeight="1">
      <c r="B182" s="324"/>
      <c r="C182" s="301" t="s">
        <v>122</v>
      </c>
      <c r="D182" s="301"/>
      <c r="E182" s="301"/>
      <c r="F182" s="323" t="s">
        <v>897</v>
      </c>
      <c r="G182" s="301"/>
      <c r="H182" s="301" t="s">
        <v>971</v>
      </c>
      <c r="I182" s="301" t="s">
        <v>932</v>
      </c>
      <c r="J182" s="301"/>
      <c r="K182" s="345"/>
    </row>
    <row r="183" s="1" customFormat="1" ht="15" customHeight="1">
      <c r="B183" s="324"/>
      <c r="C183" s="301" t="s">
        <v>972</v>
      </c>
      <c r="D183" s="301"/>
      <c r="E183" s="301"/>
      <c r="F183" s="323" t="s">
        <v>897</v>
      </c>
      <c r="G183" s="301"/>
      <c r="H183" s="301" t="s">
        <v>973</v>
      </c>
      <c r="I183" s="301" t="s">
        <v>932</v>
      </c>
      <c r="J183" s="301"/>
      <c r="K183" s="345"/>
    </row>
    <row r="184" s="1" customFormat="1" ht="15" customHeight="1">
      <c r="B184" s="324"/>
      <c r="C184" s="301" t="s">
        <v>961</v>
      </c>
      <c r="D184" s="301"/>
      <c r="E184" s="301"/>
      <c r="F184" s="323" t="s">
        <v>897</v>
      </c>
      <c r="G184" s="301"/>
      <c r="H184" s="301" t="s">
        <v>974</v>
      </c>
      <c r="I184" s="301" t="s">
        <v>932</v>
      </c>
      <c r="J184" s="301"/>
      <c r="K184" s="345"/>
    </row>
    <row r="185" s="1" customFormat="1" ht="15" customHeight="1">
      <c r="B185" s="324"/>
      <c r="C185" s="301" t="s">
        <v>124</v>
      </c>
      <c r="D185" s="301"/>
      <c r="E185" s="301"/>
      <c r="F185" s="323" t="s">
        <v>903</v>
      </c>
      <c r="G185" s="301"/>
      <c r="H185" s="301" t="s">
        <v>975</v>
      </c>
      <c r="I185" s="301" t="s">
        <v>899</v>
      </c>
      <c r="J185" s="301">
        <v>50</v>
      </c>
      <c r="K185" s="345"/>
    </row>
    <row r="186" s="1" customFormat="1" ht="15" customHeight="1">
      <c r="B186" s="324"/>
      <c r="C186" s="301" t="s">
        <v>976</v>
      </c>
      <c r="D186" s="301"/>
      <c r="E186" s="301"/>
      <c r="F186" s="323" t="s">
        <v>903</v>
      </c>
      <c r="G186" s="301"/>
      <c r="H186" s="301" t="s">
        <v>977</v>
      </c>
      <c r="I186" s="301" t="s">
        <v>978</v>
      </c>
      <c r="J186" s="301"/>
      <c r="K186" s="345"/>
    </row>
    <row r="187" s="1" customFormat="1" ht="15" customHeight="1">
      <c r="B187" s="324"/>
      <c r="C187" s="301" t="s">
        <v>979</v>
      </c>
      <c r="D187" s="301"/>
      <c r="E187" s="301"/>
      <c r="F187" s="323" t="s">
        <v>903</v>
      </c>
      <c r="G187" s="301"/>
      <c r="H187" s="301" t="s">
        <v>980</v>
      </c>
      <c r="I187" s="301" t="s">
        <v>978</v>
      </c>
      <c r="J187" s="301"/>
      <c r="K187" s="345"/>
    </row>
    <row r="188" s="1" customFormat="1" ht="15" customHeight="1">
      <c r="B188" s="324"/>
      <c r="C188" s="301" t="s">
        <v>981</v>
      </c>
      <c r="D188" s="301"/>
      <c r="E188" s="301"/>
      <c r="F188" s="323" t="s">
        <v>903</v>
      </c>
      <c r="G188" s="301"/>
      <c r="H188" s="301" t="s">
        <v>982</v>
      </c>
      <c r="I188" s="301" t="s">
        <v>978</v>
      </c>
      <c r="J188" s="301"/>
      <c r="K188" s="345"/>
    </row>
    <row r="189" s="1" customFormat="1" ht="15" customHeight="1">
      <c r="B189" s="324"/>
      <c r="C189" s="357" t="s">
        <v>983</v>
      </c>
      <c r="D189" s="301"/>
      <c r="E189" s="301"/>
      <c r="F189" s="323" t="s">
        <v>903</v>
      </c>
      <c r="G189" s="301"/>
      <c r="H189" s="301" t="s">
        <v>984</v>
      </c>
      <c r="I189" s="301" t="s">
        <v>985</v>
      </c>
      <c r="J189" s="358" t="s">
        <v>986</v>
      </c>
      <c r="K189" s="345"/>
    </row>
    <row r="190" s="1" customFormat="1" ht="15" customHeight="1">
      <c r="B190" s="324"/>
      <c r="C190" s="308" t="s">
        <v>41</v>
      </c>
      <c r="D190" s="301"/>
      <c r="E190" s="301"/>
      <c r="F190" s="323" t="s">
        <v>897</v>
      </c>
      <c r="G190" s="301"/>
      <c r="H190" s="298" t="s">
        <v>987</v>
      </c>
      <c r="I190" s="301" t="s">
        <v>988</v>
      </c>
      <c r="J190" s="301"/>
      <c r="K190" s="345"/>
    </row>
    <row r="191" s="1" customFormat="1" ht="15" customHeight="1">
      <c r="B191" s="324"/>
      <c r="C191" s="308" t="s">
        <v>989</v>
      </c>
      <c r="D191" s="301"/>
      <c r="E191" s="301"/>
      <c r="F191" s="323" t="s">
        <v>897</v>
      </c>
      <c r="G191" s="301"/>
      <c r="H191" s="301" t="s">
        <v>990</v>
      </c>
      <c r="I191" s="301" t="s">
        <v>932</v>
      </c>
      <c r="J191" s="301"/>
      <c r="K191" s="345"/>
    </row>
    <row r="192" s="1" customFormat="1" ht="15" customHeight="1">
      <c r="B192" s="324"/>
      <c r="C192" s="308" t="s">
        <v>991</v>
      </c>
      <c r="D192" s="301"/>
      <c r="E192" s="301"/>
      <c r="F192" s="323" t="s">
        <v>897</v>
      </c>
      <c r="G192" s="301"/>
      <c r="H192" s="301" t="s">
        <v>992</v>
      </c>
      <c r="I192" s="301" t="s">
        <v>932</v>
      </c>
      <c r="J192" s="301"/>
      <c r="K192" s="345"/>
    </row>
    <row r="193" s="1" customFormat="1" ht="15" customHeight="1">
      <c r="B193" s="324"/>
      <c r="C193" s="308" t="s">
        <v>993</v>
      </c>
      <c r="D193" s="301"/>
      <c r="E193" s="301"/>
      <c r="F193" s="323" t="s">
        <v>903</v>
      </c>
      <c r="G193" s="301"/>
      <c r="H193" s="301" t="s">
        <v>994</v>
      </c>
      <c r="I193" s="301" t="s">
        <v>932</v>
      </c>
      <c r="J193" s="301"/>
      <c r="K193" s="345"/>
    </row>
    <row r="194" s="1" customFormat="1" ht="15" customHeight="1">
      <c r="B194" s="351"/>
      <c r="C194" s="359"/>
      <c r="D194" s="333"/>
      <c r="E194" s="333"/>
      <c r="F194" s="333"/>
      <c r="G194" s="333"/>
      <c r="H194" s="333"/>
      <c r="I194" s="333"/>
      <c r="J194" s="333"/>
      <c r="K194" s="352"/>
    </row>
    <row r="195" s="1" customFormat="1" ht="18.75" customHeight="1">
      <c r="B195" s="298"/>
      <c r="C195" s="301"/>
      <c r="D195" s="301"/>
      <c r="E195" s="301"/>
      <c r="F195" s="323"/>
      <c r="G195" s="301"/>
      <c r="H195" s="301"/>
      <c r="I195" s="301"/>
      <c r="J195" s="301"/>
      <c r="K195" s="298"/>
    </row>
    <row r="196" s="1" customFormat="1" ht="18.75" customHeight="1">
      <c r="B196" s="298"/>
      <c r="C196" s="301"/>
      <c r="D196" s="301"/>
      <c r="E196" s="301"/>
      <c r="F196" s="323"/>
      <c r="G196" s="301"/>
      <c r="H196" s="301"/>
      <c r="I196" s="301"/>
      <c r="J196" s="301"/>
      <c r="K196" s="298"/>
    </row>
    <row r="197" s="1" customFormat="1" ht="18.75" customHeight="1">
      <c r="B197" s="309"/>
      <c r="C197" s="309"/>
      <c r="D197" s="309"/>
      <c r="E197" s="309"/>
      <c r="F197" s="309"/>
      <c r="G197" s="309"/>
      <c r="H197" s="309"/>
      <c r="I197" s="309"/>
      <c r="J197" s="309"/>
      <c r="K197" s="309"/>
    </row>
    <row r="198" s="1" customFormat="1" ht="13.5">
      <c r="B198" s="288"/>
      <c r="C198" s="289"/>
      <c r="D198" s="289"/>
      <c r="E198" s="289"/>
      <c r="F198" s="289"/>
      <c r="G198" s="289"/>
      <c r="H198" s="289"/>
      <c r="I198" s="289"/>
      <c r="J198" s="289"/>
      <c r="K198" s="290"/>
    </row>
    <row r="199" s="1" customFormat="1" ht="21">
      <c r="B199" s="291"/>
      <c r="C199" s="292" t="s">
        <v>995</v>
      </c>
      <c r="D199" s="292"/>
      <c r="E199" s="292"/>
      <c r="F199" s="292"/>
      <c r="G199" s="292"/>
      <c r="H199" s="292"/>
      <c r="I199" s="292"/>
      <c r="J199" s="292"/>
      <c r="K199" s="293"/>
    </row>
    <row r="200" s="1" customFormat="1" ht="25.5" customHeight="1">
      <c r="B200" s="291"/>
      <c r="C200" s="360" t="s">
        <v>996</v>
      </c>
      <c r="D200" s="360"/>
      <c r="E200" s="360"/>
      <c r="F200" s="360" t="s">
        <v>997</v>
      </c>
      <c r="G200" s="361"/>
      <c r="H200" s="360" t="s">
        <v>998</v>
      </c>
      <c r="I200" s="360"/>
      <c r="J200" s="360"/>
      <c r="K200" s="293"/>
    </row>
    <row r="201" s="1" customFormat="1" ht="5.25" customHeight="1">
      <c r="B201" s="324"/>
      <c r="C201" s="321"/>
      <c r="D201" s="321"/>
      <c r="E201" s="321"/>
      <c r="F201" s="321"/>
      <c r="G201" s="301"/>
      <c r="H201" s="321"/>
      <c r="I201" s="321"/>
      <c r="J201" s="321"/>
      <c r="K201" s="345"/>
    </row>
    <row r="202" s="1" customFormat="1" ht="15" customHeight="1">
      <c r="B202" s="324"/>
      <c r="C202" s="301" t="s">
        <v>988</v>
      </c>
      <c r="D202" s="301"/>
      <c r="E202" s="301"/>
      <c r="F202" s="323" t="s">
        <v>42</v>
      </c>
      <c r="G202" s="301"/>
      <c r="H202" s="301" t="s">
        <v>999</v>
      </c>
      <c r="I202" s="301"/>
      <c r="J202" s="301"/>
      <c r="K202" s="345"/>
    </row>
    <row r="203" s="1" customFormat="1" ht="15" customHeight="1">
      <c r="B203" s="324"/>
      <c r="C203" s="330"/>
      <c r="D203" s="301"/>
      <c r="E203" s="301"/>
      <c r="F203" s="323" t="s">
        <v>43</v>
      </c>
      <c r="G203" s="301"/>
      <c r="H203" s="301" t="s">
        <v>1000</v>
      </c>
      <c r="I203" s="301"/>
      <c r="J203" s="301"/>
      <c r="K203" s="345"/>
    </row>
    <row r="204" s="1" customFormat="1" ht="15" customHeight="1">
      <c r="B204" s="324"/>
      <c r="C204" s="330"/>
      <c r="D204" s="301"/>
      <c r="E204" s="301"/>
      <c r="F204" s="323" t="s">
        <v>46</v>
      </c>
      <c r="G204" s="301"/>
      <c r="H204" s="301" t="s">
        <v>1001</v>
      </c>
      <c r="I204" s="301"/>
      <c r="J204" s="301"/>
      <c r="K204" s="345"/>
    </row>
    <row r="205" s="1" customFormat="1" ht="15" customHeight="1">
      <c r="B205" s="324"/>
      <c r="C205" s="301"/>
      <c r="D205" s="301"/>
      <c r="E205" s="301"/>
      <c r="F205" s="323" t="s">
        <v>44</v>
      </c>
      <c r="G205" s="301"/>
      <c r="H205" s="301" t="s">
        <v>1002</v>
      </c>
      <c r="I205" s="301"/>
      <c r="J205" s="301"/>
      <c r="K205" s="345"/>
    </row>
    <row r="206" s="1" customFormat="1" ht="15" customHeight="1">
      <c r="B206" s="324"/>
      <c r="C206" s="301"/>
      <c r="D206" s="301"/>
      <c r="E206" s="301"/>
      <c r="F206" s="323" t="s">
        <v>45</v>
      </c>
      <c r="G206" s="301"/>
      <c r="H206" s="301" t="s">
        <v>1003</v>
      </c>
      <c r="I206" s="301"/>
      <c r="J206" s="301"/>
      <c r="K206" s="345"/>
    </row>
    <row r="207" s="1" customFormat="1" ht="15" customHeight="1">
      <c r="B207" s="324"/>
      <c r="C207" s="301"/>
      <c r="D207" s="301"/>
      <c r="E207" s="301"/>
      <c r="F207" s="323"/>
      <c r="G207" s="301"/>
      <c r="H207" s="301"/>
      <c r="I207" s="301"/>
      <c r="J207" s="301"/>
      <c r="K207" s="345"/>
    </row>
    <row r="208" s="1" customFormat="1" ht="15" customHeight="1">
      <c r="B208" s="324"/>
      <c r="C208" s="301" t="s">
        <v>944</v>
      </c>
      <c r="D208" s="301"/>
      <c r="E208" s="301"/>
      <c r="F208" s="323" t="s">
        <v>78</v>
      </c>
      <c r="G208" s="301"/>
      <c r="H208" s="301" t="s">
        <v>1004</v>
      </c>
      <c r="I208" s="301"/>
      <c r="J208" s="301"/>
      <c r="K208" s="345"/>
    </row>
    <row r="209" s="1" customFormat="1" ht="15" customHeight="1">
      <c r="B209" s="324"/>
      <c r="C209" s="330"/>
      <c r="D209" s="301"/>
      <c r="E209" s="301"/>
      <c r="F209" s="323" t="s">
        <v>839</v>
      </c>
      <c r="G209" s="301"/>
      <c r="H209" s="301" t="s">
        <v>840</v>
      </c>
      <c r="I209" s="301"/>
      <c r="J209" s="301"/>
      <c r="K209" s="345"/>
    </row>
    <row r="210" s="1" customFormat="1" ht="15" customHeight="1">
      <c r="B210" s="324"/>
      <c r="C210" s="301"/>
      <c r="D210" s="301"/>
      <c r="E210" s="301"/>
      <c r="F210" s="323" t="s">
        <v>837</v>
      </c>
      <c r="G210" s="301"/>
      <c r="H210" s="301" t="s">
        <v>1005</v>
      </c>
      <c r="I210" s="301"/>
      <c r="J210" s="301"/>
      <c r="K210" s="345"/>
    </row>
    <row r="211" s="1" customFormat="1" ht="15" customHeight="1">
      <c r="B211" s="362"/>
      <c r="C211" s="330"/>
      <c r="D211" s="330"/>
      <c r="E211" s="330"/>
      <c r="F211" s="323" t="s">
        <v>841</v>
      </c>
      <c r="G211" s="308"/>
      <c r="H211" s="349" t="s">
        <v>842</v>
      </c>
      <c r="I211" s="349"/>
      <c r="J211" s="349"/>
      <c r="K211" s="363"/>
    </row>
    <row r="212" s="1" customFormat="1" ht="15" customHeight="1">
      <c r="B212" s="362"/>
      <c r="C212" s="330"/>
      <c r="D212" s="330"/>
      <c r="E212" s="330"/>
      <c r="F212" s="323" t="s">
        <v>843</v>
      </c>
      <c r="G212" s="308"/>
      <c r="H212" s="349" t="s">
        <v>1006</v>
      </c>
      <c r="I212" s="349"/>
      <c r="J212" s="349"/>
      <c r="K212" s="363"/>
    </row>
    <row r="213" s="1" customFormat="1" ht="15" customHeight="1">
      <c r="B213" s="362"/>
      <c r="C213" s="330"/>
      <c r="D213" s="330"/>
      <c r="E213" s="330"/>
      <c r="F213" s="364"/>
      <c r="G213" s="308"/>
      <c r="H213" s="365"/>
      <c r="I213" s="365"/>
      <c r="J213" s="365"/>
      <c r="K213" s="363"/>
    </row>
    <row r="214" s="1" customFormat="1" ht="15" customHeight="1">
      <c r="B214" s="362"/>
      <c r="C214" s="301" t="s">
        <v>968</v>
      </c>
      <c r="D214" s="330"/>
      <c r="E214" s="330"/>
      <c r="F214" s="323">
        <v>1</v>
      </c>
      <c r="G214" s="308"/>
      <c r="H214" s="349" t="s">
        <v>1007</v>
      </c>
      <c r="I214" s="349"/>
      <c r="J214" s="349"/>
      <c r="K214" s="363"/>
    </row>
    <row r="215" s="1" customFormat="1" ht="15" customHeight="1">
      <c r="B215" s="362"/>
      <c r="C215" s="330"/>
      <c r="D215" s="330"/>
      <c r="E215" s="330"/>
      <c r="F215" s="323">
        <v>2</v>
      </c>
      <c r="G215" s="308"/>
      <c r="H215" s="349" t="s">
        <v>1008</v>
      </c>
      <c r="I215" s="349"/>
      <c r="J215" s="349"/>
      <c r="K215" s="363"/>
    </row>
    <row r="216" s="1" customFormat="1" ht="15" customHeight="1">
      <c r="B216" s="362"/>
      <c r="C216" s="330"/>
      <c r="D216" s="330"/>
      <c r="E216" s="330"/>
      <c r="F216" s="323">
        <v>3</v>
      </c>
      <c r="G216" s="308"/>
      <c r="H216" s="349" t="s">
        <v>1009</v>
      </c>
      <c r="I216" s="349"/>
      <c r="J216" s="349"/>
      <c r="K216" s="363"/>
    </row>
    <row r="217" s="1" customFormat="1" ht="15" customHeight="1">
      <c r="B217" s="362"/>
      <c r="C217" s="330"/>
      <c r="D217" s="330"/>
      <c r="E217" s="330"/>
      <c r="F217" s="323">
        <v>4</v>
      </c>
      <c r="G217" s="308"/>
      <c r="H217" s="349" t="s">
        <v>1010</v>
      </c>
      <c r="I217" s="349"/>
      <c r="J217" s="349"/>
      <c r="K217" s="363"/>
    </row>
    <row r="218" s="1" customFormat="1" ht="12.75" customHeight="1">
      <c r="B218" s="366"/>
      <c r="C218" s="367"/>
      <c r="D218" s="367"/>
      <c r="E218" s="367"/>
      <c r="F218" s="367"/>
      <c r="G218" s="367"/>
      <c r="H218" s="367"/>
      <c r="I218" s="367"/>
      <c r="J218" s="367"/>
      <c r="K218" s="36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Křehlík Petr, MBA</dc:creator>
  <cp:lastModifiedBy>Křehlík Petr, MBA</cp:lastModifiedBy>
  <dcterms:created xsi:type="dcterms:W3CDTF">2020-07-13T11:19:00Z</dcterms:created>
  <dcterms:modified xsi:type="dcterms:W3CDTF">2020-07-13T11:19:11Z</dcterms:modified>
</cp:coreProperties>
</file>