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iesner\Desktop\ORF\"/>
    </mc:Choice>
  </mc:AlternateContent>
  <bookViews>
    <workbookView xWindow="0" yWindow="0" windowWidth="0" windowHeight="0"/>
  </bookViews>
  <sheets>
    <sheet name="Rekapitulace stavby" sheetId="1" r:id="rId1"/>
    <sheet name="20-231-01 - Ostatní a ved..." sheetId="2" r:id="rId2"/>
    <sheet name="20-231-02 - Technologie" sheetId="3" r:id="rId3"/>
    <sheet name="20-231-03 - Elektro a MaR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'20-231-01 - Ostatní a ved...'!$C$117:$K$129</definedName>
    <definedName name="_xlnm.Print_Area" localSheetId="1">'20-231-01 - Ostatní a ved...'!$C$4:$J$76,'20-231-01 - Ostatní a ved...'!$C$82:$J$99,'20-231-01 - Ostatní a ved...'!$C$105:$K$129</definedName>
    <definedName name="_xlnm.Print_Titles" localSheetId="1">'20-231-01 - Ostatní a ved...'!$117:$117</definedName>
    <definedName name="_xlnm._FilterDatabase" localSheetId="2" hidden="1">'20-231-02 - Technologie'!$C$131:$K$262</definedName>
    <definedName name="_xlnm.Print_Area" localSheetId="2">'20-231-02 - Technologie'!$C$4:$J$76,'20-231-02 - Technologie'!$C$82:$J$113,'20-231-02 - Technologie'!$C$119:$K$262</definedName>
    <definedName name="_xlnm.Print_Titles" localSheetId="2">'20-231-02 - Technologie'!$131:$131</definedName>
    <definedName name="_xlnm._FilterDatabase" localSheetId="3" hidden="1">'20-231-03 - Elektro a MaR'!$C$122:$K$170</definedName>
    <definedName name="_xlnm.Print_Area" localSheetId="3">'20-231-03 - Elektro a MaR'!$C$4:$J$76,'20-231-03 - Elektro a MaR'!$C$82:$J$104,'20-231-03 - Elektro a MaR'!$C$110:$K$170</definedName>
    <definedName name="_xlnm.Print_Titles" localSheetId="3">'20-231-03 - Elektro a MaR'!$122:$122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3" r="J37"/>
  <c r="J36"/>
  <c i="1" r="AY96"/>
  <c i="3" r="J35"/>
  <c i="1" r="AX96"/>
  <c i="3"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F126"/>
  <c r="E124"/>
  <c r="F89"/>
  <c r="E87"/>
  <c r="J24"/>
  <c r="E24"/>
  <c r="J129"/>
  <c r="J23"/>
  <c r="J21"/>
  <c r="E21"/>
  <c r="J91"/>
  <c r="J20"/>
  <c r="J18"/>
  <c r="E18"/>
  <c r="F92"/>
  <c r="J17"/>
  <c r="J15"/>
  <c r="E15"/>
  <c r="F128"/>
  <c r="J14"/>
  <c r="J12"/>
  <c r="J126"/>
  <c r="E7"/>
  <c r="E122"/>
  <c i="2" r="J37"/>
  <c r="J36"/>
  <c i="1" r="AY95"/>
  <c i="2" r="J35"/>
  <c i="1" r="AX95"/>
  <c i="2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85"/>
  <c i="1" r="L90"/>
  <c r="AM90"/>
  <c r="AM89"/>
  <c r="L89"/>
  <c r="AM87"/>
  <c r="L87"/>
  <c r="L85"/>
  <c r="L84"/>
  <c i="4" r="BK165"/>
  <c r="J165"/>
  <c r="BK164"/>
  <c r="J164"/>
  <c r="BK162"/>
  <c r="J162"/>
  <c r="BK161"/>
  <c r="J161"/>
  <c r="BK160"/>
  <c r="J160"/>
  <c r="BK159"/>
  <c r="J159"/>
  <c r="BK158"/>
  <c r="J157"/>
  <c r="BK154"/>
  <c i="3" r="BK262"/>
  <c r="J262"/>
  <c r="BK261"/>
  <c r="J261"/>
  <c r="BK260"/>
  <c r="J260"/>
  <c r="BK259"/>
  <c r="J259"/>
  <c r="BK258"/>
  <c r="J258"/>
  <c r="BK257"/>
  <c r="J257"/>
  <c r="BK255"/>
  <c r="J255"/>
  <c r="BK254"/>
  <c r="J254"/>
  <c r="BK253"/>
  <c r="J253"/>
  <c r="BK252"/>
  <c r="J252"/>
  <c r="BK251"/>
  <c r="J251"/>
  <c r="BK250"/>
  <c r="J250"/>
  <c r="BK249"/>
  <c r="J249"/>
  <c r="BK248"/>
  <c r="J248"/>
  <c r="BK247"/>
  <c r="J247"/>
  <c r="BK246"/>
  <c r="J246"/>
  <c r="BK244"/>
  <c r="J244"/>
  <c r="BK243"/>
  <c r="J243"/>
  <c r="BK242"/>
  <c r="J242"/>
  <c r="BK240"/>
  <c r="J240"/>
  <c r="BK239"/>
  <c r="J239"/>
  <c r="BK237"/>
  <c r="J237"/>
  <c r="BK235"/>
  <c r="J235"/>
  <c r="BK234"/>
  <c r="J234"/>
  <c r="BK233"/>
  <c r="J233"/>
  <c r="BK232"/>
  <c r="J232"/>
  <c r="BK230"/>
  <c r="J230"/>
  <c r="BK229"/>
  <c r="J229"/>
  <c r="BK228"/>
  <c r="J228"/>
  <c r="BK227"/>
  <c r="J227"/>
  <c r="BK226"/>
  <c r="J226"/>
  <c r="BK225"/>
  <c r="J225"/>
  <c r="BK224"/>
  <c r="J224"/>
  <c r="BK223"/>
  <c r="J223"/>
  <c r="BK222"/>
  <c r="J222"/>
  <c r="BK221"/>
  <c r="J221"/>
  <c r="BK220"/>
  <c r="J220"/>
  <c r="BK219"/>
  <c r="J219"/>
  <c r="BK218"/>
  <c r="J218"/>
  <c r="BK217"/>
  <c r="J217"/>
  <c r="BK216"/>
  <c r="J216"/>
  <c r="BK215"/>
  <c r="J215"/>
  <c r="BK214"/>
  <c r="J214"/>
  <c r="BK213"/>
  <c r="J213"/>
  <c r="BK212"/>
  <c r="J212"/>
  <c r="BK211"/>
  <c r="J211"/>
  <c r="BK210"/>
  <c r="J210"/>
  <c r="BK209"/>
  <c r="J209"/>
  <c r="BK208"/>
  <c r="J208"/>
  <c r="BK207"/>
  <c r="J207"/>
  <c r="BK206"/>
  <c r="J206"/>
  <c r="BK205"/>
  <c r="J205"/>
  <c r="BK204"/>
  <c r="J204"/>
  <c r="BK203"/>
  <c r="J203"/>
  <c r="BK202"/>
  <c r="J202"/>
  <c r="BK201"/>
  <c r="J201"/>
  <c r="BK200"/>
  <c r="J200"/>
  <c r="J199"/>
  <c r="J197"/>
  <c r="BK195"/>
  <c r="BK190"/>
  <c r="BK189"/>
  <c r="BK183"/>
  <c r="BK181"/>
  <c r="BK178"/>
  <c r="J172"/>
  <c r="BK164"/>
  <c r="J159"/>
  <c r="BK157"/>
  <c r="BK153"/>
  <c r="BK146"/>
  <c r="J145"/>
  <c r="BK138"/>
  <c r="BK135"/>
  <c i="2" r="J122"/>
  <c r="J121"/>
  <c r="J120"/>
  <c i="4" r="BK157"/>
  <c r="BK156"/>
  <c r="J154"/>
  <c r="BK153"/>
  <c i="3" r="BK199"/>
  <c r="BK198"/>
  <c r="BK197"/>
  <c r="J190"/>
  <c r="BK187"/>
  <c r="BK186"/>
  <c r="BK185"/>
  <c r="J184"/>
  <c r="BK177"/>
  <c r="BK173"/>
  <c r="BK171"/>
  <c r="BK170"/>
  <c r="J165"/>
  <c r="J164"/>
  <c r="J162"/>
  <c r="J161"/>
  <c r="BK159"/>
  <c r="J158"/>
  <c r="BK156"/>
  <c r="BK154"/>
  <c r="BK144"/>
  <c r="BK140"/>
  <c r="J135"/>
  <c i="2" r="BK129"/>
  <c r="BK128"/>
  <c r="J126"/>
  <c r="BK125"/>
  <c r="BK120"/>
  <c i="4" r="BK169"/>
  <c r="J169"/>
  <c r="BK167"/>
  <c r="J167"/>
  <c r="BK166"/>
  <c r="J158"/>
  <c r="J156"/>
  <c i="3" r="J198"/>
  <c r="J196"/>
  <c r="J194"/>
  <c r="BK182"/>
  <c r="J174"/>
  <c r="BK168"/>
  <c r="J168"/>
  <c r="J166"/>
  <c r="J160"/>
  <c r="BK145"/>
  <c r="J143"/>
  <c r="J140"/>
  <c r="J137"/>
  <c i="2" r="J128"/>
  <c r="BK126"/>
  <c r="BK122"/>
  <c r="BK121"/>
  <c i="4" r="BK163"/>
  <c r="J163"/>
  <c r="J136"/>
  <c i="3" r="BK188"/>
  <c r="BK180"/>
  <c r="BK179"/>
  <c r="J178"/>
  <c r="J177"/>
  <c r="J176"/>
  <c r="J173"/>
  <c r="J171"/>
  <c r="BK169"/>
  <c r="BK167"/>
  <c r="BK161"/>
  <c r="J157"/>
  <c r="J156"/>
  <c r="J153"/>
  <c r="J151"/>
  <c r="J149"/>
  <c r="BK148"/>
  <c r="BK147"/>
  <c r="J144"/>
  <c i="2" r="J129"/>
  <c r="J127"/>
  <c r="BK124"/>
  <c i="4" r="J166"/>
  <c i="3" r="BK196"/>
  <c r="J195"/>
  <c r="J192"/>
  <c r="J191"/>
  <c r="J188"/>
  <c r="J186"/>
  <c r="BK184"/>
  <c r="J183"/>
  <c r="J182"/>
  <c r="J181"/>
  <c r="J179"/>
  <c r="BK176"/>
  <c r="BK175"/>
  <c r="BK174"/>
  <c r="J169"/>
  <c r="BK166"/>
  <c r="BK160"/>
  <c r="J154"/>
  <c r="BK152"/>
  <c r="J148"/>
  <c r="BK143"/>
  <c r="BK137"/>
  <c i="2" r="BK127"/>
  <c r="J124"/>
  <c i="4" r="BK170"/>
  <c r="J170"/>
  <c r="J153"/>
  <c r="BK152"/>
  <c r="J152"/>
  <c r="BK151"/>
  <c r="J151"/>
  <c r="BK150"/>
  <c r="J150"/>
  <c r="BK149"/>
  <c r="J149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8"/>
  <c r="J138"/>
  <c r="BK137"/>
  <c r="J137"/>
  <c r="BK136"/>
  <c r="BK135"/>
  <c r="J135"/>
  <c r="BK134"/>
  <c r="J134"/>
  <c r="BK132"/>
  <c r="J132"/>
  <c r="BK131"/>
  <c r="J131"/>
  <c r="BK130"/>
  <c r="J130"/>
  <c r="BK129"/>
  <c r="J129"/>
  <c r="BK128"/>
  <c r="J128"/>
  <c r="BK127"/>
  <c r="J127"/>
  <c r="BK126"/>
  <c r="J126"/>
  <c i="3" r="BK194"/>
  <c r="BK192"/>
  <c r="BK191"/>
  <c r="J189"/>
  <c r="J187"/>
  <c r="J185"/>
  <c r="J180"/>
  <c r="J175"/>
  <c r="BK172"/>
  <c r="J170"/>
  <c r="J167"/>
  <c r="BK165"/>
  <c r="BK162"/>
  <c r="BK158"/>
  <c r="J152"/>
  <c r="BK151"/>
  <c r="BK149"/>
  <c r="J147"/>
  <c r="J146"/>
  <c r="J138"/>
  <c i="2" r="J125"/>
  <c i="1" r="AS94"/>
  <c i="2" l="1" r="R123"/>
  <c i="3" r="BK136"/>
  <c r="J136"/>
  <c r="J99"/>
  <c r="R136"/>
  <c r="R133"/>
  <c r="P142"/>
  <c r="BK150"/>
  <c r="J150"/>
  <c r="J103"/>
  <c r="T150"/>
  <c r="P163"/>
  <c r="R163"/>
  <c r="R193"/>
  <c r="BK231"/>
  <c r="J231"/>
  <c r="J107"/>
  <c r="R231"/>
  <c r="P238"/>
  <c r="BK241"/>
  <c r="J241"/>
  <c r="J110"/>
  <c r="BK245"/>
  <c r="J245"/>
  <c r="J111"/>
  <c r="R245"/>
  <c r="BK256"/>
  <c r="J256"/>
  <c r="J112"/>
  <c r="R256"/>
  <c i="4" r="T155"/>
  <c i="2" r="T119"/>
  <c i="4" r="BK168"/>
  <c r="J168"/>
  <c r="J103"/>
  <c i="2" r="BK119"/>
  <c r="P123"/>
  <c i="4" r="R155"/>
  <c i="2" r="P119"/>
  <c r="P118"/>
  <c i="1" r="AU95"/>
  <c i="2" r="R119"/>
  <c r="R118"/>
  <c i="3" r="BK142"/>
  <c r="J142"/>
  <c r="J102"/>
  <c r="R142"/>
  <c r="P150"/>
  <c r="BK155"/>
  <c r="J155"/>
  <c r="J104"/>
  <c r="BK163"/>
  <c r="J163"/>
  <c r="J105"/>
  <c r="T163"/>
  <c r="P193"/>
  <c r="T231"/>
  <c r="BK238"/>
  <c r="J238"/>
  <c r="J109"/>
  <c r="T238"/>
  <c r="P241"/>
  <c r="T241"/>
  <c r="P245"/>
  <c r="T245"/>
  <c r="P256"/>
  <c i="4" r="BK125"/>
  <c r="J125"/>
  <c r="J98"/>
  <c r="P125"/>
  <c r="R125"/>
  <c r="T125"/>
  <c r="BK133"/>
  <c r="J133"/>
  <c r="J99"/>
  <c r="P133"/>
  <c r="R133"/>
  <c r="T133"/>
  <c r="BK139"/>
  <c r="J139"/>
  <c r="J100"/>
  <c r="P139"/>
  <c r="R139"/>
  <c r="T139"/>
  <c r="BK148"/>
  <c r="J148"/>
  <c r="J101"/>
  <c r="P148"/>
  <c r="R148"/>
  <c r="T148"/>
  <c r="BK155"/>
  <c r="J155"/>
  <c r="J102"/>
  <c r="P155"/>
  <c r="T168"/>
  <c i="2" r="BK123"/>
  <c r="J123"/>
  <c r="J98"/>
  <c i="3" r="T256"/>
  <c i="4" r="R168"/>
  <c i="2" r="T123"/>
  <c i="3" r="P136"/>
  <c r="P133"/>
  <c r="T136"/>
  <c r="T133"/>
  <c r="T142"/>
  <c r="R150"/>
  <c r="P155"/>
  <c r="R155"/>
  <c r="T155"/>
  <c r="BK193"/>
  <c r="J193"/>
  <c r="J106"/>
  <c r="T193"/>
  <c r="P231"/>
  <c r="R238"/>
  <c r="R241"/>
  <c i="4" r="P168"/>
  <c i="2" r="J89"/>
  <c r="F92"/>
  <c r="J114"/>
  <c r="BE122"/>
  <c r="BE129"/>
  <c i="3" r="J89"/>
  <c r="J92"/>
  <c r="J128"/>
  <c r="BE145"/>
  <c r="BE146"/>
  <c r="BE161"/>
  <c r="BE166"/>
  <c r="BE168"/>
  <c r="BE174"/>
  <c r="BE176"/>
  <c r="BE179"/>
  <c r="BE181"/>
  <c r="BE184"/>
  <c r="BE185"/>
  <c r="BE190"/>
  <c r="BE194"/>
  <c r="BE195"/>
  <c r="BE198"/>
  <c r="BK134"/>
  <c r="J134"/>
  <c r="J98"/>
  <c r="BK139"/>
  <c r="J139"/>
  <c r="J100"/>
  <c r="BK236"/>
  <c r="J236"/>
  <c r="J108"/>
  <c i="4" r="E85"/>
  <c r="J89"/>
  <c r="F91"/>
  <c r="J91"/>
  <c r="F92"/>
  <c r="J92"/>
  <c r="BE126"/>
  <c r="BE127"/>
  <c r="BE128"/>
  <c r="BE129"/>
  <c r="BE130"/>
  <c r="BE131"/>
  <c r="BE132"/>
  <c r="BE134"/>
  <c r="BE136"/>
  <c r="BE137"/>
  <c r="BE138"/>
  <c r="BE140"/>
  <c r="BE141"/>
  <c r="BE142"/>
  <c r="BE143"/>
  <c r="BE144"/>
  <c r="BE145"/>
  <c r="BE146"/>
  <c r="BE147"/>
  <c r="BE149"/>
  <c r="BE150"/>
  <c r="BE151"/>
  <c r="BE152"/>
  <c r="BE153"/>
  <c i="2" r="F114"/>
  <c r="J115"/>
  <c r="BE128"/>
  <c i="3" r="E85"/>
  <c r="BE138"/>
  <c r="BE180"/>
  <c r="BE187"/>
  <c i="4" r="BE165"/>
  <c i="2" r="BE121"/>
  <c r="BE126"/>
  <c i="3" r="F129"/>
  <c r="BE144"/>
  <c r="BE159"/>
  <c r="BE164"/>
  <c r="BE170"/>
  <c r="BE175"/>
  <c r="BE182"/>
  <c r="BE186"/>
  <c i="4" r="BE135"/>
  <c r="BE163"/>
  <c r="BE170"/>
  <c i="2" r="E108"/>
  <c r="BE120"/>
  <c i="3" r="F91"/>
  <c r="BE135"/>
  <c r="BE153"/>
  <c r="BE158"/>
  <c r="BE162"/>
  <c r="BE165"/>
  <c r="BE169"/>
  <c r="BE173"/>
  <c r="BE188"/>
  <c r="BE191"/>
  <c i="4" r="BE156"/>
  <c r="BE166"/>
  <c r="BE167"/>
  <c r="BE169"/>
  <c i="2" r="BE124"/>
  <c r="BE127"/>
  <c i="3" r="BE137"/>
  <c r="BE143"/>
  <c r="BE147"/>
  <c r="BE148"/>
  <c r="BE149"/>
  <c r="BE151"/>
  <c r="BE157"/>
  <c r="BE160"/>
  <c r="BE167"/>
  <c r="BE172"/>
  <c r="BE178"/>
  <c r="BE183"/>
  <c r="BE189"/>
  <c r="BE199"/>
  <c i="2" r="BE125"/>
  <c i="3" r="BE140"/>
  <c r="BE152"/>
  <c r="BE154"/>
  <c r="BE156"/>
  <c r="BE171"/>
  <c r="BE177"/>
  <c r="BE192"/>
  <c r="BE196"/>
  <c r="BE197"/>
  <c r="BE200"/>
  <c r="BE201"/>
  <c r="BE202"/>
  <c r="BE203"/>
  <c r="BE204"/>
  <c r="BE205"/>
  <c r="BE206"/>
  <c r="BE207"/>
  <c r="BE208"/>
  <c r="BE209"/>
  <c r="BE210"/>
  <c r="BE211"/>
  <c r="BE212"/>
  <c r="BE213"/>
  <c r="BE214"/>
  <c r="BE215"/>
  <c r="BE216"/>
  <c r="BE217"/>
  <c r="BE218"/>
  <c r="BE219"/>
  <c r="BE220"/>
  <c r="BE221"/>
  <c r="BE222"/>
  <c r="BE223"/>
  <c r="BE224"/>
  <c r="BE225"/>
  <c r="BE226"/>
  <c r="BE227"/>
  <c r="BE228"/>
  <c r="BE229"/>
  <c r="BE230"/>
  <c r="BE232"/>
  <c r="BE233"/>
  <c r="BE234"/>
  <c r="BE235"/>
  <c r="BE237"/>
  <c r="BE239"/>
  <c r="BE240"/>
  <c r="BE242"/>
  <c r="BE243"/>
  <c r="BE244"/>
  <c r="BE246"/>
  <c r="BE247"/>
  <c r="BE248"/>
  <c r="BE249"/>
  <c r="BE250"/>
  <c r="BE251"/>
  <c r="BE252"/>
  <c r="BE253"/>
  <c r="BE254"/>
  <c r="BE255"/>
  <c r="BE257"/>
  <c r="BE258"/>
  <c r="BE259"/>
  <c r="BE260"/>
  <c r="BE261"/>
  <c r="BE262"/>
  <c i="4" r="BE154"/>
  <c r="BE157"/>
  <c r="BE158"/>
  <c r="BE159"/>
  <c r="BE160"/>
  <c r="BE161"/>
  <c r="BE162"/>
  <c r="BE164"/>
  <c i="2" r="F34"/>
  <c i="1" r="BA95"/>
  <c i="4" r="F36"/>
  <c i="1" r="BC97"/>
  <c i="2" r="F35"/>
  <c i="1" r="BB95"/>
  <c i="4" r="F34"/>
  <c i="1" r="BA97"/>
  <c i="2" r="F36"/>
  <c i="1" r="BC95"/>
  <c i="2" r="J34"/>
  <c i="1" r="AW95"/>
  <c i="3" r="F34"/>
  <c i="1" r="BA96"/>
  <c i="3" r="F37"/>
  <c i="1" r="BD96"/>
  <c i="4" r="J34"/>
  <c i="1" r="AW97"/>
  <c i="4" r="F37"/>
  <c i="1" r="BD97"/>
  <c i="3" r="F36"/>
  <c i="1" r="BC96"/>
  <c i="2" r="F37"/>
  <c i="1" r="BD95"/>
  <c i="3" r="J34"/>
  <c i="1" r="AW96"/>
  <c i="4" r="F35"/>
  <c i="1" r="BB97"/>
  <c i="3" r="F35"/>
  <c i="1" r="BB96"/>
  <c i="3" l="1" r="T141"/>
  <c r="T132"/>
  <c i="2" r="T118"/>
  <c i="3" r="P141"/>
  <c r="P132"/>
  <c i="1" r="AU96"/>
  <c i="4" r="T124"/>
  <c r="T123"/>
  <c r="R124"/>
  <c r="R123"/>
  <c r="P124"/>
  <c r="P123"/>
  <c i="1" r="AU97"/>
  <c i="3" r="R141"/>
  <c r="R132"/>
  <c i="2" r="BK118"/>
  <c r="J118"/>
  <c r="J119"/>
  <c r="J97"/>
  <c i="3" r="BK141"/>
  <c r="J141"/>
  <c r="J101"/>
  <c i="4" r="BK124"/>
  <c r="J124"/>
  <c r="J97"/>
  <c i="3" r="BK133"/>
  <c r="BK132"/>
  <c r="J132"/>
  <c r="J96"/>
  <c i="2" r="J30"/>
  <c i="1" r="AG95"/>
  <c i="2" r="F33"/>
  <c i="1" r="AZ95"/>
  <c i="3" r="F33"/>
  <c i="1" r="AZ96"/>
  <c i="2" r="J33"/>
  <c i="1" r="AV95"/>
  <c r="AT95"/>
  <c r="BC94"/>
  <c r="AY94"/>
  <c i="3" r="J33"/>
  <c i="1" r="AV96"/>
  <c r="AT96"/>
  <c i="4" r="F33"/>
  <c i="1" r="AZ97"/>
  <c r="BD94"/>
  <c r="W33"/>
  <c r="BA94"/>
  <c r="W30"/>
  <c i="4" r="J33"/>
  <c i="1" r="AV97"/>
  <c r="AT97"/>
  <c r="BB94"/>
  <c r="AX94"/>
  <c i="2" l="1" r="J39"/>
  <c r="J96"/>
  <c i="3" r="J133"/>
  <c r="J97"/>
  <c i="4" r="BK123"/>
  <c r="J123"/>
  <c r="J96"/>
  <c i="1" r="AN95"/>
  <c r="AZ94"/>
  <c r="AV94"/>
  <c r="AK29"/>
  <c r="W32"/>
  <c r="AU94"/>
  <c r="W31"/>
  <c r="AW94"/>
  <c r="AK30"/>
  <c i="3" r="J30"/>
  <c i="1" r="AG96"/>
  <c r="AN96"/>
  <c i="3" l="1" r="J39"/>
  <c i="1" r="W29"/>
  <c i="4" r="J30"/>
  <c i="1" r="AG97"/>
  <c r="AN97"/>
  <c r="AT94"/>
  <c i="4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<sst xmlns="http://schemas.openxmlformats.org/spreadsheetml/2006/main">
  <si>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</si>
  <si>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</si>
  <si>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</si>
  <si>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</si>
  <si>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</si>
  <si>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{a9cd03a3-483e-4816-8638-18784d96e9be}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</si>
  <si>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</si>
  <si>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</si>
  <si>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</si>
  <si>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</si>
  <si>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</si>
  <si>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</si>
  <si>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0,00001</t>
  </si>
  <si>
    <t>Kód:</t>
  </si>
  <si>
    <t>20-231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</si>
  <si>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</si>
  <si>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0,001</t>
  </si>
  <si>
    <t>Stavba:</t>
  </si>
  <si>
    <t>VS Lazaretní 11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</si>
  <si>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</si>
  <si>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</si>
  <si>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</si>
  <si>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</si>
  <si>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</si>
  <si>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</si>
  <si>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</si>
  <si>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</si>
  <si>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</si>
  <si>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</si>
  <si>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</si>
  <si>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</si>
  <si>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</si>
  <si>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</si>
  <si>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</si>
  <si>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</si>
  <si>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</si>
  <si>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</si>
  <si>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</si>
  <si>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</si>
  <si>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</si>
  <si>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</si>
  <si>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</si>
  <si>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</si>
  <si>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</si>
  <si>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</si>
  <si>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</si>
  <si>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</si>
  <si>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</si>
  <si>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</si>
  <si>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</si>
  <si>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</si>
  <si>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</si>
  <si>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</si>
  <si>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</si>
  <si>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</si>
  <si>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</si>
  <si>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</si>
  <si>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</si>
  <si>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</si>
  <si>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</si>
  <si>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</si>
  <si>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</si>
  <si>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</si>
  <si>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</si>
  <si>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</si>
  <si>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</si>
  <si>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</si>
  <si>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</si>
  <si>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</si>
  <si>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</si>
  <si>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</si>
  <si>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</si>
  <si>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</si>
  <si>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</si>
  <si>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</si>
  <si>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</si>
  <si>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</si>
  <si>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</si>
  <si>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</si>
  <si>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20-231-01</t>
  </si>
  <si>
    <t>Ostatní a vedlejší náklady</t>
  </si>
  <si>
    <t>STA</t>
  </si>
  <si>
    <t>1</t>
  </si>
  <si>
    <t>{31537917-d059-4525-9ee1-ebbaba5a871d}</t>
  </si>
  <si>
    <t>2</t>
  </si>
  <si>
    <t>20-231-02</t>
  </si>
  <si>
    <t>Technologie</t>
  </si>
  <si>
    <t>{0328a5bc-5192-421f-b758-e8591a3bf51a}</t>
  </si>
  <si>
    <t>20-231-03</t>
  </si>
  <si>
    <t>Elektro a MaR</t>
  </si>
  <si>
    <t>{8adcb780-d0e5-4eb8-bd8a-95afd958775a}</t>
  </si>
  <si>
    <t>KRYCÍ LIST SOUPISU PRACÍ</t>
  </si>
  <si>
    <t>Objekt:</t>
  </si>
  <si>
    <t>20-231-01 -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</si>
  <si>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</si>
  <si>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</si>
  <si>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</si>
  <si>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</si>
  <si>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</si>
  <si>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</si>
  <si>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</si>
  <si>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</si>
  <si>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</si>
  <si>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</si>
  <si>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</si>
  <si>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</si>
  <si>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</si>
  <si>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</si>
  <si>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</si>
  <si>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</si>
  <si>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</si>
  <si>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</si>
  <si>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</si>
  <si>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</si>
  <si>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</si>
  <si>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</si>
  <si>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</si>
  <si>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</si>
  <si>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</si>
  <si>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VRN001</t>
  </si>
  <si>
    <t>Zařízení staveniště</t>
  </si>
  <si>
    <t>Soubor</t>
  </si>
  <si>
    <t>4</t>
  </si>
  <si>
    <t>-1256453596</t>
  </si>
  <si>
    <t>VRN002</t>
  </si>
  <si>
    <t>Odstranění zařízení staveniště</t>
  </si>
  <si>
    <t>-356260635</t>
  </si>
  <si>
    <t>3</t>
  </si>
  <si>
    <t>VRN003</t>
  </si>
  <si>
    <t>Koordinační činnost</t>
  </si>
  <si>
    <t>-1468196243</t>
  </si>
  <si>
    <t>OST</t>
  </si>
  <si>
    <t>Ostatní</t>
  </si>
  <si>
    <t>005211010R.1</t>
  </si>
  <si>
    <t>Předání a převzetí staveniště</t>
  </si>
  <si>
    <t>-297522275</t>
  </si>
  <si>
    <t xml:space="preserve">00523  R.1</t>
  </si>
  <si>
    <t>Zkoušky a revize</t>
  </si>
  <si>
    <t>-1988028116</t>
  </si>
  <si>
    <t>6</t>
  </si>
  <si>
    <t>005231020R.1</t>
  </si>
  <si>
    <t>Individuální a komplexní vyzkoušení</t>
  </si>
  <si>
    <t>980338716</t>
  </si>
  <si>
    <t>7</t>
  </si>
  <si>
    <t>005231040R.1</t>
  </si>
  <si>
    <t>Provozní řády</t>
  </si>
  <si>
    <t>-56342514</t>
  </si>
  <si>
    <t>8</t>
  </si>
  <si>
    <t>005241010R.1</t>
  </si>
  <si>
    <t>Dokumentace skutečného provedení</t>
  </si>
  <si>
    <t>1495963988</t>
  </si>
  <si>
    <t>9</t>
  </si>
  <si>
    <t>005261030R.1</t>
  </si>
  <si>
    <t>Finanční rezerva</t>
  </si>
  <si>
    <t>-1031784067</t>
  </si>
  <si>
    <t>20-231-02 - Technologie</t>
  </si>
  <si>
    <t>HSV - Práce a dodávky HSV</t>
  </si>
  <si>
    <t xml:space="preserve">    6 - Úpravy povrchů, podlahy a osazování výplní</t>
  </si>
  <si>
    <t xml:space="preserve">    94 - Lešení a stavební výtahy</t>
  </si>
  <si>
    <t xml:space="preserve">    99 - Přesun hmot a manipulace se sutí</t>
  </si>
  <si>
    <t>PSV - Práce a dodávky PSV</t>
  </si>
  <si>
    <t xml:space="preserve">    713 - Izolace tepelné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</si>
  <si>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</si>
  <si>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</si>
  <si>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</si>
  <si>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</si>
  <si>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</si>
  <si>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</si>
  <si>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 xml:space="preserve">    M23 - Montáže potrubí</t>
  </si>
  <si>
    <t xml:space="preserve">    D96 - Přesuny suti a vybouraných hmot_x000d_
</t>
  </si>
  <si>
    <t>HSV</t>
  </si>
  <si>
    <t>Práce a dodávky HSV</t>
  </si>
  <si>
    <t>Úpravy povrchů, podlahy a osazování výplní</t>
  </si>
  <si>
    <t>612421131</t>
  </si>
  <si>
    <t>Oprava vápen.omítek stěn do 5 % pl. - štukových, s použitím suché maltové směsi</t>
  </si>
  <si>
    <t>m2</t>
  </si>
  <si>
    <t>437495821</t>
  </si>
  <si>
    <t>94</t>
  </si>
  <si>
    <t>Lešení a stavební výtahy</t>
  </si>
  <si>
    <t>941941041</t>
  </si>
  <si>
    <t>Montáž lešení leh.řad.s podlahami,š.1,2 m, H 10 m</t>
  </si>
  <si>
    <t>1416470796</t>
  </si>
  <si>
    <t>941955003</t>
  </si>
  <si>
    <t>Lešení lehké pomocné, výška podlahy do 2,5 m</t>
  </si>
  <si>
    <t>1713928389</t>
  </si>
  <si>
    <t>99</t>
  </si>
  <si>
    <t>Přesun hmot a manipulace se sutí</t>
  </si>
  <si>
    <t>998009101</t>
  </si>
  <si>
    <t>Přesun hmot lešení samostatně budovaného</t>
  </si>
  <si>
    <t>t</t>
  </si>
  <si>
    <t>-363978775</t>
  </si>
  <si>
    <t>PSV</t>
  </si>
  <si>
    <t>Práce a dodávky PSV</t>
  </si>
  <si>
    <t>713</t>
  </si>
  <si>
    <t>Izolace tepelné</t>
  </si>
  <si>
    <t>189142T10</t>
  </si>
  <si>
    <t>Odstranění tepelné izolace potrubí</t>
  </si>
  <si>
    <t xml:space="preserve">m     </t>
  </si>
  <si>
    <t>16</t>
  </si>
  <si>
    <t>-1815530621</t>
  </si>
  <si>
    <t>M</t>
  </si>
  <si>
    <t>631547213</t>
  </si>
  <si>
    <t xml:space="preserve">Pouzdro potrubní izolační   22/50 mm, kamenná vlna s polepem Al fólií vyztuženou skleněnou mřížkou</t>
  </si>
  <si>
    <t>m</t>
  </si>
  <si>
    <t>32</t>
  </si>
  <si>
    <t>228884139</t>
  </si>
  <si>
    <t>631547315</t>
  </si>
  <si>
    <t xml:space="preserve">Pouzdro potrubní izolační   35/50 mm, kamenná vlna s polepem Al fólií vyztuženou skleněnou mřížkou</t>
  </si>
  <si>
    <t>277410875</t>
  </si>
  <si>
    <t>631547419</t>
  </si>
  <si>
    <t xml:space="preserve">Pouzdro potrubní izolační   60/60 mm, kamenná vlna s polepem Al fólií vyztuženou skleněnou mřížkou</t>
  </si>
  <si>
    <t>-991331084</t>
  </si>
  <si>
    <t>998713201</t>
  </si>
  <si>
    <t>Přesun hmot pro izolace tepelné, výšky do 6 m</t>
  </si>
  <si>
    <t>%</t>
  </si>
  <si>
    <t>-1549760647</t>
  </si>
  <si>
    <t>10</t>
  </si>
  <si>
    <t>998713293</t>
  </si>
  <si>
    <t>Příplatek zvětš. přesun, izolace tepelné do 500 m</t>
  </si>
  <si>
    <t>366913027</t>
  </si>
  <si>
    <t>11</t>
  </si>
  <si>
    <t>979990144</t>
  </si>
  <si>
    <t>Poplatek za skládku suti - minerální vata</t>
  </si>
  <si>
    <t>-1890391677</t>
  </si>
  <si>
    <t>722</t>
  </si>
  <si>
    <t>Zdravotechnika - vnitřní vodovod</t>
  </si>
  <si>
    <t>12</t>
  </si>
  <si>
    <t>722130801</t>
  </si>
  <si>
    <t>Demontáž potrubí ocelových závitových do DN 25</t>
  </si>
  <si>
    <t>-210627522</t>
  </si>
  <si>
    <t>13</t>
  </si>
  <si>
    <t>722220853</t>
  </si>
  <si>
    <t>Demontáž armatur s jedním závitem do G 6/4</t>
  </si>
  <si>
    <t>kus</t>
  </si>
  <si>
    <t>-1629630357</t>
  </si>
  <si>
    <t>14</t>
  </si>
  <si>
    <t>722260811</t>
  </si>
  <si>
    <t>Demontáž vodoměrů závitových G 1/2</t>
  </si>
  <si>
    <t>894097537</t>
  </si>
  <si>
    <t>286551401</t>
  </si>
  <si>
    <t>Zátka d 20 mm dl. 29 mm PP R</t>
  </si>
  <si>
    <t>1996483855</t>
  </si>
  <si>
    <t>732</t>
  </si>
  <si>
    <t>Ústřední vytápění - strojovny</t>
  </si>
  <si>
    <t>732224813</t>
  </si>
  <si>
    <t>Vypuštění vody z výměníku s vložkou U do 16 m2</t>
  </si>
  <si>
    <t>1180240723</t>
  </si>
  <si>
    <t>17</t>
  </si>
  <si>
    <t>732320815</t>
  </si>
  <si>
    <t>Odpojení nádrží od rozvodů potrubí, do 1000 l</t>
  </si>
  <si>
    <t>2016882541</t>
  </si>
  <si>
    <t>18</t>
  </si>
  <si>
    <t>732324815</t>
  </si>
  <si>
    <t>Vypuštění vody z nádrží o obsahu 1000 l</t>
  </si>
  <si>
    <t>-1772147970</t>
  </si>
  <si>
    <t>19</t>
  </si>
  <si>
    <t>R7324000002</t>
  </si>
  <si>
    <t>Úprava OPS</t>
  </si>
  <si>
    <t>hod</t>
  </si>
  <si>
    <t>-1741870863</t>
  </si>
  <si>
    <t>20</t>
  </si>
  <si>
    <t>R7324000004</t>
  </si>
  <si>
    <t>Demontáž úpravny vody</t>
  </si>
  <si>
    <t>829158117</t>
  </si>
  <si>
    <t>998732201</t>
  </si>
  <si>
    <t>Přesun hmot pro strojovny, výšky do 6 m</t>
  </si>
  <si>
    <t>-75881905</t>
  </si>
  <si>
    <t>22</t>
  </si>
  <si>
    <t>998732293</t>
  </si>
  <si>
    <t>Příplatek zvětšený přesun, strojovny do 500 m</t>
  </si>
  <si>
    <t>-1862419625</t>
  </si>
  <si>
    <t>733</t>
  </si>
  <si>
    <t>Ústřední vytápění - rozvodné potrubí</t>
  </si>
  <si>
    <t>23</t>
  </si>
  <si>
    <t>733111113</t>
  </si>
  <si>
    <t>Potrubí závit. bezešvé běžné v kotelnách DN 15</t>
  </si>
  <si>
    <t>658377000</t>
  </si>
  <si>
    <t>24</t>
  </si>
  <si>
    <t>733111114</t>
  </si>
  <si>
    <t>Potrubí závit. bezešvé běžné v kotelnách DN 20</t>
  </si>
  <si>
    <t>-394409235</t>
  </si>
  <si>
    <t>25</t>
  </si>
  <si>
    <t>733111115</t>
  </si>
  <si>
    <t>Potrubí závit. bezešvé běžné v kotelnách DN 25</t>
  </si>
  <si>
    <t>-1781085528</t>
  </si>
  <si>
    <t>26</t>
  </si>
  <si>
    <t>733111117</t>
  </si>
  <si>
    <t>Potrubí závit. bezešvé běžné v kotelnách DN 40</t>
  </si>
  <si>
    <t>629498788</t>
  </si>
  <si>
    <t>27</t>
  </si>
  <si>
    <t>733111118</t>
  </si>
  <si>
    <t>Potrubí závit. bezešvé běžné v kotelnách DN 50</t>
  </si>
  <si>
    <t>-473495198</t>
  </si>
  <si>
    <t>28</t>
  </si>
  <si>
    <t>733123110</t>
  </si>
  <si>
    <t>Příplatek za zhotovení přípojek D 22 x 2,6 mm</t>
  </si>
  <si>
    <t>-1074676153</t>
  </si>
  <si>
    <t>29</t>
  </si>
  <si>
    <t>733123117</t>
  </si>
  <si>
    <t>Příplatek za zhotovení přípojek D 51 x 2,6 mm</t>
  </si>
  <si>
    <t>2024884066</t>
  </si>
  <si>
    <t>30</t>
  </si>
  <si>
    <t>733120819</t>
  </si>
  <si>
    <t>Demontáž potrubí z hladkých trubek do D 60,3</t>
  </si>
  <si>
    <t>1433925957</t>
  </si>
  <si>
    <t>31</t>
  </si>
  <si>
    <t>733123911</t>
  </si>
  <si>
    <t>Svařovaný spoj potrubí ocelového hladkého D 22 mm</t>
  </si>
  <si>
    <t>1053979224</t>
  </si>
  <si>
    <t>733123912</t>
  </si>
  <si>
    <t>Svařovaný spoj potrubí ocelového hladkého D 25 mm</t>
  </si>
  <si>
    <t>-51448189</t>
  </si>
  <si>
    <t>33</t>
  </si>
  <si>
    <t>733123919</t>
  </si>
  <si>
    <t>Svařovaný spoj potrubí ocelového hladkého D 60 mm</t>
  </si>
  <si>
    <t>452406661</t>
  </si>
  <si>
    <t>34</t>
  </si>
  <si>
    <t>733123921</t>
  </si>
  <si>
    <t>Svařovaný spoj potrubí ocelového hladkého D 76 mm</t>
  </si>
  <si>
    <t>-651370349</t>
  </si>
  <si>
    <t>35</t>
  </si>
  <si>
    <t>733123922</t>
  </si>
  <si>
    <t>Svařovaný spoj potrubí ocelového hladkého D 89 mm</t>
  </si>
  <si>
    <t>1076838007</t>
  </si>
  <si>
    <t>36</t>
  </si>
  <si>
    <t>733190235</t>
  </si>
  <si>
    <t xml:space="preserve">Tlaková zkouška ocelového hladkého potrubí  do D 159</t>
  </si>
  <si>
    <t>-889479509</t>
  </si>
  <si>
    <t>37</t>
  </si>
  <si>
    <t>31630507.A</t>
  </si>
  <si>
    <t>Oblouk K3 90° 11353.1 d 21,3 x 2 mm</t>
  </si>
  <si>
    <t>-409116959</t>
  </si>
  <si>
    <t>38</t>
  </si>
  <si>
    <t>31630515.A</t>
  </si>
  <si>
    <t>Oblouk K3 90° 11353.1 d 48,3 x 2,6 mm</t>
  </si>
  <si>
    <t>-2133055193</t>
  </si>
  <si>
    <t>39</t>
  </si>
  <si>
    <t>31630529</t>
  </si>
  <si>
    <t>Oblouk K3 90° 11353.1 d 88,9 x 3,2 mm</t>
  </si>
  <si>
    <t>660053338</t>
  </si>
  <si>
    <t>40</t>
  </si>
  <si>
    <t>31941261</t>
  </si>
  <si>
    <t>Oblouk jednoznačný 45° č.40 DN 3" černý</t>
  </si>
  <si>
    <t>780876648</t>
  </si>
  <si>
    <t>41</t>
  </si>
  <si>
    <t>31946404</t>
  </si>
  <si>
    <t xml:space="preserve">Příruba přivařovací s krkem PN 16  DN 25 mm</t>
  </si>
  <si>
    <t>1921349509</t>
  </si>
  <si>
    <t>42</t>
  </si>
  <si>
    <t>31946502</t>
  </si>
  <si>
    <t xml:space="preserve">Příruba přivařovací s krkem PN 40  DN 15</t>
  </si>
  <si>
    <t>-1891790426</t>
  </si>
  <si>
    <t>43</t>
  </si>
  <si>
    <t>31946504</t>
  </si>
  <si>
    <t xml:space="preserve">Příruba přivařovací s krkem PN 40  DN 25</t>
  </si>
  <si>
    <t>1966591034</t>
  </si>
  <si>
    <t>44</t>
  </si>
  <si>
    <t>31946508</t>
  </si>
  <si>
    <t xml:space="preserve">Příruba přivařovací s krkem PN 40  DN 65</t>
  </si>
  <si>
    <t>1017763535</t>
  </si>
  <si>
    <t>45</t>
  </si>
  <si>
    <t>31946509</t>
  </si>
  <si>
    <t xml:space="preserve">Příruba přivařovací s krkem PN 40  DN 80</t>
  </si>
  <si>
    <t>475374753</t>
  </si>
  <si>
    <t>46</t>
  </si>
  <si>
    <t>R-31635009</t>
  </si>
  <si>
    <t>Přechod trubkový DN 40/25</t>
  </si>
  <si>
    <t>112725941</t>
  </si>
  <si>
    <t>47</t>
  </si>
  <si>
    <t>R-31635012</t>
  </si>
  <si>
    <t>Přechod trubkový DN 50/25</t>
  </si>
  <si>
    <t>-1230138445</t>
  </si>
  <si>
    <t>48</t>
  </si>
  <si>
    <t>R-31635018</t>
  </si>
  <si>
    <t>Přechod trubkový DN 65/50</t>
  </si>
  <si>
    <t>1927988921</t>
  </si>
  <si>
    <t>49</t>
  </si>
  <si>
    <t>R-31635021</t>
  </si>
  <si>
    <t>Přechod trubkový DN 80/50</t>
  </si>
  <si>
    <t>1228370765</t>
  </si>
  <si>
    <t>50</t>
  </si>
  <si>
    <t>R-31636001</t>
  </si>
  <si>
    <t xml:space="preserve">T-kus varný DN 15   21,3 x 2</t>
  </si>
  <si>
    <t>641694062</t>
  </si>
  <si>
    <t>51</t>
  </si>
  <si>
    <t>998733201</t>
  </si>
  <si>
    <t>Přesun hmot pro rozvody potrubí, výšky do 6 m</t>
  </si>
  <si>
    <t>-1514869387</t>
  </si>
  <si>
    <t>734</t>
  </si>
  <si>
    <t>Ústřední vytápění - armatury</t>
  </si>
  <si>
    <t>52</t>
  </si>
  <si>
    <t>734100811</t>
  </si>
  <si>
    <t>Demontáž armatur se dvěma přírubami do DN 50</t>
  </si>
  <si>
    <t>-130956871</t>
  </si>
  <si>
    <t>53</t>
  </si>
  <si>
    <t>734100812</t>
  </si>
  <si>
    <t>Demontáž armatur se dvěma přírubami do DN 100</t>
  </si>
  <si>
    <t>1926104555</t>
  </si>
  <si>
    <t>54</t>
  </si>
  <si>
    <t>734100821</t>
  </si>
  <si>
    <t>Demontáž armatur se třemi přírubami do DN 50</t>
  </si>
  <si>
    <t>-70080950</t>
  </si>
  <si>
    <t>55</t>
  </si>
  <si>
    <t>734209103</t>
  </si>
  <si>
    <t>Montáž armatur závitových,s 1závitem, G 1/2</t>
  </si>
  <si>
    <t>907413758</t>
  </si>
  <si>
    <t>56</t>
  </si>
  <si>
    <t>734209105</t>
  </si>
  <si>
    <t>Montáž armatur závitových,s 1závitem, G 1</t>
  </si>
  <si>
    <t>880496103</t>
  </si>
  <si>
    <t>57</t>
  </si>
  <si>
    <t>734209113</t>
  </si>
  <si>
    <t>Montáž armatur závitových,se 2závity, G 1/2</t>
  </si>
  <si>
    <t>1886004916</t>
  </si>
  <si>
    <t>58</t>
  </si>
  <si>
    <t>734209114</t>
  </si>
  <si>
    <t>Montáž armatur závitových,se 2závity, G 3/4</t>
  </si>
  <si>
    <t>-496657335</t>
  </si>
  <si>
    <t>59</t>
  </si>
  <si>
    <t>734200822</t>
  </si>
  <si>
    <t>Demontáž armatur se 2závity do G 1</t>
  </si>
  <si>
    <t>1544618684</t>
  </si>
  <si>
    <t>60</t>
  </si>
  <si>
    <t>734200824</t>
  </si>
  <si>
    <t>Demontáž armatur se 2závity do G 2</t>
  </si>
  <si>
    <t>580031969</t>
  </si>
  <si>
    <t>61</t>
  </si>
  <si>
    <t>734300814</t>
  </si>
  <si>
    <t>Demontáž armatur horkovod.,ventily do DN 50</t>
  </si>
  <si>
    <t>-57975488</t>
  </si>
  <si>
    <t>62</t>
  </si>
  <si>
    <t>734410851</t>
  </si>
  <si>
    <t>Demontáž teploměrů - jímky</t>
  </si>
  <si>
    <t>-1983680700</t>
  </si>
  <si>
    <t>63</t>
  </si>
  <si>
    <t>734419111</t>
  </si>
  <si>
    <t>Montáž teploměru s pouzdrem nebo stonkem a jímkou</t>
  </si>
  <si>
    <t>-213664918</t>
  </si>
  <si>
    <t>64</t>
  </si>
  <si>
    <t>734419122</t>
  </si>
  <si>
    <t>Montáž kompaktního měřiče tepla přírubového DN 25</t>
  </si>
  <si>
    <t>soubor</t>
  </si>
  <si>
    <t>1824482473</t>
  </si>
  <si>
    <t>65</t>
  </si>
  <si>
    <t>734420822</t>
  </si>
  <si>
    <t>Demontáž tlakoměrů kontaktních</t>
  </si>
  <si>
    <t>1233199094</t>
  </si>
  <si>
    <t>66</t>
  </si>
  <si>
    <t>734494213</t>
  </si>
  <si>
    <t>Návarky s trubkovým závitem G 1/2</t>
  </si>
  <si>
    <t>-1214703628</t>
  </si>
  <si>
    <t>67</t>
  </si>
  <si>
    <t>R734107001</t>
  </si>
  <si>
    <t>Demontáž - Odlučovač a odvzdušňovač (kalník), včetně veškerého příslušenství</t>
  </si>
  <si>
    <t>318197450</t>
  </si>
  <si>
    <t>68</t>
  </si>
  <si>
    <t>31941105</t>
  </si>
  <si>
    <t>Koleno jednoznačné 90° č. 90 DN 3/4" černé</t>
  </si>
  <si>
    <t>1880091054</t>
  </si>
  <si>
    <t>69</t>
  </si>
  <si>
    <t>31941806</t>
  </si>
  <si>
    <t>Vsuvka jednoznačná č. 280 DN 1" černá</t>
  </si>
  <si>
    <t>72139343</t>
  </si>
  <si>
    <t>70</t>
  </si>
  <si>
    <t>31941964</t>
  </si>
  <si>
    <t>Šroubení přímé č. 331 DN 1/2", vnitřní i vnější závity černé</t>
  </si>
  <si>
    <t>1693309377</t>
  </si>
  <si>
    <t>71</t>
  </si>
  <si>
    <t>31941994</t>
  </si>
  <si>
    <t>Šroubení nárožní č. 95 138262 černé DN 1/2"</t>
  </si>
  <si>
    <t>730158170</t>
  </si>
  <si>
    <t>72</t>
  </si>
  <si>
    <t>31943604</t>
  </si>
  <si>
    <t>Koleno jednoznačné č. 90 DN 1/2"</t>
  </si>
  <si>
    <t>-145431519</t>
  </si>
  <si>
    <t>73</t>
  </si>
  <si>
    <t>38833202</t>
  </si>
  <si>
    <t xml:space="preserve">Teploměr pro topení s jímkou    1/2"</t>
  </si>
  <si>
    <t>848754372</t>
  </si>
  <si>
    <t>74</t>
  </si>
  <si>
    <t>42256510</t>
  </si>
  <si>
    <t>Ventil pojistný 1/2" x 3/4",závitový, pro topení</t>
  </si>
  <si>
    <t>1895185302</t>
  </si>
  <si>
    <t>75</t>
  </si>
  <si>
    <t>42261660</t>
  </si>
  <si>
    <t xml:space="preserve">Filtr přírubový  PN40  DN 15</t>
  </si>
  <si>
    <t>2102403597</t>
  </si>
  <si>
    <t>76</t>
  </si>
  <si>
    <t>55113432.A</t>
  </si>
  <si>
    <t>Kohout kulový R910 1/2" plnoprůt. páčka</t>
  </si>
  <si>
    <t>1839701127</t>
  </si>
  <si>
    <t>77</t>
  </si>
  <si>
    <t>55113436.A</t>
  </si>
  <si>
    <t>Kohout kulový R910 1"1/2 plnoprůt. páčka</t>
  </si>
  <si>
    <t>-1641556227</t>
  </si>
  <si>
    <t>78</t>
  </si>
  <si>
    <t>551135721</t>
  </si>
  <si>
    <t>Ventil zpětný R60 1/2"i</t>
  </si>
  <si>
    <t>-239945450</t>
  </si>
  <si>
    <t>79</t>
  </si>
  <si>
    <t>734 R42</t>
  </si>
  <si>
    <t>Ultrazvukový měřič tepla kompaktní Qp 6 DN 25 příruba 230V M-Bus včetně teploměrů</t>
  </si>
  <si>
    <t xml:space="preserve">ks    </t>
  </si>
  <si>
    <t>1313915658</t>
  </si>
  <si>
    <t>80</t>
  </si>
  <si>
    <t>R422190088</t>
  </si>
  <si>
    <t xml:space="preserve">Regulační ventil dvoucestný zdvih 20 mm  DN 32, Kvs 16, PN 25</t>
  </si>
  <si>
    <t>2081223264</t>
  </si>
  <si>
    <t>81</t>
  </si>
  <si>
    <t>R422190991</t>
  </si>
  <si>
    <t xml:space="preserve">Solenoidový ventil  DN 15 včetně cívky 230V</t>
  </si>
  <si>
    <t>1059026194</t>
  </si>
  <si>
    <t>82</t>
  </si>
  <si>
    <t>R-42230102</t>
  </si>
  <si>
    <t>Kulový kohout konce přivařovací DN 15</t>
  </si>
  <si>
    <t>220987011</t>
  </si>
  <si>
    <t>83</t>
  </si>
  <si>
    <t>R-42230107</t>
  </si>
  <si>
    <t>Kulový kohout konce přivařovací DN 50</t>
  </si>
  <si>
    <t>-759067203</t>
  </si>
  <si>
    <t>84</t>
  </si>
  <si>
    <t>R-42230131</t>
  </si>
  <si>
    <t>Kulový kohout konce závit / přivařovací DN 15</t>
  </si>
  <si>
    <t>-1596152480</t>
  </si>
  <si>
    <t>85</t>
  </si>
  <si>
    <t>TR732113</t>
  </si>
  <si>
    <t xml:space="preserve">čer zátka   1"</t>
  </si>
  <si>
    <t>Ks</t>
  </si>
  <si>
    <t>-888195192</t>
  </si>
  <si>
    <t>86</t>
  </si>
  <si>
    <t>TR73257</t>
  </si>
  <si>
    <t xml:space="preserve">čer T kus    1/2"</t>
  </si>
  <si>
    <t>1598574349</t>
  </si>
  <si>
    <t>87</t>
  </si>
  <si>
    <t>998734201</t>
  </si>
  <si>
    <t>Přesun hmot pro armatury, výšky do 6 m</t>
  </si>
  <si>
    <t>421393538</t>
  </si>
  <si>
    <t>88</t>
  </si>
  <si>
    <t>998734293</t>
  </si>
  <si>
    <t>Příplatek zvětšený přesun, armatury do 500 m</t>
  </si>
  <si>
    <t>449858019</t>
  </si>
  <si>
    <t>767</t>
  </si>
  <si>
    <t>Konstrukce zámečnické</t>
  </si>
  <si>
    <t>89</t>
  </si>
  <si>
    <t>767995101</t>
  </si>
  <si>
    <t>Výroba a montáž kov. atypických konstr. do 5 kg</t>
  </si>
  <si>
    <t>kg</t>
  </si>
  <si>
    <t>-1275625140</t>
  </si>
  <si>
    <t>90</t>
  </si>
  <si>
    <t>767995103</t>
  </si>
  <si>
    <t>Výroba a montáž kov. atypických konstr. do 20 kg</t>
  </si>
  <si>
    <t>1467434067</t>
  </si>
  <si>
    <t>91</t>
  </si>
  <si>
    <t>767996801</t>
  </si>
  <si>
    <t>Demontáž atypických ocelových konstr. do 50 kg</t>
  </si>
  <si>
    <t>1720972174</t>
  </si>
  <si>
    <t>92</t>
  </si>
  <si>
    <t>998767201</t>
  </si>
  <si>
    <t>Přesun hmot pro zámečnické konstr., výšky do 6 m</t>
  </si>
  <si>
    <t>371907185</t>
  </si>
  <si>
    <t>783</t>
  </si>
  <si>
    <t>Dokončovací práce - nátěry</t>
  </si>
  <si>
    <t>93</t>
  </si>
  <si>
    <t>783424340</t>
  </si>
  <si>
    <t xml:space="preserve">Nátěr syntet. potrubí do DN 50 mm  Z+2x +1x email</t>
  </si>
  <si>
    <t>-1749374650</t>
  </si>
  <si>
    <t>M23</t>
  </si>
  <si>
    <t>Montáže potrubí</t>
  </si>
  <si>
    <t>230033030</t>
  </si>
  <si>
    <t>Montáž přírubových spojů do PN 40, DN 100</t>
  </si>
  <si>
    <t>-1327687428</t>
  </si>
  <si>
    <t>95</t>
  </si>
  <si>
    <t>230038413</t>
  </si>
  <si>
    <t>Montáž přírub. armatur, 2 příruby, PN 40, DN 25</t>
  </si>
  <si>
    <t>-1452973388</t>
  </si>
  <si>
    <t>D96</t>
  </si>
  <si>
    <t xml:space="preserve">Přesuny suti a vybouraných hmot_x000d_
</t>
  </si>
  <si>
    <t>96</t>
  </si>
  <si>
    <t>979087112</t>
  </si>
  <si>
    <t>Nakládání suti na dopravní prostředky</t>
  </si>
  <si>
    <t>-855983518</t>
  </si>
  <si>
    <t>97</t>
  </si>
  <si>
    <t>979081111</t>
  </si>
  <si>
    <t>Odvoz suti a vybour. hmot na skládku do 1 km</t>
  </si>
  <si>
    <t>-1551427807</t>
  </si>
  <si>
    <t>98</t>
  </si>
  <si>
    <t>979081121</t>
  </si>
  <si>
    <t>Příplatek k odvozu za každý další 1 km</t>
  </si>
  <si>
    <t>1552252549</t>
  </si>
  <si>
    <t>189347T10</t>
  </si>
  <si>
    <t>topná zkouška</t>
  </si>
  <si>
    <t>-1631913069</t>
  </si>
  <si>
    <t>100</t>
  </si>
  <si>
    <t>189542T10</t>
  </si>
  <si>
    <t>Návrh provozního řádu</t>
  </si>
  <si>
    <t>-1388400136</t>
  </si>
  <si>
    <t>101</t>
  </si>
  <si>
    <t>189545T10</t>
  </si>
  <si>
    <t>Dokladová část k realizaci</t>
  </si>
  <si>
    <t>92783255</t>
  </si>
  <si>
    <t>102</t>
  </si>
  <si>
    <t>189551T10</t>
  </si>
  <si>
    <t>Provozní dokumentace</t>
  </si>
  <si>
    <t>-2049718383</t>
  </si>
  <si>
    <t>103</t>
  </si>
  <si>
    <t>189560T10</t>
  </si>
  <si>
    <t>Projektová dokumentace skutečného provedení</t>
  </si>
  <si>
    <t>-1815957270</t>
  </si>
  <si>
    <t>104</t>
  </si>
  <si>
    <t>189563T10</t>
  </si>
  <si>
    <t>Požární hlídka po dokončení svářečských prací</t>
  </si>
  <si>
    <t>892616613</t>
  </si>
  <si>
    <t>105</t>
  </si>
  <si>
    <t>189728T10</t>
  </si>
  <si>
    <t>Měření hluku</t>
  </si>
  <si>
    <t>1850128108</t>
  </si>
  <si>
    <t>106</t>
  </si>
  <si>
    <t>1000</t>
  </si>
  <si>
    <t>Zaškolení obsluhy</t>
  </si>
  <si>
    <t>kpl.</t>
  </si>
  <si>
    <t>542900619</t>
  </si>
  <si>
    <t>107</t>
  </si>
  <si>
    <t>VRN-12</t>
  </si>
  <si>
    <t>Vypouštění a napouštění systému</t>
  </si>
  <si>
    <t>-852599036</t>
  </si>
  <si>
    <t>108</t>
  </si>
  <si>
    <t>VRN-15</t>
  </si>
  <si>
    <t>Vizuální kontrola svarů (EN 970)</t>
  </si>
  <si>
    <t>-899535838</t>
  </si>
  <si>
    <t>109</t>
  </si>
  <si>
    <t>1127</t>
  </si>
  <si>
    <t>Mimostaveništní doprava</t>
  </si>
  <si>
    <t>253050695</t>
  </si>
  <si>
    <t>110</t>
  </si>
  <si>
    <t>005211010R.2</t>
  </si>
  <si>
    <t>-194276087</t>
  </si>
  <si>
    <t>111</t>
  </si>
  <si>
    <t>005261030R.2</t>
  </si>
  <si>
    <t>-2039990754</t>
  </si>
  <si>
    <t>112</t>
  </si>
  <si>
    <t>V201</t>
  </si>
  <si>
    <t>Zpracování plánu organizace výstavby</t>
  </si>
  <si>
    <t>1006604487</t>
  </si>
  <si>
    <t>113</t>
  </si>
  <si>
    <t>V202</t>
  </si>
  <si>
    <t>Koordinační činnost dodavatele v rámci stavby</t>
  </si>
  <si>
    <t>1684091511</t>
  </si>
  <si>
    <t>114</t>
  </si>
  <si>
    <t>V203</t>
  </si>
  <si>
    <t>Provedení prohlídky UTZ inspektorem a vystavení protokolu a zkoušce zařízení</t>
  </si>
  <si>
    <t>2098252515</t>
  </si>
  <si>
    <t>20-231-03 - Elektro a MaR</t>
  </si>
  <si>
    <t>PSV - PSV</t>
  </si>
  <si>
    <t xml:space="preserve">    800 - Řídící systém_x000d_
</t>
  </si>
  <si>
    <t xml:space="preserve">    801 - Rozváděč MR1</t>
  </si>
  <si>
    <t xml:space="preserve">    802 - Kabely a kabelové trasy_x000d_
</t>
  </si>
  <si>
    <t xml:space="preserve">    803 - Montáž - kabely a kabelové trasy</t>
  </si>
  <si>
    <t xml:space="preserve">    804 - Vedlejší a ostatní náklady</t>
  </si>
  <si>
    <t xml:space="preserve">    805 - Montáže měřících a regulačních zařízení_x000d_
</t>
  </si>
  <si>
    <t>800</t>
  </si>
  <si>
    <t xml:space="preserve">Řídící systém_x000d_
</t>
  </si>
  <si>
    <t>R-2206003T00</t>
  </si>
  <si>
    <t>Naprogramování libovolného I/O bodu pro DDC na podústředně</t>
  </si>
  <si>
    <t>db</t>
  </si>
  <si>
    <t>-1084088854</t>
  </si>
  <si>
    <t>R-2206001T00</t>
  </si>
  <si>
    <t>Modul rozhraní RS232</t>
  </si>
  <si>
    <t>-1181985363</t>
  </si>
  <si>
    <t>R-2206002T00</t>
  </si>
  <si>
    <t>Rozšiřující modul: dvou analogových výstupů 0-10V (0..+70°C)</t>
  </si>
  <si>
    <t>-1994124053</t>
  </si>
  <si>
    <t>R-2206004T00</t>
  </si>
  <si>
    <t>Řídící systém - 24DI, 4DO, 19RDO, 15AI, 6AO*, sériová komunikace*, Ethernet, webserver (-20..+70°C)</t>
  </si>
  <si>
    <t>128355507</t>
  </si>
  <si>
    <t>R-2206005T00</t>
  </si>
  <si>
    <t>Převodník M-BUS/RS232 pro 3 zařízení, 24V DC/AC</t>
  </si>
  <si>
    <t>-841620122</t>
  </si>
  <si>
    <t>R-2206006T00</t>
  </si>
  <si>
    <t>Průmyslový ethernet switch</t>
  </si>
  <si>
    <t>91476637</t>
  </si>
  <si>
    <t>R-2206007T00</t>
  </si>
  <si>
    <t>Displej 7'' - dotykový displej, 24VDC, ethernet, RS232/RS485, USB</t>
  </si>
  <si>
    <t>ks</t>
  </si>
  <si>
    <t>958223328</t>
  </si>
  <si>
    <t>801</t>
  </si>
  <si>
    <t>Rozváděč MR1</t>
  </si>
  <si>
    <t>190074T10</t>
  </si>
  <si>
    <t>Montáž a zapojení přístojů v rozváděči - dle náplně (viz. výkres D.1.4.2-101)</t>
  </si>
  <si>
    <t>ses</t>
  </si>
  <si>
    <t>689675415</t>
  </si>
  <si>
    <t>190074T11</t>
  </si>
  <si>
    <t>Komplexní zkoušky a měření v rozváděči (1x kusová zkouška)</t>
  </si>
  <si>
    <t>1370237861</t>
  </si>
  <si>
    <t>19001-5T11</t>
  </si>
  <si>
    <t>Rozváděčová skříň oceloplechová 800x1800x400mm</t>
  </si>
  <si>
    <t>2045042084</t>
  </si>
  <si>
    <t>19001-5T12</t>
  </si>
  <si>
    <t>Podružný materiál rozváděče (štítky, rošty, lanka, apod..)</t>
  </si>
  <si>
    <t>1826452402</t>
  </si>
  <si>
    <t>19001-5T13</t>
  </si>
  <si>
    <t>Rozváděč</t>
  </si>
  <si>
    <t>-205393403</t>
  </si>
  <si>
    <t>802</t>
  </si>
  <si>
    <t xml:space="preserve">Kabely a kabelové trasy_x000d_
</t>
  </si>
  <si>
    <t>1135</t>
  </si>
  <si>
    <t>Pomocný montážní materiál</t>
  </si>
  <si>
    <t>-1332739943</t>
  </si>
  <si>
    <t>1136</t>
  </si>
  <si>
    <t>Instalační kabel sdělovací, stíněný J-Y(ST)Y 1x2x0,8</t>
  </si>
  <si>
    <t>-1987423580</t>
  </si>
  <si>
    <t>1145</t>
  </si>
  <si>
    <t>kabel silový s Cu jádrem CYKY-J 3x1,5 mm2</t>
  </si>
  <si>
    <t>-1346972949</t>
  </si>
  <si>
    <t>34113934</t>
  </si>
  <si>
    <t>Kabel pro ochranné pospojování CY 6 mm2, zelenožlutý</t>
  </si>
  <si>
    <t>790558781</t>
  </si>
  <si>
    <t>34121554</t>
  </si>
  <si>
    <t>Kabel sdělovací s Cu jádrem JYTY 3 x 1 mm</t>
  </si>
  <si>
    <t>-1062842303</t>
  </si>
  <si>
    <t>34571051</t>
  </si>
  <si>
    <t>Trubka elektroinstal. ohebná 23 mm</t>
  </si>
  <si>
    <t>1632545929</t>
  </si>
  <si>
    <t>KAB 16</t>
  </si>
  <si>
    <t>Trubka elektroinstalační tuhá včetně příchytek a spojek, d=22</t>
  </si>
  <si>
    <t>-745123512</t>
  </si>
  <si>
    <t>KAB 82</t>
  </si>
  <si>
    <t>elektromontážní krabice</t>
  </si>
  <si>
    <t>-910103046</t>
  </si>
  <si>
    <t>803</t>
  </si>
  <si>
    <t>Montáž - kabely a kabelové trasy</t>
  </si>
  <si>
    <t xml:space="preserve">MKA B     10</t>
  </si>
  <si>
    <t>zapojení měřiče tepla</t>
  </si>
  <si>
    <t>1688375314</t>
  </si>
  <si>
    <t>MKAB 01</t>
  </si>
  <si>
    <t>montáž kabelová trasa v trubkách tuhých</t>
  </si>
  <si>
    <t>1384324666</t>
  </si>
  <si>
    <t>MKAB 03</t>
  </si>
  <si>
    <t>montáž kabelová trasa v trubkách ohebných</t>
  </si>
  <si>
    <t>1438520169</t>
  </si>
  <si>
    <t>MKAB 11</t>
  </si>
  <si>
    <t>montáž kabel pro ochranné pospojování</t>
  </si>
  <si>
    <t>-1525254069</t>
  </si>
  <si>
    <t>MKAB 21</t>
  </si>
  <si>
    <t>montáž kabel slaboproudý do průřezu 1 mm</t>
  </si>
  <si>
    <t>-437551286</t>
  </si>
  <si>
    <t>MKAB 71</t>
  </si>
  <si>
    <t>montáž další prvky elektro na zeď</t>
  </si>
  <si>
    <t>1529860088</t>
  </si>
  <si>
    <t>804</t>
  </si>
  <si>
    <t>Vedlejší a ostatní náklady</t>
  </si>
  <si>
    <t>190802T10</t>
  </si>
  <si>
    <t>Koordinace s ostatními profesemi</t>
  </si>
  <si>
    <t>-109231419</t>
  </si>
  <si>
    <t>M803 70</t>
  </si>
  <si>
    <t>demontáže elektro a MaR</t>
  </si>
  <si>
    <t>-1910834019</t>
  </si>
  <si>
    <t>M803 71</t>
  </si>
  <si>
    <t>Kompletační činnost (IČD)</t>
  </si>
  <si>
    <t>929179024</t>
  </si>
  <si>
    <t>M803 72</t>
  </si>
  <si>
    <t>Ostatní náklady neuvedené</t>
  </si>
  <si>
    <t>-1870772759</t>
  </si>
  <si>
    <t>OST 02</t>
  </si>
  <si>
    <t>mimostaveništní doprava</t>
  </si>
  <si>
    <t>748531605</t>
  </si>
  <si>
    <t>OST 03</t>
  </si>
  <si>
    <t>Oživení systému MaR (HW, měřící prvky, akční členy)</t>
  </si>
  <si>
    <t>-9940379</t>
  </si>
  <si>
    <t>OST08</t>
  </si>
  <si>
    <t>zaškolení obsluhy</t>
  </si>
  <si>
    <t>1680396578</t>
  </si>
  <si>
    <t>OST12</t>
  </si>
  <si>
    <t>Zkušební provoz</t>
  </si>
  <si>
    <t>-444659255</t>
  </si>
  <si>
    <t>OST13</t>
  </si>
  <si>
    <t>Revizní technik</t>
  </si>
  <si>
    <t>1598315203</t>
  </si>
  <si>
    <t>OST 01</t>
  </si>
  <si>
    <t>478627957</t>
  </si>
  <si>
    <t>OST 05</t>
  </si>
  <si>
    <t>základní nastavení a komplexní zkoušky</t>
  </si>
  <si>
    <t>-1853851904</t>
  </si>
  <si>
    <t>OST 06</t>
  </si>
  <si>
    <t>zařízení staveniště</t>
  </si>
  <si>
    <t>557795968</t>
  </si>
  <si>
    <t>805</t>
  </si>
  <si>
    <t xml:space="preserve">Montáže měřících a regulačních zařízení_x000d_
</t>
  </si>
  <si>
    <t>362430121</t>
  </si>
  <si>
    <t>Montáž elektromag. ventilu</t>
  </si>
  <si>
    <t>-482805164</t>
  </si>
  <si>
    <t>M803 31</t>
  </si>
  <si>
    <t>montáž servopohon</t>
  </si>
  <si>
    <t>-341614773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</si>
</sst>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6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6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16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16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16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16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16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20-231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VS Lazaretní 11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7. 5. 2020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'20-231-01 - Ostatní a ved...'!J30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'20-231-01 - Ostatní a ved...'!P118</f>
        <v>0</v>
      </c>
      <c r="AV95" s="125">
        <f>'20-231-01 - Ostatní a ved...'!J33</f>
        <v>0</v>
      </c>
      <c r="AW95" s="125">
        <f>'20-231-01 - Ostatní a ved...'!J34</f>
        <v>0</v>
      </c>
      <c r="AX95" s="125">
        <f>'20-231-01 - Ostatní a ved...'!J35</f>
        <v>0</v>
      </c>
      <c r="AY95" s="125">
        <f>'20-231-01 - Ostatní a ved...'!J36</f>
        <v>0</v>
      </c>
      <c r="AZ95" s="125">
        <f>'20-231-01 - Ostatní a ved...'!F33</f>
        <v>0</v>
      </c>
      <c r="BA95" s="125">
        <f>'20-231-01 - Ostatní a ved...'!F34</f>
        <v>0</v>
      </c>
      <c r="BB95" s="125">
        <f>'20-231-01 - Ostatní a ved...'!F35</f>
        <v>0</v>
      </c>
      <c r="BC95" s="125">
        <f>'20-231-01 - Ostatní a ved...'!F36</f>
        <v>0</v>
      </c>
      <c r="BD95" s="127">
        <f>'20-231-01 - Ostatní a ved...'!F37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24.7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'20-231-02 - Technologie'!J30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'20-231-02 - Technologie'!P132</f>
        <v>0</v>
      </c>
      <c r="AV96" s="125">
        <f>'20-231-02 - Technologie'!J33</f>
        <v>0</v>
      </c>
      <c r="AW96" s="125">
        <f>'20-231-02 - Technologie'!J34</f>
        <v>0</v>
      </c>
      <c r="AX96" s="125">
        <f>'20-231-02 - Technologie'!J35</f>
        <v>0</v>
      </c>
      <c r="AY96" s="125">
        <f>'20-231-02 - Technologie'!J36</f>
        <v>0</v>
      </c>
      <c r="AZ96" s="125">
        <f>'20-231-02 - Technologie'!F33</f>
        <v>0</v>
      </c>
      <c r="BA96" s="125">
        <f>'20-231-02 - Technologie'!F34</f>
        <v>0</v>
      </c>
      <c r="BB96" s="125">
        <f>'20-231-02 - Technologie'!F35</f>
        <v>0</v>
      </c>
      <c r="BC96" s="125">
        <f>'20-231-02 - Technologie'!F36</f>
        <v>0</v>
      </c>
      <c r="BD96" s="127">
        <f>'20-231-02 - Technologie'!F37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4.7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'20-231-03 - Elektro a MaR'!J30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9">
        <v>0</v>
      </c>
      <c r="AT97" s="130">
        <f>ROUND(SUM(AV97:AW97),2)</f>
        <v>0</v>
      </c>
      <c r="AU97" s="131">
        <f>'20-231-03 - Elektro a MaR'!P123</f>
        <v>0</v>
      </c>
      <c r="AV97" s="130">
        <f>'20-231-03 - Elektro a MaR'!J33</f>
        <v>0</v>
      </c>
      <c r="AW97" s="130">
        <f>'20-231-03 - Elektro a MaR'!J34</f>
        <v>0</v>
      </c>
      <c r="AX97" s="130">
        <f>'20-231-03 - Elektro a MaR'!J35</f>
        <v>0</v>
      </c>
      <c r="AY97" s="130">
        <f>'20-231-03 - Elektro a MaR'!J36</f>
        <v>0</v>
      </c>
      <c r="AZ97" s="130">
        <f>'20-231-03 - Elektro a MaR'!F33</f>
        <v>0</v>
      </c>
      <c r="BA97" s="130">
        <f>'20-231-03 - Elektro a MaR'!F34</f>
        <v>0</v>
      </c>
      <c r="BB97" s="130">
        <f>'20-231-03 - Elektro a MaR'!F35</f>
        <v>0</v>
      </c>
      <c r="BC97" s="130">
        <f>'20-231-03 - Elektro a MaR'!F36</f>
        <v>0</v>
      </c>
      <c r="BD97" s="132">
        <f>'20-231-03 - Elektro a MaR'!F37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abxTAuX2kiPhv12dzvdqIsFbL5HaYGSiUpIPIJic6en8UXUMXJsnrJajLBdfPyShQZSTuL/Fn9WOnqtrf1YVpQ==" hashValue="jrfkw1xaSkMoa79EUK9pOLp6vt9i5TTSkZnhJ4lQqI2ciaCbQ4z3fRet6xMaY22V2UZ2uFrfpZjdudWk94jT4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-231-01 - Ostatní a ved...'!C2" display="/"/>
    <hyperlink ref="A96" location="'20-231-02 - Technologie'!C2" display="/"/>
    <hyperlink ref="A97" location="'20-231-03 - Elektro a Ma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91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17</v>
      </c>
      <c r="I6" s="133"/>
      <c r="L6" s="17"/>
    </row>
    <row r="7" s="1" customFormat="1" ht="16.5" customHeight="1">
      <c r="B7" s="17"/>
      <c r="E7" s="140" t="str">
        <f>'Rekapitulace stavby'!K6</f>
        <v>VS Lazaretní 11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92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19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7. 5. 2020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27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ROUND((SUM(BE118:BE129)),  2)</f>
        <v>0</v>
      </c>
      <c r="G33" s="35"/>
      <c r="H33" s="35"/>
      <c r="I33" s="159">
        <v>0.20999999999999999</v>
      </c>
      <c r="J33" s="158">
        <f>ROUND(((SUM(BE118:BE129))*I33),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ROUND((SUM(BF118:BF129)),  2)</f>
        <v>0</v>
      </c>
      <c r="G34" s="35"/>
      <c r="H34" s="35"/>
      <c r="I34" s="159">
        <v>0.14999999999999999</v>
      </c>
      <c r="J34" s="158">
        <f>ROUND(((SUM(BF118:BF129))*I34),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ROUND((SUM(BG118:BG129)),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ROUND((SUM(BH118:BH129)),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ROUND((SUM(BI118:BI129)),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VS Lazaretní 11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20-231-01 - Ostatní a vedlejší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7. 5. 2020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95</v>
      </c>
      <c r="D94" s="186"/>
      <c r="E94" s="186"/>
      <c r="F94" s="186"/>
      <c r="G94" s="186"/>
      <c r="H94" s="186"/>
      <c r="I94" s="187"/>
      <c r="J94" s="188" t="s">
        <v>96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97</v>
      </c>
      <c r="D96" s="37"/>
      <c r="E96" s="37"/>
      <c r="F96" s="37"/>
      <c r="G96" s="37"/>
      <c r="H96" s="37"/>
      <c r="I96" s="141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90"/>
      <c r="C97" s="191"/>
      <c r="D97" s="192" t="s">
        <v>99</v>
      </c>
      <c r="E97" s="193"/>
      <c r="F97" s="193"/>
      <c r="G97" s="193"/>
      <c r="H97" s="193"/>
      <c r="I97" s="194"/>
      <c r="J97" s="195">
        <f>J119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100</v>
      </c>
      <c r="E98" s="193"/>
      <c r="F98" s="193"/>
      <c r="G98" s="193"/>
      <c r="H98" s="193"/>
      <c r="I98" s="194"/>
      <c r="J98" s="195">
        <f>J123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141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180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183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101</v>
      </c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17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4" t="str">
        <f>E7</f>
        <v>VS Lazaretní 11</v>
      </c>
      <c r="F108" s="29"/>
      <c r="G108" s="29"/>
      <c r="H108" s="29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92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20-231-01 - Ostatní a vedlejší náklady</v>
      </c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21</v>
      </c>
      <c r="D112" s="37"/>
      <c r="E112" s="37"/>
      <c r="F112" s="24" t="str">
        <f>F12</f>
        <v xml:space="preserve"> </v>
      </c>
      <c r="G112" s="37"/>
      <c r="H112" s="37"/>
      <c r="I112" s="144" t="s">
        <v>23</v>
      </c>
      <c r="J112" s="76" t="str">
        <f>IF(J12="","",J12)</f>
        <v>7. 5. 2020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25</v>
      </c>
      <c r="D114" s="37"/>
      <c r="E114" s="37"/>
      <c r="F114" s="24" t="str">
        <f>E15</f>
        <v xml:space="preserve"> </v>
      </c>
      <c r="G114" s="37"/>
      <c r="H114" s="37"/>
      <c r="I114" s="144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144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0" customFormat="1" ht="29.28" customHeight="1">
      <c r="A117" s="197"/>
      <c r="B117" s="198"/>
      <c r="C117" s="199" t="s">
        <v>102</v>
      </c>
      <c r="D117" s="200" t="s">
        <v>59</v>
      </c>
      <c r="E117" s="200" t="s">
        <v>55</v>
      </c>
      <c r="F117" s="200" t="s">
        <v>56</v>
      </c>
      <c r="G117" s="200" t="s">
        <v>103</v>
      </c>
      <c r="H117" s="200" t="s">
        <v>104</v>
      </c>
      <c r="I117" s="201" t="s">
        <v>105</v>
      </c>
      <c r="J117" s="202" t="s">
        <v>96</v>
      </c>
      <c r="K117" s="203" t="s">
        <v>106</v>
      </c>
      <c r="L117" s="204"/>
      <c r="M117" s="97" t="s">
        <v>1</v>
      </c>
      <c r="N117" s="98" t="s">
        <v>38</v>
      </c>
      <c r="O117" s="98" t="s">
        <v>107</v>
      </c>
      <c r="P117" s="98" t="s">
        <v>108</v>
      </c>
      <c r="Q117" s="98" t="s">
        <v>109</v>
      </c>
      <c r="R117" s="98" t="s">
        <v>110</v>
      </c>
      <c r="S117" s="98" t="s">
        <v>111</v>
      </c>
      <c r="T117" s="99" t="s">
        <v>112</v>
      </c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</row>
    <row r="118" s="2" customFormat="1" ht="22.8" customHeight="1">
      <c r="A118" s="35"/>
      <c r="B118" s="36"/>
      <c r="C118" s="104" t="s">
        <v>113</v>
      </c>
      <c r="D118" s="37"/>
      <c r="E118" s="37"/>
      <c r="F118" s="37"/>
      <c r="G118" s="37"/>
      <c r="H118" s="37"/>
      <c r="I118" s="141"/>
      <c r="J118" s="205">
        <f>BK118</f>
        <v>0</v>
      </c>
      <c r="K118" s="37"/>
      <c r="L118" s="41"/>
      <c r="M118" s="100"/>
      <c r="N118" s="206"/>
      <c r="O118" s="101"/>
      <c r="P118" s="207">
        <f>P119+P123</f>
        <v>0</v>
      </c>
      <c r="Q118" s="101"/>
      <c r="R118" s="207">
        <f>R119+R123</f>
        <v>0</v>
      </c>
      <c r="S118" s="101"/>
      <c r="T118" s="208">
        <f>T119+T123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98</v>
      </c>
      <c r="BK118" s="209">
        <f>BK119+BK123</f>
        <v>0</v>
      </c>
    </row>
    <row r="119" s="11" customFormat="1" ht="25.92" customHeight="1">
      <c r="A119" s="11"/>
      <c r="B119" s="210"/>
      <c r="C119" s="211"/>
      <c r="D119" s="212" t="s">
        <v>73</v>
      </c>
      <c r="E119" s="213" t="s">
        <v>114</v>
      </c>
      <c r="F119" s="213" t="s">
        <v>115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SUM(P120:P122)</f>
        <v>0</v>
      </c>
      <c r="Q119" s="218"/>
      <c r="R119" s="219">
        <f>SUM(R120:R122)</f>
        <v>0</v>
      </c>
      <c r="S119" s="218"/>
      <c r="T119" s="220">
        <f>SUM(T120:T122)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1" t="s">
        <v>116</v>
      </c>
      <c r="AT119" s="222" t="s">
        <v>73</v>
      </c>
      <c r="AU119" s="222" t="s">
        <v>74</v>
      </c>
      <c r="AY119" s="221" t="s">
        <v>117</v>
      </c>
      <c r="BK119" s="223">
        <f>SUM(BK120:BK122)</f>
        <v>0</v>
      </c>
    </row>
    <row r="120" s="2" customFormat="1" ht="16.5" customHeight="1">
      <c r="A120" s="35"/>
      <c r="B120" s="36"/>
      <c r="C120" s="224" t="s">
        <v>82</v>
      </c>
      <c r="D120" s="224" t="s">
        <v>118</v>
      </c>
      <c r="E120" s="225" t="s">
        <v>119</v>
      </c>
      <c r="F120" s="226" t="s">
        <v>120</v>
      </c>
      <c r="G120" s="227" t="s">
        <v>121</v>
      </c>
      <c r="H120" s="228">
        <v>1</v>
      </c>
      <c r="I120" s="229"/>
      <c r="J120" s="230">
        <f>ROUND(I120*H120,2)</f>
        <v>0</v>
      </c>
      <c r="K120" s="231"/>
      <c r="L120" s="41"/>
      <c r="M120" s="232" t="s">
        <v>1</v>
      </c>
      <c r="N120" s="233" t="s">
        <v>39</v>
      </c>
      <c r="O120" s="88"/>
      <c r="P120" s="234">
        <f>O120*H120</f>
        <v>0</v>
      </c>
      <c r="Q120" s="234">
        <v>0</v>
      </c>
      <c r="R120" s="234">
        <f>Q120*H120</f>
        <v>0</v>
      </c>
      <c r="S120" s="234">
        <v>0</v>
      </c>
      <c r="T120" s="23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6" t="s">
        <v>122</v>
      </c>
      <c r="AT120" s="236" t="s">
        <v>118</v>
      </c>
      <c r="AU120" s="236" t="s">
        <v>82</v>
      </c>
      <c r="AY120" s="14" t="s">
        <v>117</v>
      </c>
      <c r="BE120" s="237">
        <f>IF(N120="základní",J120,0)</f>
        <v>0</v>
      </c>
      <c r="BF120" s="237">
        <f>IF(N120="snížená",J120,0)</f>
        <v>0</v>
      </c>
      <c r="BG120" s="237">
        <f>IF(N120="zákl. přenesená",J120,0)</f>
        <v>0</v>
      </c>
      <c r="BH120" s="237">
        <f>IF(N120="sníž. přenesená",J120,0)</f>
        <v>0</v>
      </c>
      <c r="BI120" s="237">
        <f>IF(N120="nulová",J120,0)</f>
        <v>0</v>
      </c>
      <c r="BJ120" s="14" t="s">
        <v>82</v>
      </c>
      <c r="BK120" s="237">
        <f>ROUND(I120*H120,2)</f>
        <v>0</v>
      </c>
      <c r="BL120" s="14" t="s">
        <v>122</v>
      </c>
      <c r="BM120" s="236" t="s">
        <v>123</v>
      </c>
    </row>
    <row r="121" s="2" customFormat="1" ht="16.5" customHeight="1">
      <c r="A121" s="35"/>
      <c r="B121" s="36"/>
      <c r="C121" s="224" t="s">
        <v>84</v>
      </c>
      <c r="D121" s="224" t="s">
        <v>118</v>
      </c>
      <c r="E121" s="225" t="s">
        <v>124</v>
      </c>
      <c r="F121" s="226" t="s">
        <v>125</v>
      </c>
      <c r="G121" s="227" t="s">
        <v>121</v>
      </c>
      <c r="H121" s="228">
        <v>1</v>
      </c>
      <c r="I121" s="229"/>
      <c r="J121" s="230">
        <f>ROUND(I121*H121,2)</f>
        <v>0</v>
      </c>
      <c r="K121" s="231"/>
      <c r="L121" s="41"/>
      <c r="M121" s="232" t="s">
        <v>1</v>
      </c>
      <c r="N121" s="233" t="s">
        <v>39</v>
      </c>
      <c r="O121" s="88"/>
      <c r="P121" s="234">
        <f>O121*H121</f>
        <v>0</v>
      </c>
      <c r="Q121" s="234">
        <v>0</v>
      </c>
      <c r="R121" s="234">
        <f>Q121*H121</f>
        <v>0</v>
      </c>
      <c r="S121" s="234">
        <v>0</v>
      </c>
      <c r="T121" s="23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6" t="s">
        <v>122</v>
      </c>
      <c r="AT121" s="236" t="s">
        <v>118</v>
      </c>
      <c r="AU121" s="236" t="s">
        <v>82</v>
      </c>
      <c r="AY121" s="14" t="s">
        <v>117</v>
      </c>
      <c r="BE121" s="237">
        <f>IF(N121="základní",J121,0)</f>
        <v>0</v>
      </c>
      <c r="BF121" s="237">
        <f>IF(N121="snížená",J121,0)</f>
        <v>0</v>
      </c>
      <c r="BG121" s="237">
        <f>IF(N121="zákl. přenesená",J121,0)</f>
        <v>0</v>
      </c>
      <c r="BH121" s="237">
        <f>IF(N121="sníž. přenesená",J121,0)</f>
        <v>0</v>
      </c>
      <c r="BI121" s="237">
        <f>IF(N121="nulová",J121,0)</f>
        <v>0</v>
      </c>
      <c r="BJ121" s="14" t="s">
        <v>82</v>
      </c>
      <c r="BK121" s="237">
        <f>ROUND(I121*H121,2)</f>
        <v>0</v>
      </c>
      <c r="BL121" s="14" t="s">
        <v>122</v>
      </c>
      <c r="BM121" s="236" t="s">
        <v>126</v>
      </c>
    </row>
    <row r="122" s="2" customFormat="1" ht="16.5" customHeight="1">
      <c r="A122" s="35"/>
      <c r="B122" s="36"/>
      <c r="C122" s="224" t="s">
        <v>127</v>
      </c>
      <c r="D122" s="224" t="s">
        <v>118</v>
      </c>
      <c r="E122" s="225" t="s">
        <v>128</v>
      </c>
      <c r="F122" s="226" t="s">
        <v>129</v>
      </c>
      <c r="G122" s="227" t="s">
        <v>121</v>
      </c>
      <c r="H122" s="228">
        <v>1</v>
      </c>
      <c r="I122" s="229"/>
      <c r="J122" s="230">
        <f>ROUND(I122*H122,2)</f>
        <v>0</v>
      </c>
      <c r="K122" s="231"/>
      <c r="L122" s="41"/>
      <c r="M122" s="232" t="s">
        <v>1</v>
      </c>
      <c r="N122" s="233" t="s">
        <v>39</v>
      </c>
      <c r="O122" s="88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6" t="s">
        <v>122</v>
      </c>
      <c r="AT122" s="236" t="s">
        <v>118</v>
      </c>
      <c r="AU122" s="236" t="s">
        <v>82</v>
      </c>
      <c r="AY122" s="14" t="s">
        <v>117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4" t="s">
        <v>82</v>
      </c>
      <c r="BK122" s="237">
        <f>ROUND(I122*H122,2)</f>
        <v>0</v>
      </c>
      <c r="BL122" s="14" t="s">
        <v>122</v>
      </c>
      <c r="BM122" s="236" t="s">
        <v>130</v>
      </c>
    </row>
    <row r="123" s="11" customFormat="1" ht="25.92" customHeight="1">
      <c r="A123" s="11"/>
      <c r="B123" s="210"/>
      <c r="C123" s="211"/>
      <c r="D123" s="212" t="s">
        <v>73</v>
      </c>
      <c r="E123" s="213" t="s">
        <v>131</v>
      </c>
      <c r="F123" s="213" t="s">
        <v>132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SUM(P124:P129)</f>
        <v>0</v>
      </c>
      <c r="Q123" s="218"/>
      <c r="R123" s="219">
        <f>SUM(R124:R129)</f>
        <v>0</v>
      </c>
      <c r="S123" s="218"/>
      <c r="T123" s="220">
        <f>SUM(T124:T129)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1" t="s">
        <v>122</v>
      </c>
      <c r="AT123" s="222" t="s">
        <v>73</v>
      </c>
      <c r="AU123" s="222" t="s">
        <v>74</v>
      </c>
      <c r="AY123" s="221" t="s">
        <v>117</v>
      </c>
      <c r="BK123" s="223">
        <f>SUM(BK124:BK129)</f>
        <v>0</v>
      </c>
    </row>
    <row r="124" s="2" customFormat="1" ht="16.5" customHeight="1">
      <c r="A124" s="35"/>
      <c r="B124" s="36"/>
      <c r="C124" s="224" t="s">
        <v>122</v>
      </c>
      <c r="D124" s="224" t="s">
        <v>118</v>
      </c>
      <c r="E124" s="225" t="s">
        <v>133</v>
      </c>
      <c r="F124" s="226" t="s">
        <v>134</v>
      </c>
      <c r="G124" s="227" t="s">
        <v>121</v>
      </c>
      <c r="H124" s="228">
        <v>1</v>
      </c>
      <c r="I124" s="229"/>
      <c r="J124" s="230">
        <f>ROUND(I124*H124,2)</f>
        <v>0</v>
      </c>
      <c r="K124" s="231"/>
      <c r="L124" s="41"/>
      <c r="M124" s="232" t="s">
        <v>1</v>
      </c>
      <c r="N124" s="233" t="s">
        <v>39</v>
      </c>
      <c r="O124" s="88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6" t="s">
        <v>122</v>
      </c>
      <c r="AT124" s="236" t="s">
        <v>118</v>
      </c>
      <c r="AU124" s="236" t="s">
        <v>82</v>
      </c>
      <c r="AY124" s="14" t="s">
        <v>117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4" t="s">
        <v>82</v>
      </c>
      <c r="BK124" s="237">
        <f>ROUND(I124*H124,2)</f>
        <v>0</v>
      </c>
      <c r="BL124" s="14" t="s">
        <v>122</v>
      </c>
      <c r="BM124" s="236" t="s">
        <v>135</v>
      </c>
    </row>
    <row r="125" s="2" customFormat="1" ht="16.5" customHeight="1">
      <c r="A125" s="35"/>
      <c r="B125" s="36"/>
      <c r="C125" s="224" t="s">
        <v>116</v>
      </c>
      <c r="D125" s="224" t="s">
        <v>118</v>
      </c>
      <c r="E125" s="225" t="s">
        <v>136</v>
      </c>
      <c r="F125" s="226" t="s">
        <v>137</v>
      </c>
      <c r="G125" s="227" t="s">
        <v>121</v>
      </c>
      <c r="H125" s="228">
        <v>1</v>
      </c>
      <c r="I125" s="229"/>
      <c r="J125" s="230">
        <f>ROUND(I125*H125,2)</f>
        <v>0</v>
      </c>
      <c r="K125" s="231"/>
      <c r="L125" s="41"/>
      <c r="M125" s="232" t="s">
        <v>1</v>
      </c>
      <c r="N125" s="233" t="s">
        <v>39</v>
      </c>
      <c r="O125" s="88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6" t="s">
        <v>122</v>
      </c>
      <c r="AT125" s="236" t="s">
        <v>118</v>
      </c>
      <c r="AU125" s="236" t="s">
        <v>82</v>
      </c>
      <c r="AY125" s="14" t="s">
        <v>117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4" t="s">
        <v>82</v>
      </c>
      <c r="BK125" s="237">
        <f>ROUND(I125*H125,2)</f>
        <v>0</v>
      </c>
      <c r="BL125" s="14" t="s">
        <v>122</v>
      </c>
      <c r="BM125" s="236" t="s">
        <v>138</v>
      </c>
    </row>
    <row r="126" s="2" customFormat="1" ht="16.5" customHeight="1">
      <c r="A126" s="35"/>
      <c r="B126" s="36"/>
      <c r="C126" s="224" t="s">
        <v>139</v>
      </c>
      <c r="D126" s="224" t="s">
        <v>118</v>
      </c>
      <c r="E126" s="225" t="s">
        <v>140</v>
      </c>
      <c r="F126" s="226" t="s">
        <v>141</v>
      </c>
      <c r="G126" s="227" t="s">
        <v>121</v>
      </c>
      <c r="H126" s="228">
        <v>1</v>
      </c>
      <c r="I126" s="229"/>
      <c r="J126" s="230">
        <f>ROUND(I126*H126,2)</f>
        <v>0</v>
      </c>
      <c r="K126" s="231"/>
      <c r="L126" s="41"/>
      <c r="M126" s="232" t="s">
        <v>1</v>
      </c>
      <c r="N126" s="233" t="s">
        <v>39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122</v>
      </c>
      <c r="AT126" s="236" t="s">
        <v>118</v>
      </c>
      <c r="AU126" s="236" t="s">
        <v>82</v>
      </c>
      <c r="AY126" s="14" t="s">
        <v>117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82</v>
      </c>
      <c r="BK126" s="237">
        <f>ROUND(I126*H126,2)</f>
        <v>0</v>
      </c>
      <c r="BL126" s="14" t="s">
        <v>122</v>
      </c>
      <c r="BM126" s="236" t="s">
        <v>142</v>
      </c>
    </row>
    <row r="127" s="2" customFormat="1" ht="16.5" customHeight="1">
      <c r="A127" s="35"/>
      <c r="B127" s="36"/>
      <c r="C127" s="224" t="s">
        <v>143</v>
      </c>
      <c r="D127" s="224" t="s">
        <v>118</v>
      </c>
      <c r="E127" s="225" t="s">
        <v>144</v>
      </c>
      <c r="F127" s="226" t="s">
        <v>145</v>
      </c>
      <c r="G127" s="227" t="s">
        <v>121</v>
      </c>
      <c r="H127" s="228">
        <v>1</v>
      </c>
      <c r="I127" s="229"/>
      <c r="J127" s="230">
        <f>ROUND(I127*H127,2)</f>
        <v>0</v>
      </c>
      <c r="K127" s="231"/>
      <c r="L127" s="41"/>
      <c r="M127" s="232" t="s">
        <v>1</v>
      </c>
      <c r="N127" s="233" t="s">
        <v>39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122</v>
      </c>
      <c r="AT127" s="236" t="s">
        <v>118</v>
      </c>
      <c r="AU127" s="236" t="s">
        <v>82</v>
      </c>
      <c r="AY127" s="14" t="s">
        <v>117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82</v>
      </c>
      <c r="BK127" s="237">
        <f>ROUND(I127*H127,2)</f>
        <v>0</v>
      </c>
      <c r="BL127" s="14" t="s">
        <v>122</v>
      </c>
      <c r="BM127" s="236" t="s">
        <v>146</v>
      </c>
    </row>
    <row r="128" s="2" customFormat="1" ht="16.5" customHeight="1">
      <c r="A128" s="35"/>
      <c r="B128" s="36"/>
      <c r="C128" s="224" t="s">
        <v>147</v>
      </c>
      <c r="D128" s="224" t="s">
        <v>118</v>
      </c>
      <c r="E128" s="225" t="s">
        <v>148</v>
      </c>
      <c r="F128" s="226" t="s">
        <v>149</v>
      </c>
      <c r="G128" s="227" t="s">
        <v>121</v>
      </c>
      <c r="H128" s="228">
        <v>1</v>
      </c>
      <c r="I128" s="229"/>
      <c r="J128" s="230">
        <f>ROUND(I128*H128,2)</f>
        <v>0</v>
      </c>
      <c r="K128" s="231"/>
      <c r="L128" s="41"/>
      <c r="M128" s="232" t="s">
        <v>1</v>
      </c>
      <c r="N128" s="233" t="s">
        <v>39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122</v>
      </c>
      <c r="AT128" s="236" t="s">
        <v>118</v>
      </c>
      <c r="AU128" s="236" t="s">
        <v>82</v>
      </c>
      <c r="AY128" s="14" t="s">
        <v>117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82</v>
      </c>
      <c r="BK128" s="237">
        <f>ROUND(I128*H128,2)</f>
        <v>0</v>
      </c>
      <c r="BL128" s="14" t="s">
        <v>122</v>
      </c>
      <c r="BM128" s="236" t="s">
        <v>150</v>
      </c>
    </row>
    <row r="129" s="2" customFormat="1" ht="16.5" customHeight="1">
      <c r="A129" s="35"/>
      <c r="B129" s="36"/>
      <c r="C129" s="224" t="s">
        <v>151</v>
      </c>
      <c r="D129" s="224" t="s">
        <v>118</v>
      </c>
      <c r="E129" s="225" t="s">
        <v>152</v>
      </c>
      <c r="F129" s="226" t="s">
        <v>153</v>
      </c>
      <c r="G129" s="227" t="s">
        <v>121</v>
      </c>
      <c r="H129" s="228">
        <v>1</v>
      </c>
      <c r="I129" s="229"/>
      <c r="J129" s="230">
        <f>ROUND(I129*H129,2)</f>
        <v>0</v>
      </c>
      <c r="K129" s="231"/>
      <c r="L129" s="41"/>
      <c r="M129" s="238" t="s">
        <v>1</v>
      </c>
      <c r="N129" s="239" t="s">
        <v>39</v>
      </c>
      <c r="O129" s="240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122</v>
      </c>
      <c r="AT129" s="236" t="s">
        <v>118</v>
      </c>
      <c r="AU129" s="236" t="s">
        <v>82</v>
      </c>
      <c r="AY129" s="14" t="s">
        <v>117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82</v>
      </c>
      <c r="BK129" s="237">
        <f>ROUND(I129*H129,2)</f>
        <v>0</v>
      </c>
      <c r="BL129" s="14" t="s">
        <v>122</v>
      </c>
      <c r="BM129" s="236" t="s">
        <v>154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180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4e67JANudwe4RxICf4/wWtqkFnGLUVe/lyp9X6iZrWXzIejbB8wTQMl0ZrpqG9yBdrVETMGiDXr2nGWcmvvCFQ==" hashValue="07iRyTl+hbwIeaw342hkJJGz2pAqBG26Es1K627HDBiWHVVugngZfJT3T5KuTe55UWOAwt1ndz5JpIT3FI7o1Q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91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17</v>
      </c>
      <c r="I6" s="133"/>
      <c r="L6" s="17"/>
    </row>
    <row r="7" s="1" customFormat="1" ht="16.5" customHeight="1">
      <c r="B7" s="17"/>
      <c r="E7" s="140" t="str">
        <f>'Rekapitulace stavby'!K6</f>
        <v>VS Lazaretní 11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92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155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19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7. 5. 2020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27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ROUND(J132,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ROUND((SUM(BE132:BE262)),  2)</f>
        <v>0</v>
      </c>
      <c r="G33" s="35"/>
      <c r="H33" s="35"/>
      <c r="I33" s="159">
        <v>0.20999999999999999</v>
      </c>
      <c r="J33" s="158">
        <f>ROUND(((SUM(BE132:BE262))*I33),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ROUND((SUM(BF132:BF262)),  2)</f>
        <v>0</v>
      </c>
      <c r="G34" s="35"/>
      <c r="H34" s="35"/>
      <c r="I34" s="159">
        <v>0.14999999999999999</v>
      </c>
      <c r="J34" s="158">
        <f>ROUND(((SUM(BF132:BF262))*I34),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ROUND((SUM(BG132:BG262)),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ROUND((SUM(BH132:BH262)),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ROUND((SUM(BI132:BI262)),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VS Lazaretní 11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20-231-02 - Technologie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7. 5. 2020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95</v>
      </c>
      <c r="D94" s="186"/>
      <c r="E94" s="186"/>
      <c r="F94" s="186"/>
      <c r="G94" s="186"/>
      <c r="H94" s="186"/>
      <c r="I94" s="187"/>
      <c r="J94" s="188" t="s">
        <v>96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97</v>
      </c>
      <c r="D96" s="37"/>
      <c r="E96" s="37"/>
      <c r="F96" s="37"/>
      <c r="G96" s="37"/>
      <c r="H96" s="37"/>
      <c r="I96" s="141"/>
      <c r="J96" s="107">
        <f>J132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90"/>
      <c r="C97" s="191"/>
      <c r="D97" s="192" t="s">
        <v>156</v>
      </c>
      <c r="E97" s="193"/>
      <c r="F97" s="193"/>
      <c r="G97" s="193"/>
      <c r="H97" s="193"/>
      <c r="I97" s="194"/>
      <c r="J97" s="195">
        <f>J133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3"/>
      <c r="C98" s="244"/>
      <c r="D98" s="245" t="s">
        <v>157</v>
      </c>
      <c r="E98" s="246"/>
      <c r="F98" s="246"/>
      <c r="G98" s="246"/>
      <c r="H98" s="246"/>
      <c r="I98" s="247"/>
      <c r="J98" s="248">
        <f>J134</f>
        <v>0</v>
      </c>
      <c r="K98" s="244"/>
      <c r="L98" s="24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3"/>
      <c r="C99" s="244"/>
      <c r="D99" s="245" t="s">
        <v>158</v>
      </c>
      <c r="E99" s="246"/>
      <c r="F99" s="246"/>
      <c r="G99" s="246"/>
      <c r="H99" s="246"/>
      <c r="I99" s="247"/>
      <c r="J99" s="248">
        <f>J136</f>
        <v>0</v>
      </c>
      <c r="K99" s="244"/>
      <c r="L99" s="24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3"/>
      <c r="C100" s="244"/>
      <c r="D100" s="245" t="s">
        <v>159</v>
      </c>
      <c r="E100" s="246"/>
      <c r="F100" s="246"/>
      <c r="G100" s="246"/>
      <c r="H100" s="246"/>
      <c r="I100" s="247"/>
      <c r="J100" s="248">
        <f>J139</f>
        <v>0</v>
      </c>
      <c r="K100" s="244"/>
      <c r="L100" s="24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9" customFormat="1" ht="24.96" customHeight="1">
      <c r="A101" s="9"/>
      <c r="B101" s="190"/>
      <c r="C101" s="191"/>
      <c r="D101" s="192" t="s">
        <v>160</v>
      </c>
      <c r="E101" s="193"/>
      <c r="F101" s="193"/>
      <c r="G101" s="193"/>
      <c r="H101" s="193"/>
      <c r="I101" s="194"/>
      <c r="J101" s="195">
        <f>J141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2" customFormat="1" ht="19.92" customHeight="1">
      <c r="A102" s="12"/>
      <c r="B102" s="243"/>
      <c r="C102" s="244"/>
      <c r="D102" s="245" t="s">
        <v>161</v>
      </c>
      <c r="E102" s="246"/>
      <c r="F102" s="246"/>
      <c r="G102" s="246"/>
      <c r="H102" s="246"/>
      <c r="I102" s="247"/>
      <c r="J102" s="248">
        <f>J142</f>
        <v>0</v>
      </c>
      <c r="K102" s="244"/>
      <c r="L102" s="24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3"/>
      <c r="C103" s="244"/>
      <c r="D103" s="245" t="s">
        <v>162</v>
      </c>
      <c r="E103" s="246"/>
      <c r="F103" s="246"/>
      <c r="G103" s="246"/>
      <c r="H103" s="246"/>
      <c r="I103" s="247"/>
      <c r="J103" s="248">
        <f>J150</f>
        <v>0</v>
      </c>
      <c r="K103" s="244"/>
      <c r="L103" s="24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3"/>
      <c r="C104" s="244"/>
      <c r="D104" s="245" t="s">
        <v>163</v>
      </c>
      <c r="E104" s="246"/>
      <c r="F104" s="246"/>
      <c r="G104" s="246"/>
      <c r="H104" s="246"/>
      <c r="I104" s="247"/>
      <c r="J104" s="248">
        <f>J155</f>
        <v>0</v>
      </c>
      <c r="K104" s="244"/>
      <c r="L104" s="249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43"/>
      <c r="C105" s="244"/>
      <c r="D105" s="245" t="s">
        <v>164</v>
      </c>
      <c r="E105" s="246"/>
      <c r="F105" s="246"/>
      <c r="G105" s="246"/>
      <c r="H105" s="246"/>
      <c r="I105" s="247"/>
      <c r="J105" s="248">
        <f>J163</f>
        <v>0</v>
      </c>
      <c r="K105" s="244"/>
      <c r="L105" s="249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43"/>
      <c r="C106" s="244"/>
      <c r="D106" s="245" t="s">
        <v>165</v>
      </c>
      <c r="E106" s="246"/>
      <c r="F106" s="246"/>
      <c r="G106" s="246"/>
      <c r="H106" s="246"/>
      <c r="I106" s="247"/>
      <c r="J106" s="248">
        <f>J193</f>
        <v>0</v>
      </c>
      <c r="K106" s="244"/>
      <c r="L106" s="24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43"/>
      <c r="C107" s="244"/>
      <c r="D107" s="245" t="s">
        <v>166</v>
      </c>
      <c r="E107" s="246"/>
      <c r="F107" s="246"/>
      <c r="G107" s="246"/>
      <c r="H107" s="246"/>
      <c r="I107" s="247"/>
      <c r="J107" s="248">
        <f>J231</f>
        <v>0</v>
      </c>
      <c r="K107" s="244"/>
      <c r="L107" s="249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43"/>
      <c r="C108" s="244"/>
      <c r="D108" s="245" t="s">
        <v>167</v>
      </c>
      <c r="E108" s="246"/>
      <c r="F108" s="246"/>
      <c r="G108" s="246"/>
      <c r="H108" s="246"/>
      <c r="I108" s="247"/>
      <c r="J108" s="248">
        <f>J236</f>
        <v>0</v>
      </c>
      <c r="K108" s="244"/>
      <c r="L108" s="249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243"/>
      <c r="C109" s="244"/>
      <c r="D109" s="245" t="s">
        <v>168</v>
      </c>
      <c r="E109" s="246"/>
      <c r="F109" s="246"/>
      <c r="G109" s="246"/>
      <c r="H109" s="246"/>
      <c r="I109" s="247"/>
      <c r="J109" s="248">
        <f>J238</f>
        <v>0</v>
      </c>
      <c r="K109" s="244"/>
      <c r="L109" s="249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243"/>
      <c r="C110" s="244"/>
      <c r="D110" s="245" t="s">
        <v>169</v>
      </c>
      <c r="E110" s="246"/>
      <c r="F110" s="246"/>
      <c r="G110" s="246"/>
      <c r="H110" s="246"/>
      <c r="I110" s="247"/>
      <c r="J110" s="248">
        <f>J241</f>
        <v>0</v>
      </c>
      <c r="K110" s="244"/>
      <c r="L110" s="249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9" customFormat="1" ht="24.96" customHeight="1">
      <c r="A111" s="9"/>
      <c r="B111" s="190"/>
      <c r="C111" s="191"/>
      <c r="D111" s="192" t="s">
        <v>99</v>
      </c>
      <c r="E111" s="193"/>
      <c r="F111" s="193"/>
      <c r="G111" s="193"/>
      <c r="H111" s="193"/>
      <c r="I111" s="194"/>
      <c r="J111" s="195">
        <f>J245</f>
        <v>0</v>
      </c>
      <c r="K111" s="191"/>
      <c r="L111" s="19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90"/>
      <c r="C112" s="191"/>
      <c r="D112" s="192" t="s">
        <v>100</v>
      </c>
      <c r="E112" s="193"/>
      <c r="F112" s="193"/>
      <c r="G112" s="193"/>
      <c r="H112" s="193"/>
      <c r="I112" s="194"/>
      <c r="J112" s="195">
        <f>J256</f>
        <v>0</v>
      </c>
      <c r="K112" s="191"/>
      <c r="L112" s="19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180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183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101</v>
      </c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17</v>
      </c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84" t="str">
        <f>E7</f>
        <v>VS Lazaretní 11</v>
      </c>
      <c r="F122" s="29"/>
      <c r="G122" s="29"/>
      <c r="H122" s="29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92</v>
      </c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E9</f>
        <v>20-231-02 - Technologie</v>
      </c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21</v>
      </c>
      <c r="D126" s="37"/>
      <c r="E126" s="37"/>
      <c r="F126" s="24" t="str">
        <f>F12</f>
        <v xml:space="preserve"> </v>
      </c>
      <c r="G126" s="37"/>
      <c r="H126" s="37"/>
      <c r="I126" s="144" t="s">
        <v>23</v>
      </c>
      <c r="J126" s="76" t="str">
        <f>IF(J12="","",J12)</f>
        <v>7. 5. 2020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25</v>
      </c>
      <c r="D128" s="37"/>
      <c r="E128" s="37"/>
      <c r="F128" s="24" t="str">
        <f>E15</f>
        <v xml:space="preserve"> </v>
      </c>
      <c r="G128" s="37"/>
      <c r="H128" s="37"/>
      <c r="I128" s="144" t="s">
        <v>30</v>
      </c>
      <c r="J128" s="33" t="str">
        <f>E21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28</v>
      </c>
      <c r="D129" s="37"/>
      <c r="E129" s="37"/>
      <c r="F129" s="24" t="str">
        <f>IF(E18="","",E18)</f>
        <v>Vyplň údaj</v>
      </c>
      <c r="G129" s="37"/>
      <c r="H129" s="37"/>
      <c r="I129" s="144" t="s">
        <v>31</v>
      </c>
      <c r="J129" s="33" t="str">
        <f>E24</f>
        <v xml:space="preserve"> 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141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0" customFormat="1" ht="29.28" customHeight="1">
      <c r="A131" s="197"/>
      <c r="B131" s="198"/>
      <c r="C131" s="199" t="s">
        <v>102</v>
      </c>
      <c r="D131" s="200" t="s">
        <v>59</v>
      </c>
      <c r="E131" s="200" t="s">
        <v>55</v>
      </c>
      <c r="F131" s="200" t="s">
        <v>56</v>
      </c>
      <c r="G131" s="200" t="s">
        <v>103</v>
      </c>
      <c r="H131" s="200" t="s">
        <v>104</v>
      </c>
      <c r="I131" s="201" t="s">
        <v>105</v>
      </c>
      <c r="J131" s="202" t="s">
        <v>96</v>
      </c>
      <c r="K131" s="203" t="s">
        <v>106</v>
      </c>
      <c r="L131" s="204"/>
      <c r="M131" s="97" t="s">
        <v>1</v>
      </c>
      <c r="N131" s="98" t="s">
        <v>38</v>
      </c>
      <c r="O131" s="98" t="s">
        <v>107</v>
      </c>
      <c r="P131" s="98" t="s">
        <v>108</v>
      </c>
      <c r="Q131" s="98" t="s">
        <v>109</v>
      </c>
      <c r="R131" s="98" t="s">
        <v>110</v>
      </c>
      <c r="S131" s="98" t="s">
        <v>111</v>
      </c>
      <c r="T131" s="99" t="s">
        <v>112</v>
      </c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</row>
    <row r="132" s="2" customFormat="1" ht="22.8" customHeight="1">
      <c r="A132" s="35"/>
      <c r="B132" s="36"/>
      <c r="C132" s="104" t="s">
        <v>113</v>
      </c>
      <c r="D132" s="37"/>
      <c r="E132" s="37"/>
      <c r="F132" s="37"/>
      <c r="G132" s="37"/>
      <c r="H132" s="37"/>
      <c r="I132" s="141"/>
      <c r="J132" s="205">
        <f>BK132</f>
        <v>0</v>
      </c>
      <c r="K132" s="37"/>
      <c r="L132" s="41"/>
      <c r="M132" s="100"/>
      <c r="N132" s="206"/>
      <c r="O132" s="101"/>
      <c r="P132" s="207">
        <f>P133+P141+P245+P256</f>
        <v>0</v>
      </c>
      <c r="Q132" s="101"/>
      <c r="R132" s="207">
        <f>R133+R141+R245+R256</f>
        <v>0</v>
      </c>
      <c r="S132" s="101"/>
      <c r="T132" s="208">
        <f>T133+T141+T245+T256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73</v>
      </c>
      <c r="AU132" s="14" t="s">
        <v>98</v>
      </c>
      <c r="BK132" s="209">
        <f>BK133+BK141+BK245+BK256</f>
        <v>0</v>
      </c>
    </row>
    <row r="133" s="11" customFormat="1" ht="25.92" customHeight="1">
      <c r="A133" s="11"/>
      <c r="B133" s="210"/>
      <c r="C133" s="211"/>
      <c r="D133" s="212" t="s">
        <v>73</v>
      </c>
      <c r="E133" s="213" t="s">
        <v>170</v>
      </c>
      <c r="F133" s="213" t="s">
        <v>171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P134+P136+P139</f>
        <v>0</v>
      </c>
      <c r="Q133" s="218"/>
      <c r="R133" s="219">
        <f>R134+R136+R139</f>
        <v>0</v>
      </c>
      <c r="S133" s="218"/>
      <c r="T133" s="220">
        <f>T134+T136+T139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21" t="s">
        <v>82</v>
      </c>
      <c r="AT133" s="222" t="s">
        <v>73</v>
      </c>
      <c r="AU133" s="222" t="s">
        <v>74</v>
      </c>
      <c r="AY133" s="221" t="s">
        <v>117</v>
      </c>
      <c r="BK133" s="223">
        <f>BK134+BK136+BK139</f>
        <v>0</v>
      </c>
    </row>
    <row r="134" s="11" customFormat="1" ht="22.8" customHeight="1">
      <c r="A134" s="11"/>
      <c r="B134" s="210"/>
      <c r="C134" s="211"/>
      <c r="D134" s="212" t="s">
        <v>73</v>
      </c>
      <c r="E134" s="250" t="s">
        <v>139</v>
      </c>
      <c r="F134" s="250" t="s">
        <v>172</v>
      </c>
      <c r="G134" s="211"/>
      <c r="H134" s="211"/>
      <c r="I134" s="214"/>
      <c r="J134" s="251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21" t="s">
        <v>82</v>
      </c>
      <c r="AT134" s="222" t="s">
        <v>73</v>
      </c>
      <c r="AU134" s="222" t="s">
        <v>82</v>
      </c>
      <c r="AY134" s="221" t="s">
        <v>117</v>
      </c>
      <c r="BK134" s="223">
        <f>BK135</f>
        <v>0</v>
      </c>
    </row>
    <row r="135" s="2" customFormat="1" ht="21.75" customHeight="1">
      <c r="A135" s="35"/>
      <c r="B135" s="36"/>
      <c r="C135" s="224" t="s">
        <v>82</v>
      </c>
      <c r="D135" s="224" t="s">
        <v>118</v>
      </c>
      <c r="E135" s="225" t="s">
        <v>173</v>
      </c>
      <c r="F135" s="226" t="s">
        <v>174</v>
      </c>
      <c r="G135" s="227" t="s">
        <v>175</v>
      </c>
      <c r="H135" s="228">
        <v>10</v>
      </c>
      <c r="I135" s="229"/>
      <c r="J135" s="230">
        <f>ROUND(I135*H135,2)</f>
        <v>0</v>
      </c>
      <c r="K135" s="231"/>
      <c r="L135" s="41"/>
      <c r="M135" s="232" t="s">
        <v>1</v>
      </c>
      <c r="N135" s="233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122</v>
      </c>
      <c r="AT135" s="236" t="s">
        <v>118</v>
      </c>
      <c r="AU135" s="236" t="s">
        <v>84</v>
      </c>
      <c r="AY135" s="14" t="s">
        <v>117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82</v>
      </c>
      <c r="BK135" s="237">
        <f>ROUND(I135*H135,2)</f>
        <v>0</v>
      </c>
      <c r="BL135" s="14" t="s">
        <v>122</v>
      </c>
      <c r="BM135" s="236" t="s">
        <v>176</v>
      </c>
    </row>
    <row r="136" s="11" customFormat="1" ht="22.8" customHeight="1">
      <c r="A136" s="11"/>
      <c r="B136" s="210"/>
      <c r="C136" s="211"/>
      <c r="D136" s="212" t="s">
        <v>73</v>
      </c>
      <c r="E136" s="250" t="s">
        <v>177</v>
      </c>
      <c r="F136" s="250" t="s">
        <v>178</v>
      </c>
      <c r="G136" s="211"/>
      <c r="H136" s="211"/>
      <c r="I136" s="214"/>
      <c r="J136" s="251">
        <f>BK136</f>
        <v>0</v>
      </c>
      <c r="K136" s="211"/>
      <c r="L136" s="216"/>
      <c r="M136" s="217"/>
      <c r="N136" s="218"/>
      <c r="O136" s="218"/>
      <c r="P136" s="219">
        <f>SUM(P137:P138)</f>
        <v>0</v>
      </c>
      <c r="Q136" s="218"/>
      <c r="R136" s="219">
        <f>SUM(R137:R138)</f>
        <v>0</v>
      </c>
      <c r="S136" s="218"/>
      <c r="T136" s="220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1" t="s">
        <v>82</v>
      </c>
      <c r="AT136" s="222" t="s">
        <v>73</v>
      </c>
      <c r="AU136" s="222" t="s">
        <v>82</v>
      </c>
      <c r="AY136" s="221" t="s">
        <v>117</v>
      </c>
      <c r="BK136" s="223">
        <f>SUM(BK137:BK138)</f>
        <v>0</v>
      </c>
    </row>
    <row r="137" s="2" customFormat="1" ht="16.5" customHeight="1">
      <c r="A137" s="35"/>
      <c r="B137" s="36"/>
      <c r="C137" s="224" t="s">
        <v>84</v>
      </c>
      <c r="D137" s="224" t="s">
        <v>118</v>
      </c>
      <c r="E137" s="225" t="s">
        <v>179</v>
      </c>
      <c r="F137" s="226" t="s">
        <v>180</v>
      </c>
      <c r="G137" s="227" t="s">
        <v>175</v>
      </c>
      <c r="H137" s="228">
        <v>25</v>
      </c>
      <c r="I137" s="229"/>
      <c r="J137" s="230">
        <f>ROUND(I137*H137,2)</f>
        <v>0</v>
      </c>
      <c r="K137" s="231"/>
      <c r="L137" s="41"/>
      <c r="M137" s="232" t="s">
        <v>1</v>
      </c>
      <c r="N137" s="233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122</v>
      </c>
      <c r="AT137" s="236" t="s">
        <v>118</v>
      </c>
      <c r="AU137" s="236" t="s">
        <v>84</v>
      </c>
      <c r="AY137" s="14" t="s">
        <v>117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82</v>
      </c>
      <c r="BK137" s="237">
        <f>ROUND(I137*H137,2)</f>
        <v>0</v>
      </c>
      <c r="BL137" s="14" t="s">
        <v>122</v>
      </c>
      <c r="BM137" s="236" t="s">
        <v>181</v>
      </c>
    </row>
    <row r="138" s="2" customFormat="1" ht="16.5" customHeight="1">
      <c r="A138" s="35"/>
      <c r="B138" s="36"/>
      <c r="C138" s="224" t="s">
        <v>127</v>
      </c>
      <c r="D138" s="224" t="s">
        <v>118</v>
      </c>
      <c r="E138" s="225" t="s">
        <v>182</v>
      </c>
      <c r="F138" s="226" t="s">
        <v>183</v>
      </c>
      <c r="G138" s="227" t="s">
        <v>175</v>
      </c>
      <c r="H138" s="228">
        <v>25</v>
      </c>
      <c r="I138" s="229"/>
      <c r="J138" s="230">
        <f>ROUND(I138*H138,2)</f>
        <v>0</v>
      </c>
      <c r="K138" s="231"/>
      <c r="L138" s="41"/>
      <c r="M138" s="232" t="s">
        <v>1</v>
      </c>
      <c r="N138" s="233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122</v>
      </c>
      <c r="AT138" s="236" t="s">
        <v>118</v>
      </c>
      <c r="AU138" s="236" t="s">
        <v>84</v>
      </c>
      <c r="AY138" s="14" t="s">
        <v>117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82</v>
      </c>
      <c r="BK138" s="237">
        <f>ROUND(I138*H138,2)</f>
        <v>0</v>
      </c>
      <c r="BL138" s="14" t="s">
        <v>122</v>
      </c>
      <c r="BM138" s="236" t="s">
        <v>184</v>
      </c>
    </row>
    <row r="139" s="11" customFormat="1" ht="22.8" customHeight="1">
      <c r="A139" s="11"/>
      <c r="B139" s="210"/>
      <c r="C139" s="211"/>
      <c r="D139" s="212" t="s">
        <v>73</v>
      </c>
      <c r="E139" s="250" t="s">
        <v>185</v>
      </c>
      <c r="F139" s="250" t="s">
        <v>186</v>
      </c>
      <c r="G139" s="211"/>
      <c r="H139" s="211"/>
      <c r="I139" s="214"/>
      <c r="J139" s="251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21" t="s">
        <v>82</v>
      </c>
      <c r="AT139" s="222" t="s">
        <v>73</v>
      </c>
      <c r="AU139" s="222" t="s">
        <v>82</v>
      </c>
      <c r="AY139" s="221" t="s">
        <v>117</v>
      </c>
      <c r="BK139" s="223">
        <f>BK140</f>
        <v>0</v>
      </c>
    </row>
    <row r="140" s="2" customFormat="1" ht="16.5" customHeight="1">
      <c r="A140" s="35"/>
      <c r="B140" s="36"/>
      <c r="C140" s="224" t="s">
        <v>122</v>
      </c>
      <c r="D140" s="224" t="s">
        <v>118</v>
      </c>
      <c r="E140" s="225" t="s">
        <v>187</v>
      </c>
      <c r="F140" s="226" t="s">
        <v>188</v>
      </c>
      <c r="G140" s="227" t="s">
        <v>189</v>
      </c>
      <c r="H140" s="228">
        <v>0.62649999999999995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122</v>
      </c>
      <c r="AT140" s="236" t="s">
        <v>118</v>
      </c>
      <c r="AU140" s="236" t="s">
        <v>84</v>
      </c>
      <c r="AY140" s="14" t="s">
        <v>117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82</v>
      </c>
      <c r="BK140" s="237">
        <f>ROUND(I140*H140,2)</f>
        <v>0</v>
      </c>
      <c r="BL140" s="14" t="s">
        <v>122</v>
      </c>
      <c r="BM140" s="236" t="s">
        <v>190</v>
      </c>
    </row>
    <row r="141" s="11" customFormat="1" ht="25.92" customHeight="1">
      <c r="A141" s="11"/>
      <c r="B141" s="210"/>
      <c r="C141" s="211"/>
      <c r="D141" s="212" t="s">
        <v>73</v>
      </c>
      <c r="E141" s="213" t="s">
        <v>191</v>
      </c>
      <c r="F141" s="213" t="s">
        <v>192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P142+P150+P155+P163+P193+P231+P236+P238+P241</f>
        <v>0</v>
      </c>
      <c r="Q141" s="218"/>
      <c r="R141" s="219">
        <f>R142+R150+R155+R163+R193+R231+R236+R238+R241</f>
        <v>0</v>
      </c>
      <c r="S141" s="218"/>
      <c r="T141" s="220">
        <f>T142+T150+T155+T163+T193+T231+T236+T238+T241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21" t="s">
        <v>84</v>
      </c>
      <c r="AT141" s="222" t="s">
        <v>73</v>
      </c>
      <c r="AU141" s="222" t="s">
        <v>74</v>
      </c>
      <c r="AY141" s="221" t="s">
        <v>117</v>
      </c>
      <c r="BK141" s="223">
        <f>BK142+BK150+BK155+BK163+BK193+BK231+BK236+BK238+BK241</f>
        <v>0</v>
      </c>
    </row>
    <row r="142" s="11" customFormat="1" ht="22.8" customHeight="1">
      <c r="A142" s="11"/>
      <c r="B142" s="210"/>
      <c r="C142" s="211"/>
      <c r="D142" s="212" t="s">
        <v>73</v>
      </c>
      <c r="E142" s="250" t="s">
        <v>193</v>
      </c>
      <c r="F142" s="250" t="s">
        <v>194</v>
      </c>
      <c r="G142" s="211"/>
      <c r="H142" s="211"/>
      <c r="I142" s="214"/>
      <c r="J142" s="251">
        <f>BK142</f>
        <v>0</v>
      </c>
      <c r="K142" s="211"/>
      <c r="L142" s="216"/>
      <c r="M142" s="217"/>
      <c r="N142" s="218"/>
      <c r="O142" s="218"/>
      <c r="P142" s="219">
        <f>SUM(P143:P149)</f>
        <v>0</v>
      </c>
      <c r="Q142" s="218"/>
      <c r="R142" s="219">
        <f>SUM(R143:R149)</f>
        <v>0</v>
      </c>
      <c r="S142" s="218"/>
      <c r="T142" s="220">
        <f>SUM(T143:T149)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21" t="s">
        <v>84</v>
      </c>
      <c r="AT142" s="222" t="s">
        <v>73</v>
      </c>
      <c r="AU142" s="222" t="s">
        <v>82</v>
      </c>
      <c r="AY142" s="221" t="s">
        <v>117</v>
      </c>
      <c r="BK142" s="223">
        <f>SUM(BK143:BK149)</f>
        <v>0</v>
      </c>
    </row>
    <row r="143" s="2" customFormat="1" ht="16.5" customHeight="1">
      <c r="A143" s="35"/>
      <c r="B143" s="36"/>
      <c r="C143" s="224" t="s">
        <v>116</v>
      </c>
      <c r="D143" s="224" t="s">
        <v>118</v>
      </c>
      <c r="E143" s="225" t="s">
        <v>195</v>
      </c>
      <c r="F143" s="226" t="s">
        <v>196</v>
      </c>
      <c r="G143" s="227" t="s">
        <v>197</v>
      </c>
      <c r="H143" s="228">
        <v>96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198</v>
      </c>
      <c r="AT143" s="236" t="s">
        <v>118</v>
      </c>
      <c r="AU143" s="236" t="s">
        <v>84</v>
      </c>
      <c r="AY143" s="14" t="s">
        <v>117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82</v>
      </c>
      <c r="BK143" s="237">
        <f>ROUND(I143*H143,2)</f>
        <v>0</v>
      </c>
      <c r="BL143" s="14" t="s">
        <v>198</v>
      </c>
      <c r="BM143" s="236" t="s">
        <v>199</v>
      </c>
    </row>
    <row r="144" s="2" customFormat="1" ht="21.75" customHeight="1">
      <c r="A144" s="35"/>
      <c r="B144" s="36"/>
      <c r="C144" s="252" t="s">
        <v>139</v>
      </c>
      <c r="D144" s="252" t="s">
        <v>200</v>
      </c>
      <c r="E144" s="253" t="s">
        <v>201</v>
      </c>
      <c r="F144" s="254" t="s">
        <v>202</v>
      </c>
      <c r="G144" s="255" t="s">
        <v>203</v>
      </c>
      <c r="H144" s="256">
        <v>6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204</v>
      </c>
      <c r="AT144" s="236" t="s">
        <v>200</v>
      </c>
      <c r="AU144" s="236" t="s">
        <v>84</v>
      </c>
      <c r="AY144" s="14" t="s">
        <v>117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82</v>
      </c>
      <c r="BK144" s="237">
        <f>ROUND(I144*H144,2)</f>
        <v>0</v>
      </c>
      <c r="BL144" s="14" t="s">
        <v>198</v>
      </c>
      <c r="BM144" s="236" t="s">
        <v>205</v>
      </c>
    </row>
    <row r="145" s="2" customFormat="1" ht="21.75" customHeight="1">
      <c r="A145" s="35"/>
      <c r="B145" s="36"/>
      <c r="C145" s="252" t="s">
        <v>143</v>
      </c>
      <c r="D145" s="252" t="s">
        <v>200</v>
      </c>
      <c r="E145" s="253" t="s">
        <v>206</v>
      </c>
      <c r="F145" s="254" t="s">
        <v>207</v>
      </c>
      <c r="G145" s="255" t="s">
        <v>203</v>
      </c>
      <c r="H145" s="256">
        <v>2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39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204</v>
      </c>
      <c r="AT145" s="236" t="s">
        <v>200</v>
      </c>
      <c r="AU145" s="236" t="s">
        <v>84</v>
      </c>
      <c r="AY145" s="14" t="s">
        <v>117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82</v>
      </c>
      <c r="BK145" s="237">
        <f>ROUND(I145*H145,2)</f>
        <v>0</v>
      </c>
      <c r="BL145" s="14" t="s">
        <v>198</v>
      </c>
      <c r="BM145" s="236" t="s">
        <v>208</v>
      </c>
    </row>
    <row r="146" s="2" customFormat="1" ht="21.75" customHeight="1">
      <c r="A146" s="35"/>
      <c r="B146" s="36"/>
      <c r="C146" s="252" t="s">
        <v>147</v>
      </c>
      <c r="D146" s="252" t="s">
        <v>200</v>
      </c>
      <c r="E146" s="253" t="s">
        <v>209</v>
      </c>
      <c r="F146" s="254" t="s">
        <v>210</v>
      </c>
      <c r="G146" s="255" t="s">
        <v>203</v>
      </c>
      <c r="H146" s="256">
        <v>16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204</v>
      </c>
      <c r="AT146" s="236" t="s">
        <v>200</v>
      </c>
      <c r="AU146" s="236" t="s">
        <v>84</v>
      </c>
      <c r="AY146" s="14" t="s">
        <v>117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82</v>
      </c>
      <c r="BK146" s="237">
        <f>ROUND(I146*H146,2)</f>
        <v>0</v>
      </c>
      <c r="BL146" s="14" t="s">
        <v>198</v>
      </c>
      <c r="BM146" s="236" t="s">
        <v>211</v>
      </c>
    </row>
    <row r="147" s="2" customFormat="1" ht="16.5" customHeight="1">
      <c r="A147" s="35"/>
      <c r="B147" s="36"/>
      <c r="C147" s="224" t="s">
        <v>151</v>
      </c>
      <c r="D147" s="224" t="s">
        <v>118</v>
      </c>
      <c r="E147" s="225" t="s">
        <v>212</v>
      </c>
      <c r="F147" s="226" t="s">
        <v>213</v>
      </c>
      <c r="G147" s="227" t="s">
        <v>214</v>
      </c>
      <c r="H147" s="263"/>
      <c r="I147" s="229"/>
      <c r="J147" s="230">
        <f>ROUND(I147*H147,2)</f>
        <v>0</v>
      </c>
      <c r="K147" s="231"/>
      <c r="L147" s="41"/>
      <c r="M147" s="232" t="s">
        <v>1</v>
      </c>
      <c r="N147" s="233" t="s">
        <v>39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198</v>
      </c>
      <c r="AT147" s="236" t="s">
        <v>118</v>
      </c>
      <c r="AU147" s="236" t="s">
        <v>84</v>
      </c>
      <c r="AY147" s="14" t="s">
        <v>117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82</v>
      </c>
      <c r="BK147" s="237">
        <f>ROUND(I147*H147,2)</f>
        <v>0</v>
      </c>
      <c r="BL147" s="14" t="s">
        <v>198</v>
      </c>
      <c r="BM147" s="236" t="s">
        <v>215</v>
      </c>
    </row>
    <row r="148" s="2" customFormat="1" ht="16.5" customHeight="1">
      <c r="A148" s="35"/>
      <c r="B148" s="36"/>
      <c r="C148" s="224" t="s">
        <v>216</v>
      </c>
      <c r="D148" s="224" t="s">
        <v>118</v>
      </c>
      <c r="E148" s="225" t="s">
        <v>217</v>
      </c>
      <c r="F148" s="226" t="s">
        <v>218</v>
      </c>
      <c r="G148" s="227" t="s">
        <v>214</v>
      </c>
      <c r="H148" s="263"/>
      <c r="I148" s="229"/>
      <c r="J148" s="230">
        <f>ROUND(I148*H148,2)</f>
        <v>0</v>
      </c>
      <c r="K148" s="231"/>
      <c r="L148" s="41"/>
      <c r="M148" s="232" t="s">
        <v>1</v>
      </c>
      <c r="N148" s="233" t="s">
        <v>39</v>
      </c>
      <c r="O148" s="88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198</v>
      </c>
      <c r="AT148" s="236" t="s">
        <v>118</v>
      </c>
      <c r="AU148" s="236" t="s">
        <v>84</v>
      </c>
      <c r="AY148" s="14" t="s">
        <v>117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82</v>
      </c>
      <c r="BK148" s="237">
        <f>ROUND(I148*H148,2)</f>
        <v>0</v>
      </c>
      <c r="BL148" s="14" t="s">
        <v>198</v>
      </c>
      <c r="BM148" s="236" t="s">
        <v>219</v>
      </c>
    </row>
    <row r="149" s="2" customFormat="1" ht="16.5" customHeight="1">
      <c r="A149" s="35"/>
      <c r="B149" s="36"/>
      <c r="C149" s="224" t="s">
        <v>220</v>
      </c>
      <c r="D149" s="224" t="s">
        <v>118</v>
      </c>
      <c r="E149" s="225" t="s">
        <v>221</v>
      </c>
      <c r="F149" s="226" t="s">
        <v>222</v>
      </c>
      <c r="G149" s="227" t="s">
        <v>189</v>
      </c>
      <c r="H149" s="228">
        <v>0.48959999999999998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198</v>
      </c>
      <c r="AT149" s="236" t="s">
        <v>118</v>
      </c>
      <c r="AU149" s="236" t="s">
        <v>84</v>
      </c>
      <c r="AY149" s="14" t="s">
        <v>117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82</v>
      </c>
      <c r="BK149" s="237">
        <f>ROUND(I149*H149,2)</f>
        <v>0</v>
      </c>
      <c r="BL149" s="14" t="s">
        <v>198</v>
      </c>
      <c r="BM149" s="236" t="s">
        <v>223</v>
      </c>
    </row>
    <row r="150" s="11" customFormat="1" ht="22.8" customHeight="1">
      <c r="A150" s="11"/>
      <c r="B150" s="210"/>
      <c r="C150" s="211"/>
      <c r="D150" s="212" t="s">
        <v>73</v>
      </c>
      <c r="E150" s="250" t="s">
        <v>224</v>
      </c>
      <c r="F150" s="250" t="s">
        <v>225</v>
      </c>
      <c r="G150" s="211"/>
      <c r="H150" s="211"/>
      <c r="I150" s="214"/>
      <c r="J150" s="251">
        <f>BK150</f>
        <v>0</v>
      </c>
      <c r="K150" s="211"/>
      <c r="L150" s="216"/>
      <c r="M150" s="217"/>
      <c r="N150" s="218"/>
      <c r="O150" s="218"/>
      <c r="P150" s="219">
        <f>SUM(P151:P154)</f>
        <v>0</v>
      </c>
      <c r="Q150" s="218"/>
      <c r="R150" s="219">
        <f>SUM(R151:R154)</f>
        <v>0</v>
      </c>
      <c r="S150" s="218"/>
      <c r="T150" s="220">
        <f>SUM(T151:T154)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21" t="s">
        <v>84</v>
      </c>
      <c r="AT150" s="222" t="s">
        <v>73</v>
      </c>
      <c r="AU150" s="222" t="s">
        <v>82</v>
      </c>
      <c r="AY150" s="221" t="s">
        <v>117</v>
      </c>
      <c r="BK150" s="223">
        <f>SUM(BK151:BK154)</f>
        <v>0</v>
      </c>
    </row>
    <row r="151" s="2" customFormat="1" ht="16.5" customHeight="1">
      <c r="A151" s="35"/>
      <c r="B151" s="36"/>
      <c r="C151" s="224" t="s">
        <v>226</v>
      </c>
      <c r="D151" s="224" t="s">
        <v>118</v>
      </c>
      <c r="E151" s="225" t="s">
        <v>227</v>
      </c>
      <c r="F151" s="226" t="s">
        <v>228</v>
      </c>
      <c r="G151" s="227" t="s">
        <v>203</v>
      </c>
      <c r="H151" s="228">
        <v>3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39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198</v>
      </c>
      <c r="AT151" s="236" t="s">
        <v>118</v>
      </c>
      <c r="AU151" s="236" t="s">
        <v>84</v>
      </c>
      <c r="AY151" s="14" t="s">
        <v>117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82</v>
      </c>
      <c r="BK151" s="237">
        <f>ROUND(I151*H151,2)</f>
        <v>0</v>
      </c>
      <c r="BL151" s="14" t="s">
        <v>198</v>
      </c>
      <c r="BM151" s="236" t="s">
        <v>229</v>
      </c>
    </row>
    <row r="152" s="2" customFormat="1" ht="16.5" customHeight="1">
      <c r="A152" s="35"/>
      <c r="B152" s="36"/>
      <c r="C152" s="224" t="s">
        <v>230</v>
      </c>
      <c r="D152" s="224" t="s">
        <v>118</v>
      </c>
      <c r="E152" s="225" t="s">
        <v>231</v>
      </c>
      <c r="F152" s="226" t="s">
        <v>232</v>
      </c>
      <c r="G152" s="227" t="s">
        <v>233</v>
      </c>
      <c r="H152" s="228">
        <v>12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198</v>
      </c>
      <c r="AT152" s="236" t="s">
        <v>118</v>
      </c>
      <c r="AU152" s="236" t="s">
        <v>84</v>
      </c>
      <c r="AY152" s="14" t="s">
        <v>117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82</v>
      </c>
      <c r="BK152" s="237">
        <f>ROUND(I152*H152,2)</f>
        <v>0</v>
      </c>
      <c r="BL152" s="14" t="s">
        <v>198</v>
      </c>
      <c r="BM152" s="236" t="s">
        <v>234</v>
      </c>
    </row>
    <row r="153" s="2" customFormat="1" ht="16.5" customHeight="1">
      <c r="A153" s="35"/>
      <c r="B153" s="36"/>
      <c r="C153" s="224" t="s">
        <v>235</v>
      </c>
      <c r="D153" s="224" t="s">
        <v>118</v>
      </c>
      <c r="E153" s="225" t="s">
        <v>236</v>
      </c>
      <c r="F153" s="226" t="s">
        <v>237</v>
      </c>
      <c r="G153" s="227" t="s">
        <v>233</v>
      </c>
      <c r="H153" s="228">
        <v>1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198</v>
      </c>
      <c r="AT153" s="236" t="s">
        <v>118</v>
      </c>
      <c r="AU153" s="236" t="s">
        <v>84</v>
      </c>
      <c r="AY153" s="14" t="s">
        <v>117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82</v>
      </c>
      <c r="BK153" s="237">
        <f>ROUND(I153*H153,2)</f>
        <v>0</v>
      </c>
      <c r="BL153" s="14" t="s">
        <v>198</v>
      </c>
      <c r="BM153" s="236" t="s">
        <v>238</v>
      </c>
    </row>
    <row r="154" s="2" customFormat="1" ht="16.5" customHeight="1">
      <c r="A154" s="35"/>
      <c r="B154" s="36"/>
      <c r="C154" s="252" t="s">
        <v>8</v>
      </c>
      <c r="D154" s="252" t="s">
        <v>200</v>
      </c>
      <c r="E154" s="253" t="s">
        <v>239</v>
      </c>
      <c r="F154" s="254" t="s">
        <v>240</v>
      </c>
      <c r="G154" s="255" t="s">
        <v>233</v>
      </c>
      <c r="H154" s="256">
        <v>1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204</v>
      </c>
      <c r="AT154" s="236" t="s">
        <v>200</v>
      </c>
      <c r="AU154" s="236" t="s">
        <v>84</v>
      </c>
      <c r="AY154" s="14" t="s">
        <v>117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82</v>
      </c>
      <c r="BK154" s="237">
        <f>ROUND(I154*H154,2)</f>
        <v>0</v>
      </c>
      <c r="BL154" s="14" t="s">
        <v>198</v>
      </c>
      <c r="BM154" s="236" t="s">
        <v>241</v>
      </c>
    </row>
    <row r="155" s="11" customFormat="1" ht="22.8" customHeight="1">
      <c r="A155" s="11"/>
      <c r="B155" s="210"/>
      <c r="C155" s="211"/>
      <c r="D155" s="212" t="s">
        <v>73</v>
      </c>
      <c r="E155" s="250" t="s">
        <v>242</v>
      </c>
      <c r="F155" s="250" t="s">
        <v>243</v>
      </c>
      <c r="G155" s="211"/>
      <c r="H155" s="211"/>
      <c r="I155" s="214"/>
      <c r="J155" s="251">
        <f>BK155</f>
        <v>0</v>
      </c>
      <c r="K155" s="211"/>
      <c r="L155" s="216"/>
      <c r="M155" s="217"/>
      <c r="N155" s="218"/>
      <c r="O155" s="218"/>
      <c r="P155" s="219">
        <f>SUM(P156:P162)</f>
        <v>0</v>
      </c>
      <c r="Q155" s="218"/>
      <c r="R155" s="219">
        <f>SUM(R156:R162)</f>
        <v>0</v>
      </c>
      <c r="S155" s="218"/>
      <c r="T155" s="220">
        <f>SUM(T156:T162)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21" t="s">
        <v>84</v>
      </c>
      <c r="AT155" s="222" t="s">
        <v>73</v>
      </c>
      <c r="AU155" s="222" t="s">
        <v>82</v>
      </c>
      <c r="AY155" s="221" t="s">
        <v>117</v>
      </c>
      <c r="BK155" s="223">
        <f>SUM(BK156:BK162)</f>
        <v>0</v>
      </c>
    </row>
    <row r="156" s="2" customFormat="1" ht="16.5" customHeight="1">
      <c r="A156" s="35"/>
      <c r="B156" s="36"/>
      <c r="C156" s="224" t="s">
        <v>198</v>
      </c>
      <c r="D156" s="224" t="s">
        <v>118</v>
      </c>
      <c r="E156" s="225" t="s">
        <v>244</v>
      </c>
      <c r="F156" s="226" t="s">
        <v>245</v>
      </c>
      <c r="G156" s="227" t="s">
        <v>233</v>
      </c>
      <c r="H156" s="228">
        <v>2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39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198</v>
      </c>
      <c r="AT156" s="236" t="s">
        <v>118</v>
      </c>
      <c r="AU156" s="236" t="s">
        <v>84</v>
      </c>
      <c r="AY156" s="14" t="s">
        <v>117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82</v>
      </c>
      <c r="BK156" s="237">
        <f>ROUND(I156*H156,2)</f>
        <v>0</v>
      </c>
      <c r="BL156" s="14" t="s">
        <v>198</v>
      </c>
      <c r="BM156" s="236" t="s">
        <v>246</v>
      </c>
    </row>
    <row r="157" s="2" customFormat="1" ht="16.5" customHeight="1">
      <c r="A157" s="35"/>
      <c r="B157" s="36"/>
      <c r="C157" s="224" t="s">
        <v>247</v>
      </c>
      <c r="D157" s="224" t="s">
        <v>118</v>
      </c>
      <c r="E157" s="225" t="s">
        <v>248</v>
      </c>
      <c r="F157" s="226" t="s">
        <v>249</v>
      </c>
      <c r="G157" s="227" t="s">
        <v>233</v>
      </c>
      <c r="H157" s="228">
        <v>1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39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198</v>
      </c>
      <c r="AT157" s="236" t="s">
        <v>118</v>
      </c>
      <c r="AU157" s="236" t="s">
        <v>84</v>
      </c>
      <c r="AY157" s="14" t="s">
        <v>117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82</v>
      </c>
      <c r="BK157" s="237">
        <f>ROUND(I157*H157,2)</f>
        <v>0</v>
      </c>
      <c r="BL157" s="14" t="s">
        <v>198</v>
      </c>
      <c r="BM157" s="236" t="s">
        <v>250</v>
      </c>
    </row>
    <row r="158" s="2" customFormat="1" ht="16.5" customHeight="1">
      <c r="A158" s="35"/>
      <c r="B158" s="36"/>
      <c r="C158" s="224" t="s">
        <v>251</v>
      </c>
      <c r="D158" s="224" t="s">
        <v>118</v>
      </c>
      <c r="E158" s="225" t="s">
        <v>252</v>
      </c>
      <c r="F158" s="226" t="s">
        <v>253</v>
      </c>
      <c r="G158" s="227" t="s">
        <v>233</v>
      </c>
      <c r="H158" s="228">
        <v>1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39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198</v>
      </c>
      <c r="AT158" s="236" t="s">
        <v>118</v>
      </c>
      <c r="AU158" s="236" t="s">
        <v>84</v>
      </c>
      <c r="AY158" s="14" t="s">
        <v>117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82</v>
      </c>
      <c r="BK158" s="237">
        <f>ROUND(I158*H158,2)</f>
        <v>0</v>
      </c>
      <c r="BL158" s="14" t="s">
        <v>198</v>
      </c>
      <c r="BM158" s="236" t="s">
        <v>254</v>
      </c>
    </row>
    <row r="159" s="2" customFormat="1" ht="16.5" customHeight="1">
      <c r="A159" s="35"/>
      <c r="B159" s="36"/>
      <c r="C159" s="224" t="s">
        <v>255</v>
      </c>
      <c r="D159" s="224" t="s">
        <v>118</v>
      </c>
      <c r="E159" s="225" t="s">
        <v>256</v>
      </c>
      <c r="F159" s="226" t="s">
        <v>257</v>
      </c>
      <c r="G159" s="227" t="s">
        <v>258</v>
      </c>
      <c r="H159" s="228">
        <v>20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39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198</v>
      </c>
      <c r="AT159" s="236" t="s">
        <v>118</v>
      </c>
      <c r="AU159" s="236" t="s">
        <v>84</v>
      </c>
      <c r="AY159" s="14" t="s">
        <v>117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82</v>
      </c>
      <c r="BK159" s="237">
        <f>ROUND(I159*H159,2)</f>
        <v>0</v>
      </c>
      <c r="BL159" s="14" t="s">
        <v>198</v>
      </c>
      <c r="BM159" s="236" t="s">
        <v>259</v>
      </c>
    </row>
    <row r="160" s="2" customFormat="1" ht="16.5" customHeight="1">
      <c r="A160" s="35"/>
      <c r="B160" s="36"/>
      <c r="C160" s="224" t="s">
        <v>260</v>
      </c>
      <c r="D160" s="224" t="s">
        <v>118</v>
      </c>
      <c r="E160" s="225" t="s">
        <v>261</v>
      </c>
      <c r="F160" s="226" t="s">
        <v>262</v>
      </c>
      <c r="G160" s="227" t="s">
        <v>233</v>
      </c>
      <c r="H160" s="228">
        <v>1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39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198</v>
      </c>
      <c r="AT160" s="236" t="s">
        <v>118</v>
      </c>
      <c r="AU160" s="236" t="s">
        <v>84</v>
      </c>
      <c r="AY160" s="14" t="s">
        <v>117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82</v>
      </c>
      <c r="BK160" s="237">
        <f>ROUND(I160*H160,2)</f>
        <v>0</v>
      </c>
      <c r="BL160" s="14" t="s">
        <v>198</v>
      </c>
      <c r="BM160" s="236" t="s">
        <v>263</v>
      </c>
    </row>
    <row r="161" s="2" customFormat="1" ht="16.5" customHeight="1">
      <c r="A161" s="35"/>
      <c r="B161" s="36"/>
      <c r="C161" s="224" t="s">
        <v>7</v>
      </c>
      <c r="D161" s="224" t="s">
        <v>118</v>
      </c>
      <c r="E161" s="225" t="s">
        <v>264</v>
      </c>
      <c r="F161" s="226" t="s">
        <v>265</v>
      </c>
      <c r="G161" s="227" t="s">
        <v>214</v>
      </c>
      <c r="H161" s="263"/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39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198</v>
      </c>
      <c r="AT161" s="236" t="s">
        <v>118</v>
      </c>
      <c r="AU161" s="236" t="s">
        <v>84</v>
      </c>
      <c r="AY161" s="14" t="s">
        <v>117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82</v>
      </c>
      <c r="BK161" s="237">
        <f>ROUND(I161*H161,2)</f>
        <v>0</v>
      </c>
      <c r="BL161" s="14" t="s">
        <v>198</v>
      </c>
      <c r="BM161" s="236" t="s">
        <v>266</v>
      </c>
    </row>
    <row r="162" s="2" customFormat="1" ht="16.5" customHeight="1">
      <c r="A162" s="35"/>
      <c r="B162" s="36"/>
      <c r="C162" s="224" t="s">
        <v>267</v>
      </c>
      <c r="D162" s="224" t="s">
        <v>118</v>
      </c>
      <c r="E162" s="225" t="s">
        <v>268</v>
      </c>
      <c r="F162" s="226" t="s">
        <v>269</v>
      </c>
      <c r="G162" s="227" t="s">
        <v>214</v>
      </c>
      <c r="H162" s="263"/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39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198</v>
      </c>
      <c r="AT162" s="236" t="s">
        <v>118</v>
      </c>
      <c r="AU162" s="236" t="s">
        <v>84</v>
      </c>
      <c r="AY162" s="14" t="s">
        <v>117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82</v>
      </c>
      <c r="BK162" s="237">
        <f>ROUND(I162*H162,2)</f>
        <v>0</v>
      </c>
      <c r="BL162" s="14" t="s">
        <v>198</v>
      </c>
      <c r="BM162" s="236" t="s">
        <v>270</v>
      </c>
    </row>
    <row r="163" s="11" customFormat="1" ht="22.8" customHeight="1">
      <c r="A163" s="11"/>
      <c r="B163" s="210"/>
      <c r="C163" s="211"/>
      <c r="D163" s="212" t="s">
        <v>73</v>
      </c>
      <c r="E163" s="250" t="s">
        <v>271</v>
      </c>
      <c r="F163" s="250" t="s">
        <v>272</v>
      </c>
      <c r="G163" s="211"/>
      <c r="H163" s="211"/>
      <c r="I163" s="214"/>
      <c r="J163" s="251">
        <f>BK163</f>
        <v>0</v>
      </c>
      <c r="K163" s="211"/>
      <c r="L163" s="216"/>
      <c r="M163" s="217"/>
      <c r="N163" s="218"/>
      <c r="O163" s="218"/>
      <c r="P163" s="219">
        <f>SUM(P164:P192)</f>
        <v>0</v>
      </c>
      <c r="Q163" s="218"/>
      <c r="R163" s="219">
        <f>SUM(R164:R192)</f>
        <v>0</v>
      </c>
      <c r="S163" s="218"/>
      <c r="T163" s="220">
        <f>SUM(T164:T192)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21" t="s">
        <v>84</v>
      </c>
      <c r="AT163" s="222" t="s">
        <v>73</v>
      </c>
      <c r="AU163" s="222" t="s">
        <v>82</v>
      </c>
      <c r="AY163" s="221" t="s">
        <v>117</v>
      </c>
      <c r="BK163" s="223">
        <f>SUM(BK164:BK192)</f>
        <v>0</v>
      </c>
    </row>
    <row r="164" s="2" customFormat="1" ht="16.5" customHeight="1">
      <c r="A164" s="35"/>
      <c r="B164" s="36"/>
      <c r="C164" s="224" t="s">
        <v>273</v>
      </c>
      <c r="D164" s="224" t="s">
        <v>118</v>
      </c>
      <c r="E164" s="225" t="s">
        <v>274</v>
      </c>
      <c r="F164" s="226" t="s">
        <v>275</v>
      </c>
      <c r="G164" s="227" t="s">
        <v>203</v>
      </c>
      <c r="H164" s="228">
        <v>6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39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198</v>
      </c>
      <c r="AT164" s="236" t="s">
        <v>118</v>
      </c>
      <c r="AU164" s="236" t="s">
        <v>84</v>
      </c>
      <c r="AY164" s="14" t="s">
        <v>117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82</v>
      </c>
      <c r="BK164" s="237">
        <f>ROUND(I164*H164,2)</f>
        <v>0</v>
      </c>
      <c r="BL164" s="14" t="s">
        <v>198</v>
      </c>
      <c r="BM164" s="236" t="s">
        <v>276</v>
      </c>
    </row>
    <row r="165" s="2" customFormat="1" ht="16.5" customHeight="1">
      <c r="A165" s="35"/>
      <c r="B165" s="36"/>
      <c r="C165" s="224" t="s">
        <v>277</v>
      </c>
      <c r="D165" s="224" t="s">
        <v>118</v>
      </c>
      <c r="E165" s="225" t="s">
        <v>278</v>
      </c>
      <c r="F165" s="226" t="s">
        <v>279</v>
      </c>
      <c r="G165" s="227" t="s">
        <v>203</v>
      </c>
      <c r="H165" s="228">
        <v>3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39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198</v>
      </c>
      <c r="AT165" s="236" t="s">
        <v>118</v>
      </c>
      <c r="AU165" s="236" t="s">
        <v>84</v>
      </c>
      <c r="AY165" s="14" t="s">
        <v>117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82</v>
      </c>
      <c r="BK165" s="237">
        <f>ROUND(I165*H165,2)</f>
        <v>0</v>
      </c>
      <c r="BL165" s="14" t="s">
        <v>198</v>
      </c>
      <c r="BM165" s="236" t="s">
        <v>280</v>
      </c>
    </row>
    <row r="166" s="2" customFormat="1" ht="16.5" customHeight="1">
      <c r="A166" s="35"/>
      <c r="B166" s="36"/>
      <c r="C166" s="224" t="s">
        <v>281</v>
      </c>
      <c r="D166" s="224" t="s">
        <v>118</v>
      </c>
      <c r="E166" s="225" t="s">
        <v>282</v>
      </c>
      <c r="F166" s="226" t="s">
        <v>283</v>
      </c>
      <c r="G166" s="227" t="s">
        <v>203</v>
      </c>
      <c r="H166" s="228">
        <v>3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39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198</v>
      </c>
      <c r="AT166" s="236" t="s">
        <v>118</v>
      </c>
      <c r="AU166" s="236" t="s">
        <v>84</v>
      </c>
      <c r="AY166" s="14" t="s">
        <v>117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82</v>
      </c>
      <c r="BK166" s="237">
        <f>ROUND(I166*H166,2)</f>
        <v>0</v>
      </c>
      <c r="BL166" s="14" t="s">
        <v>198</v>
      </c>
      <c r="BM166" s="236" t="s">
        <v>284</v>
      </c>
    </row>
    <row r="167" s="2" customFormat="1" ht="16.5" customHeight="1">
      <c r="A167" s="35"/>
      <c r="B167" s="36"/>
      <c r="C167" s="224" t="s">
        <v>285</v>
      </c>
      <c r="D167" s="224" t="s">
        <v>118</v>
      </c>
      <c r="E167" s="225" t="s">
        <v>286</v>
      </c>
      <c r="F167" s="226" t="s">
        <v>287</v>
      </c>
      <c r="G167" s="227" t="s">
        <v>203</v>
      </c>
      <c r="H167" s="228">
        <v>1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39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198</v>
      </c>
      <c r="AT167" s="236" t="s">
        <v>118</v>
      </c>
      <c r="AU167" s="236" t="s">
        <v>84</v>
      </c>
      <c r="AY167" s="14" t="s">
        <v>117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82</v>
      </c>
      <c r="BK167" s="237">
        <f>ROUND(I167*H167,2)</f>
        <v>0</v>
      </c>
      <c r="BL167" s="14" t="s">
        <v>198</v>
      </c>
      <c r="BM167" s="236" t="s">
        <v>288</v>
      </c>
    </row>
    <row r="168" s="2" customFormat="1" ht="16.5" customHeight="1">
      <c r="A168" s="35"/>
      <c r="B168" s="36"/>
      <c r="C168" s="224" t="s">
        <v>289</v>
      </c>
      <c r="D168" s="224" t="s">
        <v>118</v>
      </c>
      <c r="E168" s="225" t="s">
        <v>290</v>
      </c>
      <c r="F168" s="226" t="s">
        <v>291</v>
      </c>
      <c r="G168" s="227" t="s">
        <v>203</v>
      </c>
      <c r="H168" s="228">
        <v>16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39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198</v>
      </c>
      <c r="AT168" s="236" t="s">
        <v>118</v>
      </c>
      <c r="AU168" s="236" t="s">
        <v>84</v>
      </c>
      <c r="AY168" s="14" t="s">
        <v>117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82</v>
      </c>
      <c r="BK168" s="237">
        <f>ROUND(I168*H168,2)</f>
        <v>0</v>
      </c>
      <c r="BL168" s="14" t="s">
        <v>198</v>
      </c>
      <c r="BM168" s="236" t="s">
        <v>292</v>
      </c>
    </row>
    <row r="169" s="2" customFormat="1" ht="16.5" customHeight="1">
      <c r="A169" s="35"/>
      <c r="B169" s="36"/>
      <c r="C169" s="224" t="s">
        <v>293</v>
      </c>
      <c r="D169" s="224" t="s">
        <v>118</v>
      </c>
      <c r="E169" s="225" t="s">
        <v>294</v>
      </c>
      <c r="F169" s="226" t="s">
        <v>295</v>
      </c>
      <c r="G169" s="227" t="s">
        <v>233</v>
      </c>
      <c r="H169" s="228">
        <v>2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39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198</v>
      </c>
      <c r="AT169" s="236" t="s">
        <v>118</v>
      </c>
      <c r="AU169" s="236" t="s">
        <v>84</v>
      </c>
      <c r="AY169" s="14" t="s">
        <v>117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82</v>
      </c>
      <c r="BK169" s="237">
        <f>ROUND(I169*H169,2)</f>
        <v>0</v>
      </c>
      <c r="BL169" s="14" t="s">
        <v>198</v>
      </c>
      <c r="BM169" s="236" t="s">
        <v>296</v>
      </c>
    </row>
    <row r="170" s="2" customFormat="1" ht="16.5" customHeight="1">
      <c r="A170" s="35"/>
      <c r="B170" s="36"/>
      <c r="C170" s="224" t="s">
        <v>297</v>
      </c>
      <c r="D170" s="224" t="s">
        <v>118</v>
      </c>
      <c r="E170" s="225" t="s">
        <v>298</v>
      </c>
      <c r="F170" s="226" t="s">
        <v>299</v>
      </c>
      <c r="G170" s="227" t="s">
        <v>233</v>
      </c>
      <c r="H170" s="228">
        <v>2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39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198</v>
      </c>
      <c r="AT170" s="236" t="s">
        <v>118</v>
      </c>
      <c r="AU170" s="236" t="s">
        <v>84</v>
      </c>
      <c r="AY170" s="14" t="s">
        <v>117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82</v>
      </c>
      <c r="BK170" s="237">
        <f>ROUND(I170*H170,2)</f>
        <v>0</v>
      </c>
      <c r="BL170" s="14" t="s">
        <v>198</v>
      </c>
      <c r="BM170" s="236" t="s">
        <v>300</v>
      </c>
    </row>
    <row r="171" s="2" customFormat="1" ht="16.5" customHeight="1">
      <c r="A171" s="35"/>
      <c r="B171" s="36"/>
      <c r="C171" s="224" t="s">
        <v>301</v>
      </c>
      <c r="D171" s="224" t="s">
        <v>118</v>
      </c>
      <c r="E171" s="225" t="s">
        <v>302</v>
      </c>
      <c r="F171" s="226" t="s">
        <v>303</v>
      </c>
      <c r="G171" s="227" t="s">
        <v>203</v>
      </c>
      <c r="H171" s="228">
        <v>96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39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198</v>
      </c>
      <c r="AT171" s="236" t="s">
        <v>118</v>
      </c>
      <c r="AU171" s="236" t="s">
        <v>84</v>
      </c>
      <c r="AY171" s="14" t="s">
        <v>117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82</v>
      </c>
      <c r="BK171" s="237">
        <f>ROUND(I171*H171,2)</f>
        <v>0</v>
      </c>
      <c r="BL171" s="14" t="s">
        <v>198</v>
      </c>
      <c r="BM171" s="236" t="s">
        <v>304</v>
      </c>
    </row>
    <row r="172" s="2" customFormat="1" ht="16.5" customHeight="1">
      <c r="A172" s="35"/>
      <c r="B172" s="36"/>
      <c r="C172" s="224" t="s">
        <v>305</v>
      </c>
      <c r="D172" s="224" t="s">
        <v>118</v>
      </c>
      <c r="E172" s="225" t="s">
        <v>306</v>
      </c>
      <c r="F172" s="226" t="s">
        <v>307</v>
      </c>
      <c r="G172" s="227" t="s">
        <v>233</v>
      </c>
      <c r="H172" s="228">
        <v>14</v>
      </c>
      <c r="I172" s="229"/>
      <c r="J172" s="230">
        <f>ROUND(I172*H172,2)</f>
        <v>0</v>
      </c>
      <c r="K172" s="231"/>
      <c r="L172" s="41"/>
      <c r="M172" s="232" t="s">
        <v>1</v>
      </c>
      <c r="N172" s="233" t="s">
        <v>39</v>
      </c>
      <c r="O172" s="88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198</v>
      </c>
      <c r="AT172" s="236" t="s">
        <v>118</v>
      </c>
      <c r="AU172" s="236" t="s">
        <v>84</v>
      </c>
      <c r="AY172" s="14" t="s">
        <v>117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82</v>
      </c>
      <c r="BK172" s="237">
        <f>ROUND(I172*H172,2)</f>
        <v>0</v>
      </c>
      <c r="BL172" s="14" t="s">
        <v>198</v>
      </c>
      <c r="BM172" s="236" t="s">
        <v>308</v>
      </c>
    </row>
    <row r="173" s="2" customFormat="1" ht="16.5" customHeight="1">
      <c r="A173" s="35"/>
      <c r="B173" s="36"/>
      <c r="C173" s="224" t="s">
        <v>204</v>
      </c>
      <c r="D173" s="224" t="s">
        <v>118</v>
      </c>
      <c r="E173" s="225" t="s">
        <v>309</v>
      </c>
      <c r="F173" s="226" t="s">
        <v>310</v>
      </c>
      <c r="G173" s="227" t="s">
        <v>233</v>
      </c>
      <c r="H173" s="228">
        <v>4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39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198</v>
      </c>
      <c r="AT173" s="236" t="s">
        <v>118</v>
      </c>
      <c r="AU173" s="236" t="s">
        <v>84</v>
      </c>
      <c r="AY173" s="14" t="s">
        <v>117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82</v>
      </c>
      <c r="BK173" s="237">
        <f>ROUND(I173*H173,2)</f>
        <v>0</v>
      </c>
      <c r="BL173" s="14" t="s">
        <v>198</v>
      </c>
      <c r="BM173" s="236" t="s">
        <v>311</v>
      </c>
    </row>
    <row r="174" s="2" customFormat="1" ht="16.5" customHeight="1">
      <c r="A174" s="35"/>
      <c r="B174" s="36"/>
      <c r="C174" s="224" t="s">
        <v>312</v>
      </c>
      <c r="D174" s="224" t="s">
        <v>118</v>
      </c>
      <c r="E174" s="225" t="s">
        <v>313</v>
      </c>
      <c r="F174" s="226" t="s">
        <v>314</v>
      </c>
      <c r="G174" s="227" t="s">
        <v>233</v>
      </c>
      <c r="H174" s="228">
        <v>18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39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198</v>
      </c>
      <c r="AT174" s="236" t="s">
        <v>118</v>
      </c>
      <c r="AU174" s="236" t="s">
        <v>84</v>
      </c>
      <c r="AY174" s="14" t="s">
        <v>117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82</v>
      </c>
      <c r="BK174" s="237">
        <f>ROUND(I174*H174,2)</f>
        <v>0</v>
      </c>
      <c r="BL174" s="14" t="s">
        <v>198</v>
      </c>
      <c r="BM174" s="236" t="s">
        <v>315</v>
      </c>
    </row>
    <row r="175" s="2" customFormat="1" ht="16.5" customHeight="1">
      <c r="A175" s="35"/>
      <c r="B175" s="36"/>
      <c r="C175" s="224" t="s">
        <v>316</v>
      </c>
      <c r="D175" s="224" t="s">
        <v>118</v>
      </c>
      <c r="E175" s="225" t="s">
        <v>317</v>
      </c>
      <c r="F175" s="226" t="s">
        <v>318</v>
      </c>
      <c r="G175" s="227" t="s">
        <v>233</v>
      </c>
      <c r="H175" s="228">
        <v>1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39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198</v>
      </c>
      <c r="AT175" s="236" t="s">
        <v>118</v>
      </c>
      <c r="AU175" s="236" t="s">
        <v>84</v>
      </c>
      <c r="AY175" s="14" t="s">
        <v>117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82</v>
      </c>
      <c r="BK175" s="237">
        <f>ROUND(I175*H175,2)</f>
        <v>0</v>
      </c>
      <c r="BL175" s="14" t="s">
        <v>198</v>
      </c>
      <c r="BM175" s="236" t="s">
        <v>319</v>
      </c>
    </row>
    <row r="176" s="2" customFormat="1" ht="16.5" customHeight="1">
      <c r="A176" s="35"/>
      <c r="B176" s="36"/>
      <c r="C176" s="224" t="s">
        <v>320</v>
      </c>
      <c r="D176" s="224" t="s">
        <v>118</v>
      </c>
      <c r="E176" s="225" t="s">
        <v>321</v>
      </c>
      <c r="F176" s="226" t="s">
        <v>322</v>
      </c>
      <c r="G176" s="227" t="s">
        <v>233</v>
      </c>
      <c r="H176" s="228">
        <v>1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39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198</v>
      </c>
      <c r="AT176" s="236" t="s">
        <v>118</v>
      </c>
      <c r="AU176" s="236" t="s">
        <v>84</v>
      </c>
      <c r="AY176" s="14" t="s">
        <v>117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82</v>
      </c>
      <c r="BK176" s="237">
        <f>ROUND(I176*H176,2)</f>
        <v>0</v>
      </c>
      <c r="BL176" s="14" t="s">
        <v>198</v>
      </c>
      <c r="BM176" s="236" t="s">
        <v>323</v>
      </c>
    </row>
    <row r="177" s="2" customFormat="1" ht="16.5" customHeight="1">
      <c r="A177" s="35"/>
      <c r="B177" s="36"/>
      <c r="C177" s="224" t="s">
        <v>324</v>
      </c>
      <c r="D177" s="224" t="s">
        <v>118</v>
      </c>
      <c r="E177" s="225" t="s">
        <v>325</v>
      </c>
      <c r="F177" s="226" t="s">
        <v>326</v>
      </c>
      <c r="G177" s="227" t="s">
        <v>203</v>
      </c>
      <c r="H177" s="228">
        <v>27</v>
      </c>
      <c r="I177" s="229"/>
      <c r="J177" s="230">
        <f>ROUND(I177*H177,2)</f>
        <v>0</v>
      </c>
      <c r="K177" s="231"/>
      <c r="L177" s="41"/>
      <c r="M177" s="232" t="s">
        <v>1</v>
      </c>
      <c r="N177" s="233" t="s">
        <v>39</v>
      </c>
      <c r="O177" s="88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198</v>
      </c>
      <c r="AT177" s="236" t="s">
        <v>118</v>
      </c>
      <c r="AU177" s="236" t="s">
        <v>84</v>
      </c>
      <c r="AY177" s="14" t="s">
        <v>117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82</v>
      </c>
      <c r="BK177" s="237">
        <f>ROUND(I177*H177,2)</f>
        <v>0</v>
      </c>
      <c r="BL177" s="14" t="s">
        <v>198</v>
      </c>
      <c r="BM177" s="236" t="s">
        <v>327</v>
      </c>
    </row>
    <row r="178" s="2" customFormat="1" ht="16.5" customHeight="1">
      <c r="A178" s="35"/>
      <c r="B178" s="36"/>
      <c r="C178" s="224" t="s">
        <v>328</v>
      </c>
      <c r="D178" s="224" t="s">
        <v>118</v>
      </c>
      <c r="E178" s="225" t="s">
        <v>329</v>
      </c>
      <c r="F178" s="226" t="s">
        <v>330</v>
      </c>
      <c r="G178" s="227" t="s">
        <v>233</v>
      </c>
      <c r="H178" s="228">
        <v>5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39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198</v>
      </c>
      <c r="AT178" s="236" t="s">
        <v>118</v>
      </c>
      <c r="AU178" s="236" t="s">
        <v>84</v>
      </c>
      <c r="AY178" s="14" t="s">
        <v>117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82</v>
      </c>
      <c r="BK178" s="237">
        <f>ROUND(I178*H178,2)</f>
        <v>0</v>
      </c>
      <c r="BL178" s="14" t="s">
        <v>198</v>
      </c>
      <c r="BM178" s="236" t="s">
        <v>331</v>
      </c>
    </row>
    <row r="179" s="2" customFormat="1" ht="16.5" customHeight="1">
      <c r="A179" s="35"/>
      <c r="B179" s="36"/>
      <c r="C179" s="224" t="s">
        <v>332</v>
      </c>
      <c r="D179" s="224" t="s">
        <v>118</v>
      </c>
      <c r="E179" s="225" t="s">
        <v>333</v>
      </c>
      <c r="F179" s="226" t="s">
        <v>334</v>
      </c>
      <c r="G179" s="227" t="s">
        <v>233</v>
      </c>
      <c r="H179" s="228">
        <v>18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39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198</v>
      </c>
      <c r="AT179" s="236" t="s">
        <v>118</v>
      </c>
      <c r="AU179" s="236" t="s">
        <v>84</v>
      </c>
      <c r="AY179" s="14" t="s">
        <v>117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82</v>
      </c>
      <c r="BK179" s="237">
        <f>ROUND(I179*H179,2)</f>
        <v>0</v>
      </c>
      <c r="BL179" s="14" t="s">
        <v>198</v>
      </c>
      <c r="BM179" s="236" t="s">
        <v>335</v>
      </c>
    </row>
    <row r="180" s="2" customFormat="1" ht="16.5" customHeight="1">
      <c r="A180" s="35"/>
      <c r="B180" s="36"/>
      <c r="C180" s="224" t="s">
        <v>336</v>
      </c>
      <c r="D180" s="224" t="s">
        <v>118</v>
      </c>
      <c r="E180" s="225" t="s">
        <v>337</v>
      </c>
      <c r="F180" s="226" t="s">
        <v>338</v>
      </c>
      <c r="G180" s="227" t="s">
        <v>233</v>
      </c>
      <c r="H180" s="228">
        <v>2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39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198</v>
      </c>
      <c r="AT180" s="236" t="s">
        <v>118</v>
      </c>
      <c r="AU180" s="236" t="s">
        <v>84</v>
      </c>
      <c r="AY180" s="14" t="s">
        <v>117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82</v>
      </c>
      <c r="BK180" s="237">
        <f>ROUND(I180*H180,2)</f>
        <v>0</v>
      </c>
      <c r="BL180" s="14" t="s">
        <v>198</v>
      </c>
      <c r="BM180" s="236" t="s">
        <v>339</v>
      </c>
    </row>
    <row r="181" s="2" customFormat="1" ht="16.5" customHeight="1">
      <c r="A181" s="35"/>
      <c r="B181" s="36"/>
      <c r="C181" s="224" t="s">
        <v>340</v>
      </c>
      <c r="D181" s="224" t="s">
        <v>118</v>
      </c>
      <c r="E181" s="225" t="s">
        <v>341</v>
      </c>
      <c r="F181" s="226" t="s">
        <v>342</v>
      </c>
      <c r="G181" s="227" t="s">
        <v>233</v>
      </c>
      <c r="H181" s="228">
        <v>2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39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198</v>
      </c>
      <c r="AT181" s="236" t="s">
        <v>118</v>
      </c>
      <c r="AU181" s="236" t="s">
        <v>84</v>
      </c>
      <c r="AY181" s="14" t="s">
        <v>117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82</v>
      </c>
      <c r="BK181" s="237">
        <f>ROUND(I181*H181,2)</f>
        <v>0</v>
      </c>
      <c r="BL181" s="14" t="s">
        <v>198</v>
      </c>
      <c r="BM181" s="236" t="s">
        <v>343</v>
      </c>
    </row>
    <row r="182" s="2" customFormat="1" ht="16.5" customHeight="1">
      <c r="A182" s="35"/>
      <c r="B182" s="36"/>
      <c r="C182" s="224" t="s">
        <v>344</v>
      </c>
      <c r="D182" s="224" t="s">
        <v>118</v>
      </c>
      <c r="E182" s="225" t="s">
        <v>345</v>
      </c>
      <c r="F182" s="226" t="s">
        <v>346</v>
      </c>
      <c r="G182" s="227" t="s">
        <v>233</v>
      </c>
      <c r="H182" s="228">
        <v>2</v>
      </c>
      <c r="I182" s="229"/>
      <c r="J182" s="230">
        <f>ROUND(I182*H182,2)</f>
        <v>0</v>
      </c>
      <c r="K182" s="231"/>
      <c r="L182" s="41"/>
      <c r="M182" s="232" t="s">
        <v>1</v>
      </c>
      <c r="N182" s="233" t="s">
        <v>39</v>
      </c>
      <c r="O182" s="88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198</v>
      </c>
      <c r="AT182" s="236" t="s">
        <v>118</v>
      </c>
      <c r="AU182" s="236" t="s">
        <v>84</v>
      </c>
      <c r="AY182" s="14" t="s">
        <v>117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82</v>
      </c>
      <c r="BK182" s="237">
        <f>ROUND(I182*H182,2)</f>
        <v>0</v>
      </c>
      <c r="BL182" s="14" t="s">
        <v>198</v>
      </c>
      <c r="BM182" s="236" t="s">
        <v>347</v>
      </c>
    </row>
    <row r="183" s="2" customFormat="1" ht="16.5" customHeight="1">
      <c r="A183" s="35"/>
      <c r="B183" s="36"/>
      <c r="C183" s="224" t="s">
        <v>348</v>
      </c>
      <c r="D183" s="224" t="s">
        <v>118</v>
      </c>
      <c r="E183" s="225" t="s">
        <v>349</v>
      </c>
      <c r="F183" s="226" t="s">
        <v>350</v>
      </c>
      <c r="G183" s="227" t="s">
        <v>233</v>
      </c>
      <c r="H183" s="228">
        <v>2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39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198</v>
      </c>
      <c r="AT183" s="236" t="s">
        <v>118</v>
      </c>
      <c r="AU183" s="236" t="s">
        <v>84</v>
      </c>
      <c r="AY183" s="14" t="s">
        <v>117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82</v>
      </c>
      <c r="BK183" s="237">
        <f>ROUND(I183*H183,2)</f>
        <v>0</v>
      </c>
      <c r="BL183" s="14" t="s">
        <v>198</v>
      </c>
      <c r="BM183" s="236" t="s">
        <v>351</v>
      </c>
    </row>
    <row r="184" s="2" customFormat="1" ht="16.5" customHeight="1">
      <c r="A184" s="35"/>
      <c r="B184" s="36"/>
      <c r="C184" s="224" t="s">
        <v>352</v>
      </c>
      <c r="D184" s="224" t="s">
        <v>118</v>
      </c>
      <c r="E184" s="225" t="s">
        <v>353</v>
      </c>
      <c r="F184" s="226" t="s">
        <v>354</v>
      </c>
      <c r="G184" s="227" t="s">
        <v>233</v>
      </c>
      <c r="H184" s="228">
        <v>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39</v>
      </c>
      <c r="O184" s="88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198</v>
      </c>
      <c r="AT184" s="236" t="s">
        <v>118</v>
      </c>
      <c r="AU184" s="236" t="s">
        <v>84</v>
      </c>
      <c r="AY184" s="14" t="s">
        <v>117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82</v>
      </c>
      <c r="BK184" s="237">
        <f>ROUND(I184*H184,2)</f>
        <v>0</v>
      </c>
      <c r="BL184" s="14" t="s">
        <v>198</v>
      </c>
      <c r="BM184" s="236" t="s">
        <v>355</v>
      </c>
    </row>
    <row r="185" s="2" customFormat="1" ht="16.5" customHeight="1">
      <c r="A185" s="35"/>
      <c r="B185" s="36"/>
      <c r="C185" s="224" t="s">
        <v>356</v>
      </c>
      <c r="D185" s="224" t="s">
        <v>118</v>
      </c>
      <c r="E185" s="225" t="s">
        <v>357</v>
      </c>
      <c r="F185" s="226" t="s">
        <v>358</v>
      </c>
      <c r="G185" s="227" t="s">
        <v>233</v>
      </c>
      <c r="H185" s="228">
        <v>1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39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198</v>
      </c>
      <c r="AT185" s="236" t="s">
        <v>118</v>
      </c>
      <c r="AU185" s="236" t="s">
        <v>84</v>
      </c>
      <c r="AY185" s="14" t="s">
        <v>117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82</v>
      </c>
      <c r="BK185" s="237">
        <f>ROUND(I185*H185,2)</f>
        <v>0</v>
      </c>
      <c r="BL185" s="14" t="s">
        <v>198</v>
      </c>
      <c r="BM185" s="236" t="s">
        <v>359</v>
      </c>
    </row>
    <row r="186" s="2" customFormat="1" ht="16.5" customHeight="1">
      <c r="A186" s="35"/>
      <c r="B186" s="36"/>
      <c r="C186" s="224" t="s">
        <v>360</v>
      </c>
      <c r="D186" s="224" t="s">
        <v>118</v>
      </c>
      <c r="E186" s="225" t="s">
        <v>361</v>
      </c>
      <c r="F186" s="226" t="s">
        <v>362</v>
      </c>
      <c r="G186" s="227" t="s">
        <v>233</v>
      </c>
      <c r="H186" s="228">
        <v>1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39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198</v>
      </c>
      <c r="AT186" s="236" t="s">
        <v>118</v>
      </c>
      <c r="AU186" s="236" t="s">
        <v>84</v>
      </c>
      <c r="AY186" s="14" t="s">
        <v>117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82</v>
      </c>
      <c r="BK186" s="237">
        <f>ROUND(I186*H186,2)</f>
        <v>0</v>
      </c>
      <c r="BL186" s="14" t="s">
        <v>198</v>
      </c>
      <c r="BM186" s="236" t="s">
        <v>363</v>
      </c>
    </row>
    <row r="187" s="2" customFormat="1" ht="16.5" customHeight="1">
      <c r="A187" s="35"/>
      <c r="B187" s="36"/>
      <c r="C187" s="224" t="s">
        <v>364</v>
      </c>
      <c r="D187" s="224" t="s">
        <v>118</v>
      </c>
      <c r="E187" s="225" t="s">
        <v>365</v>
      </c>
      <c r="F187" s="226" t="s">
        <v>366</v>
      </c>
      <c r="G187" s="227" t="s">
        <v>233</v>
      </c>
      <c r="H187" s="228">
        <v>2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39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198</v>
      </c>
      <c r="AT187" s="236" t="s">
        <v>118</v>
      </c>
      <c r="AU187" s="236" t="s">
        <v>84</v>
      </c>
      <c r="AY187" s="14" t="s">
        <v>117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82</v>
      </c>
      <c r="BK187" s="237">
        <f>ROUND(I187*H187,2)</f>
        <v>0</v>
      </c>
      <c r="BL187" s="14" t="s">
        <v>198</v>
      </c>
      <c r="BM187" s="236" t="s">
        <v>367</v>
      </c>
    </row>
    <row r="188" s="2" customFormat="1" ht="16.5" customHeight="1">
      <c r="A188" s="35"/>
      <c r="B188" s="36"/>
      <c r="C188" s="224" t="s">
        <v>368</v>
      </c>
      <c r="D188" s="224" t="s">
        <v>118</v>
      </c>
      <c r="E188" s="225" t="s">
        <v>369</v>
      </c>
      <c r="F188" s="226" t="s">
        <v>370</v>
      </c>
      <c r="G188" s="227" t="s">
        <v>233</v>
      </c>
      <c r="H188" s="228">
        <v>2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39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198</v>
      </c>
      <c r="AT188" s="236" t="s">
        <v>118</v>
      </c>
      <c r="AU188" s="236" t="s">
        <v>84</v>
      </c>
      <c r="AY188" s="14" t="s">
        <v>117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82</v>
      </c>
      <c r="BK188" s="237">
        <f>ROUND(I188*H188,2)</f>
        <v>0</v>
      </c>
      <c r="BL188" s="14" t="s">
        <v>198</v>
      </c>
      <c r="BM188" s="236" t="s">
        <v>371</v>
      </c>
    </row>
    <row r="189" s="2" customFormat="1" ht="16.5" customHeight="1">
      <c r="A189" s="35"/>
      <c r="B189" s="36"/>
      <c r="C189" s="224" t="s">
        <v>372</v>
      </c>
      <c r="D189" s="224" t="s">
        <v>118</v>
      </c>
      <c r="E189" s="225" t="s">
        <v>373</v>
      </c>
      <c r="F189" s="226" t="s">
        <v>374</v>
      </c>
      <c r="G189" s="227" t="s">
        <v>233</v>
      </c>
      <c r="H189" s="228">
        <v>1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39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198</v>
      </c>
      <c r="AT189" s="236" t="s">
        <v>118</v>
      </c>
      <c r="AU189" s="236" t="s">
        <v>84</v>
      </c>
      <c r="AY189" s="14" t="s">
        <v>117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82</v>
      </c>
      <c r="BK189" s="237">
        <f>ROUND(I189*H189,2)</f>
        <v>0</v>
      </c>
      <c r="BL189" s="14" t="s">
        <v>198</v>
      </c>
      <c r="BM189" s="236" t="s">
        <v>375</v>
      </c>
    </row>
    <row r="190" s="2" customFormat="1" ht="16.5" customHeight="1">
      <c r="A190" s="35"/>
      <c r="B190" s="36"/>
      <c r="C190" s="224" t="s">
        <v>376</v>
      </c>
      <c r="D190" s="224" t="s">
        <v>118</v>
      </c>
      <c r="E190" s="225" t="s">
        <v>377</v>
      </c>
      <c r="F190" s="226" t="s">
        <v>378</v>
      </c>
      <c r="G190" s="227" t="s">
        <v>233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39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198</v>
      </c>
      <c r="AT190" s="236" t="s">
        <v>118</v>
      </c>
      <c r="AU190" s="236" t="s">
        <v>84</v>
      </c>
      <c r="AY190" s="14" t="s">
        <v>117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82</v>
      </c>
      <c r="BK190" s="237">
        <f>ROUND(I190*H190,2)</f>
        <v>0</v>
      </c>
      <c r="BL190" s="14" t="s">
        <v>198</v>
      </c>
      <c r="BM190" s="236" t="s">
        <v>379</v>
      </c>
    </row>
    <row r="191" s="2" customFormat="1" ht="16.5" customHeight="1">
      <c r="A191" s="35"/>
      <c r="B191" s="36"/>
      <c r="C191" s="224" t="s">
        <v>380</v>
      </c>
      <c r="D191" s="224" t="s">
        <v>118</v>
      </c>
      <c r="E191" s="225" t="s">
        <v>381</v>
      </c>
      <c r="F191" s="226" t="s">
        <v>382</v>
      </c>
      <c r="G191" s="227" t="s">
        <v>121</v>
      </c>
      <c r="H191" s="228">
        <v>2</v>
      </c>
      <c r="I191" s="229"/>
      <c r="J191" s="230">
        <f>ROUND(I191*H191,2)</f>
        <v>0</v>
      </c>
      <c r="K191" s="231"/>
      <c r="L191" s="41"/>
      <c r="M191" s="232" t="s">
        <v>1</v>
      </c>
      <c r="N191" s="233" t="s">
        <v>39</v>
      </c>
      <c r="O191" s="88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6" t="s">
        <v>198</v>
      </c>
      <c r="AT191" s="236" t="s">
        <v>118</v>
      </c>
      <c r="AU191" s="236" t="s">
        <v>84</v>
      </c>
      <c r="AY191" s="14" t="s">
        <v>117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4" t="s">
        <v>82</v>
      </c>
      <c r="BK191" s="237">
        <f>ROUND(I191*H191,2)</f>
        <v>0</v>
      </c>
      <c r="BL191" s="14" t="s">
        <v>198</v>
      </c>
      <c r="BM191" s="236" t="s">
        <v>383</v>
      </c>
    </row>
    <row r="192" s="2" customFormat="1" ht="16.5" customHeight="1">
      <c r="A192" s="35"/>
      <c r="B192" s="36"/>
      <c r="C192" s="224" t="s">
        <v>384</v>
      </c>
      <c r="D192" s="224" t="s">
        <v>118</v>
      </c>
      <c r="E192" s="225" t="s">
        <v>385</v>
      </c>
      <c r="F192" s="226" t="s">
        <v>386</v>
      </c>
      <c r="G192" s="227" t="s">
        <v>214</v>
      </c>
      <c r="H192" s="263"/>
      <c r="I192" s="229"/>
      <c r="J192" s="230">
        <f>ROUND(I192*H192,2)</f>
        <v>0</v>
      </c>
      <c r="K192" s="231"/>
      <c r="L192" s="41"/>
      <c r="M192" s="232" t="s">
        <v>1</v>
      </c>
      <c r="N192" s="233" t="s">
        <v>39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198</v>
      </c>
      <c r="AT192" s="236" t="s">
        <v>118</v>
      </c>
      <c r="AU192" s="236" t="s">
        <v>84</v>
      </c>
      <c r="AY192" s="14" t="s">
        <v>117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82</v>
      </c>
      <c r="BK192" s="237">
        <f>ROUND(I192*H192,2)</f>
        <v>0</v>
      </c>
      <c r="BL192" s="14" t="s">
        <v>198</v>
      </c>
      <c r="BM192" s="236" t="s">
        <v>387</v>
      </c>
    </row>
    <row r="193" s="11" customFormat="1" ht="22.8" customHeight="1">
      <c r="A193" s="11"/>
      <c r="B193" s="210"/>
      <c r="C193" s="211"/>
      <c r="D193" s="212" t="s">
        <v>73</v>
      </c>
      <c r="E193" s="250" t="s">
        <v>388</v>
      </c>
      <c r="F193" s="250" t="s">
        <v>389</v>
      </c>
      <c r="G193" s="211"/>
      <c r="H193" s="211"/>
      <c r="I193" s="214"/>
      <c r="J193" s="251">
        <f>BK193</f>
        <v>0</v>
      </c>
      <c r="K193" s="211"/>
      <c r="L193" s="216"/>
      <c r="M193" s="217"/>
      <c r="N193" s="218"/>
      <c r="O193" s="218"/>
      <c r="P193" s="219">
        <f>SUM(P194:P230)</f>
        <v>0</v>
      </c>
      <c r="Q193" s="218"/>
      <c r="R193" s="219">
        <f>SUM(R194:R230)</f>
        <v>0</v>
      </c>
      <c r="S193" s="218"/>
      <c r="T193" s="220">
        <f>SUM(T194:T230)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21" t="s">
        <v>84</v>
      </c>
      <c r="AT193" s="222" t="s">
        <v>73</v>
      </c>
      <c r="AU193" s="222" t="s">
        <v>82</v>
      </c>
      <c r="AY193" s="221" t="s">
        <v>117</v>
      </c>
      <c r="BK193" s="223">
        <f>SUM(BK194:BK230)</f>
        <v>0</v>
      </c>
    </row>
    <row r="194" s="2" customFormat="1" ht="16.5" customHeight="1">
      <c r="A194" s="35"/>
      <c r="B194" s="36"/>
      <c r="C194" s="224" t="s">
        <v>390</v>
      </c>
      <c r="D194" s="224" t="s">
        <v>118</v>
      </c>
      <c r="E194" s="225" t="s">
        <v>391</v>
      </c>
      <c r="F194" s="226" t="s">
        <v>392</v>
      </c>
      <c r="G194" s="227" t="s">
        <v>233</v>
      </c>
      <c r="H194" s="228">
        <v>18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39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198</v>
      </c>
      <c r="AT194" s="236" t="s">
        <v>118</v>
      </c>
      <c r="AU194" s="236" t="s">
        <v>84</v>
      </c>
      <c r="AY194" s="14" t="s">
        <v>117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82</v>
      </c>
      <c r="BK194" s="237">
        <f>ROUND(I194*H194,2)</f>
        <v>0</v>
      </c>
      <c r="BL194" s="14" t="s">
        <v>198</v>
      </c>
      <c r="BM194" s="236" t="s">
        <v>393</v>
      </c>
    </row>
    <row r="195" s="2" customFormat="1" ht="16.5" customHeight="1">
      <c r="A195" s="35"/>
      <c r="B195" s="36"/>
      <c r="C195" s="224" t="s">
        <v>394</v>
      </c>
      <c r="D195" s="224" t="s">
        <v>118</v>
      </c>
      <c r="E195" s="225" t="s">
        <v>395</v>
      </c>
      <c r="F195" s="226" t="s">
        <v>396</v>
      </c>
      <c r="G195" s="227" t="s">
        <v>233</v>
      </c>
      <c r="H195" s="228">
        <v>3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39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198</v>
      </c>
      <c r="AT195" s="236" t="s">
        <v>118</v>
      </c>
      <c r="AU195" s="236" t="s">
        <v>84</v>
      </c>
      <c r="AY195" s="14" t="s">
        <v>117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82</v>
      </c>
      <c r="BK195" s="237">
        <f>ROUND(I195*H195,2)</f>
        <v>0</v>
      </c>
      <c r="BL195" s="14" t="s">
        <v>198</v>
      </c>
      <c r="BM195" s="236" t="s">
        <v>397</v>
      </c>
    </row>
    <row r="196" s="2" customFormat="1" ht="16.5" customHeight="1">
      <c r="A196" s="35"/>
      <c r="B196" s="36"/>
      <c r="C196" s="224" t="s">
        <v>398</v>
      </c>
      <c r="D196" s="224" t="s">
        <v>118</v>
      </c>
      <c r="E196" s="225" t="s">
        <v>399</v>
      </c>
      <c r="F196" s="226" t="s">
        <v>400</v>
      </c>
      <c r="G196" s="227" t="s">
        <v>233</v>
      </c>
      <c r="H196" s="228">
        <v>3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39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198</v>
      </c>
      <c r="AT196" s="236" t="s">
        <v>118</v>
      </c>
      <c r="AU196" s="236" t="s">
        <v>84</v>
      </c>
      <c r="AY196" s="14" t="s">
        <v>117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82</v>
      </c>
      <c r="BK196" s="237">
        <f>ROUND(I196*H196,2)</f>
        <v>0</v>
      </c>
      <c r="BL196" s="14" t="s">
        <v>198</v>
      </c>
      <c r="BM196" s="236" t="s">
        <v>401</v>
      </c>
    </row>
    <row r="197" s="2" customFormat="1" ht="16.5" customHeight="1">
      <c r="A197" s="35"/>
      <c r="B197" s="36"/>
      <c r="C197" s="224" t="s">
        <v>402</v>
      </c>
      <c r="D197" s="224" t="s">
        <v>118</v>
      </c>
      <c r="E197" s="225" t="s">
        <v>403</v>
      </c>
      <c r="F197" s="226" t="s">
        <v>404</v>
      </c>
      <c r="G197" s="227" t="s">
        <v>233</v>
      </c>
      <c r="H197" s="228">
        <v>3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39</v>
      </c>
      <c r="O197" s="88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198</v>
      </c>
      <c r="AT197" s="236" t="s">
        <v>118</v>
      </c>
      <c r="AU197" s="236" t="s">
        <v>84</v>
      </c>
      <c r="AY197" s="14" t="s">
        <v>117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82</v>
      </c>
      <c r="BK197" s="237">
        <f>ROUND(I197*H197,2)</f>
        <v>0</v>
      </c>
      <c r="BL197" s="14" t="s">
        <v>198</v>
      </c>
      <c r="BM197" s="236" t="s">
        <v>405</v>
      </c>
    </row>
    <row r="198" s="2" customFormat="1" ht="16.5" customHeight="1">
      <c r="A198" s="35"/>
      <c r="B198" s="36"/>
      <c r="C198" s="224" t="s">
        <v>406</v>
      </c>
      <c r="D198" s="224" t="s">
        <v>118</v>
      </c>
      <c r="E198" s="225" t="s">
        <v>407</v>
      </c>
      <c r="F198" s="226" t="s">
        <v>408</v>
      </c>
      <c r="G198" s="227" t="s">
        <v>233</v>
      </c>
      <c r="H198" s="228">
        <v>4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39</v>
      </c>
      <c r="O198" s="88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198</v>
      </c>
      <c r="AT198" s="236" t="s">
        <v>118</v>
      </c>
      <c r="AU198" s="236" t="s">
        <v>84</v>
      </c>
      <c r="AY198" s="14" t="s">
        <v>117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82</v>
      </c>
      <c r="BK198" s="237">
        <f>ROUND(I198*H198,2)</f>
        <v>0</v>
      </c>
      <c r="BL198" s="14" t="s">
        <v>198</v>
      </c>
      <c r="BM198" s="236" t="s">
        <v>409</v>
      </c>
    </row>
    <row r="199" s="2" customFormat="1" ht="16.5" customHeight="1">
      <c r="A199" s="35"/>
      <c r="B199" s="36"/>
      <c r="C199" s="224" t="s">
        <v>410</v>
      </c>
      <c r="D199" s="224" t="s">
        <v>118</v>
      </c>
      <c r="E199" s="225" t="s">
        <v>411</v>
      </c>
      <c r="F199" s="226" t="s">
        <v>412</v>
      </c>
      <c r="G199" s="227" t="s">
        <v>233</v>
      </c>
      <c r="H199" s="228">
        <v>22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39</v>
      </c>
      <c r="O199" s="88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198</v>
      </c>
      <c r="AT199" s="236" t="s">
        <v>118</v>
      </c>
      <c r="AU199" s="236" t="s">
        <v>84</v>
      </c>
      <c r="AY199" s="14" t="s">
        <v>117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82</v>
      </c>
      <c r="BK199" s="237">
        <f>ROUND(I199*H199,2)</f>
        <v>0</v>
      </c>
      <c r="BL199" s="14" t="s">
        <v>198</v>
      </c>
      <c r="BM199" s="236" t="s">
        <v>413</v>
      </c>
    </row>
    <row r="200" s="2" customFormat="1" ht="16.5" customHeight="1">
      <c r="A200" s="35"/>
      <c r="B200" s="36"/>
      <c r="C200" s="224" t="s">
        <v>414</v>
      </c>
      <c r="D200" s="224" t="s">
        <v>118</v>
      </c>
      <c r="E200" s="225" t="s">
        <v>415</v>
      </c>
      <c r="F200" s="226" t="s">
        <v>416</v>
      </c>
      <c r="G200" s="227" t="s">
        <v>233</v>
      </c>
      <c r="H200" s="228">
        <v>3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39</v>
      </c>
      <c r="O200" s="88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198</v>
      </c>
      <c r="AT200" s="236" t="s">
        <v>118</v>
      </c>
      <c r="AU200" s="236" t="s">
        <v>84</v>
      </c>
      <c r="AY200" s="14" t="s">
        <v>117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82</v>
      </c>
      <c r="BK200" s="237">
        <f>ROUND(I200*H200,2)</f>
        <v>0</v>
      </c>
      <c r="BL200" s="14" t="s">
        <v>198</v>
      </c>
      <c r="BM200" s="236" t="s">
        <v>417</v>
      </c>
    </row>
    <row r="201" s="2" customFormat="1" ht="16.5" customHeight="1">
      <c r="A201" s="35"/>
      <c r="B201" s="36"/>
      <c r="C201" s="224" t="s">
        <v>418</v>
      </c>
      <c r="D201" s="224" t="s">
        <v>118</v>
      </c>
      <c r="E201" s="225" t="s">
        <v>419</v>
      </c>
      <c r="F201" s="226" t="s">
        <v>420</v>
      </c>
      <c r="G201" s="227" t="s">
        <v>233</v>
      </c>
      <c r="H201" s="228">
        <v>25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39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198</v>
      </c>
      <c r="AT201" s="236" t="s">
        <v>118</v>
      </c>
      <c r="AU201" s="236" t="s">
        <v>84</v>
      </c>
      <c r="AY201" s="14" t="s">
        <v>117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82</v>
      </c>
      <c r="BK201" s="237">
        <f>ROUND(I201*H201,2)</f>
        <v>0</v>
      </c>
      <c r="BL201" s="14" t="s">
        <v>198</v>
      </c>
      <c r="BM201" s="236" t="s">
        <v>421</v>
      </c>
    </row>
    <row r="202" s="2" customFormat="1" ht="16.5" customHeight="1">
      <c r="A202" s="35"/>
      <c r="B202" s="36"/>
      <c r="C202" s="224" t="s">
        <v>422</v>
      </c>
      <c r="D202" s="224" t="s">
        <v>118</v>
      </c>
      <c r="E202" s="225" t="s">
        <v>423</v>
      </c>
      <c r="F202" s="226" t="s">
        <v>424</v>
      </c>
      <c r="G202" s="227" t="s">
        <v>233</v>
      </c>
      <c r="H202" s="228">
        <v>12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39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198</v>
      </c>
      <c r="AT202" s="236" t="s">
        <v>118</v>
      </c>
      <c r="AU202" s="236" t="s">
        <v>84</v>
      </c>
      <c r="AY202" s="14" t="s">
        <v>117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82</v>
      </c>
      <c r="BK202" s="237">
        <f>ROUND(I202*H202,2)</f>
        <v>0</v>
      </c>
      <c r="BL202" s="14" t="s">
        <v>198</v>
      </c>
      <c r="BM202" s="236" t="s">
        <v>425</v>
      </c>
    </row>
    <row r="203" s="2" customFormat="1" ht="16.5" customHeight="1">
      <c r="A203" s="35"/>
      <c r="B203" s="36"/>
      <c r="C203" s="224" t="s">
        <v>426</v>
      </c>
      <c r="D203" s="224" t="s">
        <v>118</v>
      </c>
      <c r="E203" s="225" t="s">
        <v>427</v>
      </c>
      <c r="F203" s="226" t="s">
        <v>428</v>
      </c>
      <c r="G203" s="227" t="s">
        <v>233</v>
      </c>
      <c r="H203" s="228">
        <v>15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39</v>
      </c>
      <c r="O203" s="88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198</v>
      </c>
      <c r="AT203" s="236" t="s">
        <v>118</v>
      </c>
      <c r="AU203" s="236" t="s">
        <v>84</v>
      </c>
      <c r="AY203" s="14" t="s">
        <v>117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82</v>
      </c>
      <c r="BK203" s="237">
        <f>ROUND(I203*H203,2)</f>
        <v>0</v>
      </c>
      <c r="BL203" s="14" t="s">
        <v>198</v>
      </c>
      <c r="BM203" s="236" t="s">
        <v>429</v>
      </c>
    </row>
    <row r="204" s="2" customFormat="1" ht="16.5" customHeight="1">
      <c r="A204" s="35"/>
      <c r="B204" s="36"/>
      <c r="C204" s="224" t="s">
        <v>430</v>
      </c>
      <c r="D204" s="224" t="s">
        <v>118</v>
      </c>
      <c r="E204" s="225" t="s">
        <v>431</v>
      </c>
      <c r="F204" s="226" t="s">
        <v>432</v>
      </c>
      <c r="G204" s="227" t="s">
        <v>233</v>
      </c>
      <c r="H204" s="228">
        <v>4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39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198</v>
      </c>
      <c r="AT204" s="236" t="s">
        <v>118</v>
      </c>
      <c r="AU204" s="236" t="s">
        <v>84</v>
      </c>
      <c r="AY204" s="14" t="s">
        <v>117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82</v>
      </c>
      <c r="BK204" s="237">
        <f>ROUND(I204*H204,2)</f>
        <v>0</v>
      </c>
      <c r="BL204" s="14" t="s">
        <v>198</v>
      </c>
      <c r="BM204" s="236" t="s">
        <v>433</v>
      </c>
    </row>
    <row r="205" s="2" customFormat="1" ht="16.5" customHeight="1">
      <c r="A205" s="35"/>
      <c r="B205" s="36"/>
      <c r="C205" s="224" t="s">
        <v>434</v>
      </c>
      <c r="D205" s="224" t="s">
        <v>118</v>
      </c>
      <c r="E205" s="225" t="s">
        <v>435</v>
      </c>
      <c r="F205" s="226" t="s">
        <v>436</v>
      </c>
      <c r="G205" s="227" t="s">
        <v>233</v>
      </c>
      <c r="H205" s="228">
        <v>3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39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198</v>
      </c>
      <c r="AT205" s="236" t="s">
        <v>118</v>
      </c>
      <c r="AU205" s="236" t="s">
        <v>84</v>
      </c>
      <c r="AY205" s="14" t="s">
        <v>117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82</v>
      </c>
      <c r="BK205" s="237">
        <f>ROUND(I205*H205,2)</f>
        <v>0</v>
      </c>
      <c r="BL205" s="14" t="s">
        <v>198</v>
      </c>
      <c r="BM205" s="236" t="s">
        <v>437</v>
      </c>
    </row>
    <row r="206" s="2" customFormat="1" ht="16.5" customHeight="1">
      <c r="A206" s="35"/>
      <c r="B206" s="36"/>
      <c r="C206" s="224" t="s">
        <v>438</v>
      </c>
      <c r="D206" s="224" t="s">
        <v>118</v>
      </c>
      <c r="E206" s="225" t="s">
        <v>439</v>
      </c>
      <c r="F206" s="226" t="s">
        <v>440</v>
      </c>
      <c r="G206" s="227" t="s">
        <v>441</v>
      </c>
      <c r="H206" s="228">
        <v>2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39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198</v>
      </c>
      <c r="AT206" s="236" t="s">
        <v>118</v>
      </c>
      <c r="AU206" s="236" t="s">
        <v>84</v>
      </c>
      <c r="AY206" s="14" t="s">
        <v>117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82</v>
      </c>
      <c r="BK206" s="237">
        <f>ROUND(I206*H206,2)</f>
        <v>0</v>
      </c>
      <c r="BL206" s="14" t="s">
        <v>198</v>
      </c>
      <c r="BM206" s="236" t="s">
        <v>442</v>
      </c>
    </row>
    <row r="207" s="2" customFormat="1" ht="16.5" customHeight="1">
      <c r="A207" s="35"/>
      <c r="B207" s="36"/>
      <c r="C207" s="224" t="s">
        <v>443</v>
      </c>
      <c r="D207" s="224" t="s">
        <v>118</v>
      </c>
      <c r="E207" s="225" t="s">
        <v>444</v>
      </c>
      <c r="F207" s="226" t="s">
        <v>445</v>
      </c>
      <c r="G207" s="227" t="s">
        <v>233</v>
      </c>
      <c r="H207" s="228">
        <v>3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39</v>
      </c>
      <c r="O207" s="88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198</v>
      </c>
      <c r="AT207" s="236" t="s">
        <v>118</v>
      </c>
      <c r="AU207" s="236" t="s">
        <v>84</v>
      </c>
      <c r="AY207" s="14" t="s">
        <v>117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82</v>
      </c>
      <c r="BK207" s="237">
        <f>ROUND(I207*H207,2)</f>
        <v>0</v>
      </c>
      <c r="BL207" s="14" t="s">
        <v>198</v>
      </c>
      <c r="BM207" s="236" t="s">
        <v>446</v>
      </c>
    </row>
    <row r="208" s="2" customFormat="1" ht="16.5" customHeight="1">
      <c r="A208" s="35"/>
      <c r="B208" s="36"/>
      <c r="C208" s="224" t="s">
        <v>447</v>
      </c>
      <c r="D208" s="224" t="s">
        <v>118</v>
      </c>
      <c r="E208" s="225" t="s">
        <v>448</v>
      </c>
      <c r="F208" s="226" t="s">
        <v>449</v>
      </c>
      <c r="G208" s="227" t="s">
        <v>233</v>
      </c>
      <c r="H208" s="228">
        <v>6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39</v>
      </c>
      <c r="O208" s="88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198</v>
      </c>
      <c r="AT208" s="236" t="s">
        <v>118</v>
      </c>
      <c r="AU208" s="236" t="s">
        <v>84</v>
      </c>
      <c r="AY208" s="14" t="s">
        <v>117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82</v>
      </c>
      <c r="BK208" s="237">
        <f>ROUND(I208*H208,2)</f>
        <v>0</v>
      </c>
      <c r="BL208" s="14" t="s">
        <v>198</v>
      </c>
      <c r="BM208" s="236" t="s">
        <v>450</v>
      </c>
    </row>
    <row r="209" s="2" customFormat="1" ht="21.75" customHeight="1">
      <c r="A209" s="35"/>
      <c r="B209" s="36"/>
      <c r="C209" s="224" t="s">
        <v>451</v>
      </c>
      <c r="D209" s="224" t="s">
        <v>118</v>
      </c>
      <c r="E209" s="225" t="s">
        <v>452</v>
      </c>
      <c r="F209" s="226" t="s">
        <v>453</v>
      </c>
      <c r="G209" s="227" t="s">
        <v>233</v>
      </c>
      <c r="H209" s="228">
        <v>1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39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198</v>
      </c>
      <c r="AT209" s="236" t="s">
        <v>118</v>
      </c>
      <c r="AU209" s="236" t="s">
        <v>84</v>
      </c>
      <c r="AY209" s="14" t="s">
        <v>117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82</v>
      </c>
      <c r="BK209" s="237">
        <f>ROUND(I209*H209,2)</f>
        <v>0</v>
      </c>
      <c r="BL209" s="14" t="s">
        <v>198</v>
      </c>
      <c r="BM209" s="236" t="s">
        <v>454</v>
      </c>
    </row>
    <row r="210" s="2" customFormat="1" ht="16.5" customHeight="1">
      <c r="A210" s="35"/>
      <c r="B210" s="36"/>
      <c r="C210" s="252" t="s">
        <v>455</v>
      </c>
      <c r="D210" s="252" t="s">
        <v>200</v>
      </c>
      <c r="E210" s="253" t="s">
        <v>456</v>
      </c>
      <c r="F210" s="254" t="s">
        <v>457</v>
      </c>
      <c r="G210" s="255" t="s">
        <v>233</v>
      </c>
      <c r="H210" s="256">
        <v>3</v>
      </c>
      <c r="I210" s="257"/>
      <c r="J210" s="258">
        <f>ROUND(I210*H210,2)</f>
        <v>0</v>
      </c>
      <c r="K210" s="259"/>
      <c r="L210" s="260"/>
      <c r="M210" s="261" t="s">
        <v>1</v>
      </c>
      <c r="N210" s="262" t="s">
        <v>39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204</v>
      </c>
      <c r="AT210" s="236" t="s">
        <v>200</v>
      </c>
      <c r="AU210" s="236" t="s">
        <v>84</v>
      </c>
      <c r="AY210" s="14" t="s">
        <v>117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82</v>
      </c>
      <c r="BK210" s="237">
        <f>ROUND(I210*H210,2)</f>
        <v>0</v>
      </c>
      <c r="BL210" s="14" t="s">
        <v>198</v>
      </c>
      <c r="BM210" s="236" t="s">
        <v>458</v>
      </c>
    </row>
    <row r="211" s="2" customFormat="1" ht="16.5" customHeight="1">
      <c r="A211" s="35"/>
      <c r="B211" s="36"/>
      <c r="C211" s="252" t="s">
        <v>459</v>
      </c>
      <c r="D211" s="252" t="s">
        <v>200</v>
      </c>
      <c r="E211" s="253" t="s">
        <v>460</v>
      </c>
      <c r="F211" s="254" t="s">
        <v>461</v>
      </c>
      <c r="G211" s="255" t="s">
        <v>233</v>
      </c>
      <c r="H211" s="256">
        <v>6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39</v>
      </c>
      <c r="O211" s="88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204</v>
      </c>
      <c r="AT211" s="236" t="s">
        <v>200</v>
      </c>
      <c r="AU211" s="236" t="s">
        <v>84</v>
      </c>
      <c r="AY211" s="14" t="s">
        <v>117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82</v>
      </c>
      <c r="BK211" s="237">
        <f>ROUND(I211*H211,2)</f>
        <v>0</v>
      </c>
      <c r="BL211" s="14" t="s">
        <v>198</v>
      </c>
      <c r="BM211" s="236" t="s">
        <v>462</v>
      </c>
    </row>
    <row r="212" s="2" customFormat="1" ht="21.75" customHeight="1">
      <c r="A212" s="35"/>
      <c r="B212" s="36"/>
      <c r="C212" s="252" t="s">
        <v>463</v>
      </c>
      <c r="D212" s="252" t="s">
        <v>200</v>
      </c>
      <c r="E212" s="253" t="s">
        <v>464</v>
      </c>
      <c r="F212" s="254" t="s">
        <v>465</v>
      </c>
      <c r="G212" s="255" t="s">
        <v>233</v>
      </c>
      <c r="H212" s="256">
        <v>1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39</v>
      </c>
      <c r="O212" s="88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204</v>
      </c>
      <c r="AT212" s="236" t="s">
        <v>200</v>
      </c>
      <c r="AU212" s="236" t="s">
        <v>84</v>
      </c>
      <c r="AY212" s="14" t="s">
        <v>117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82</v>
      </c>
      <c r="BK212" s="237">
        <f>ROUND(I212*H212,2)</f>
        <v>0</v>
      </c>
      <c r="BL212" s="14" t="s">
        <v>198</v>
      </c>
      <c r="BM212" s="236" t="s">
        <v>466</v>
      </c>
    </row>
    <row r="213" s="2" customFormat="1" ht="16.5" customHeight="1">
      <c r="A213" s="35"/>
      <c r="B213" s="36"/>
      <c r="C213" s="252" t="s">
        <v>467</v>
      </c>
      <c r="D213" s="252" t="s">
        <v>200</v>
      </c>
      <c r="E213" s="253" t="s">
        <v>468</v>
      </c>
      <c r="F213" s="254" t="s">
        <v>469</v>
      </c>
      <c r="G213" s="255" t="s">
        <v>233</v>
      </c>
      <c r="H213" s="256">
        <v>1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39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204</v>
      </c>
      <c r="AT213" s="236" t="s">
        <v>200</v>
      </c>
      <c r="AU213" s="236" t="s">
        <v>84</v>
      </c>
      <c r="AY213" s="14" t="s">
        <v>117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82</v>
      </c>
      <c r="BK213" s="237">
        <f>ROUND(I213*H213,2)</f>
        <v>0</v>
      </c>
      <c r="BL213" s="14" t="s">
        <v>198</v>
      </c>
      <c r="BM213" s="236" t="s">
        <v>470</v>
      </c>
    </row>
    <row r="214" s="2" customFormat="1" ht="16.5" customHeight="1">
      <c r="A214" s="35"/>
      <c r="B214" s="36"/>
      <c r="C214" s="252" t="s">
        <v>471</v>
      </c>
      <c r="D214" s="252" t="s">
        <v>200</v>
      </c>
      <c r="E214" s="253" t="s">
        <v>472</v>
      </c>
      <c r="F214" s="254" t="s">
        <v>473</v>
      </c>
      <c r="G214" s="255" t="s">
        <v>233</v>
      </c>
      <c r="H214" s="256">
        <v>9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39</v>
      </c>
      <c r="O214" s="88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204</v>
      </c>
      <c r="AT214" s="236" t="s">
        <v>200</v>
      </c>
      <c r="AU214" s="236" t="s">
        <v>84</v>
      </c>
      <c r="AY214" s="14" t="s">
        <v>117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82</v>
      </c>
      <c r="BK214" s="237">
        <f>ROUND(I214*H214,2)</f>
        <v>0</v>
      </c>
      <c r="BL214" s="14" t="s">
        <v>198</v>
      </c>
      <c r="BM214" s="236" t="s">
        <v>474</v>
      </c>
    </row>
    <row r="215" s="2" customFormat="1" ht="16.5" customHeight="1">
      <c r="A215" s="35"/>
      <c r="B215" s="36"/>
      <c r="C215" s="252" t="s">
        <v>475</v>
      </c>
      <c r="D215" s="252" t="s">
        <v>200</v>
      </c>
      <c r="E215" s="253" t="s">
        <v>476</v>
      </c>
      <c r="F215" s="254" t="s">
        <v>477</v>
      </c>
      <c r="G215" s="255" t="s">
        <v>233</v>
      </c>
      <c r="H215" s="256">
        <v>3</v>
      </c>
      <c r="I215" s="257"/>
      <c r="J215" s="258">
        <f>ROUND(I215*H215,2)</f>
        <v>0</v>
      </c>
      <c r="K215" s="259"/>
      <c r="L215" s="260"/>
      <c r="M215" s="261" t="s">
        <v>1</v>
      </c>
      <c r="N215" s="262" t="s">
        <v>39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204</v>
      </c>
      <c r="AT215" s="236" t="s">
        <v>200</v>
      </c>
      <c r="AU215" s="236" t="s">
        <v>84</v>
      </c>
      <c r="AY215" s="14" t="s">
        <v>117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82</v>
      </c>
      <c r="BK215" s="237">
        <f>ROUND(I215*H215,2)</f>
        <v>0</v>
      </c>
      <c r="BL215" s="14" t="s">
        <v>198</v>
      </c>
      <c r="BM215" s="236" t="s">
        <v>478</v>
      </c>
    </row>
    <row r="216" s="2" customFormat="1" ht="16.5" customHeight="1">
      <c r="A216" s="35"/>
      <c r="B216" s="36"/>
      <c r="C216" s="252" t="s">
        <v>479</v>
      </c>
      <c r="D216" s="252" t="s">
        <v>200</v>
      </c>
      <c r="E216" s="253" t="s">
        <v>480</v>
      </c>
      <c r="F216" s="254" t="s">
        <v>481</v>
      </c>
      <c r="G216" s="255" t="s">
        <v>233</v>
      </c>
      <c r="H216" s="256">
        <v>1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39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204</v>
      </c>
      <c r="AT216" s="236" t="s">
        <v>200</v>
      </c>
      <c r="AU216" s="236" t="s">
        <v>84</v>
      </c>
      <c r="AY216" s="14" t="s">
        <v>117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82</v>
      </c>
      <c r="BK216" s="237">
        <f>ROUND(I216*H216,2)</f>
        <v>0</v>
      </c>
      <c r="BL216" s="14" t="s">
        <v>198</v>
      </c>
      <c r="BM216" s="236" t="s">
        <v>482</v>
      </c>
    </row>
    <row r="217" s="2" customFormat="1" ht="16.5" customHeight="1">
      <c r="A217" s="35"/>
      <c r="B217" s="36"/>
      <c r="C217" s="252" t="s">
        <v>483</v>
      </c>
      <c r="D217" s="252" t="s">
        <v>200</v>
      </c>
      <c r="E217" s="253" t="s">
        <v>484</v>
      </c>
      <c r="F217" s="254" t="s">
        <v>485</v>
      </c>
      <c r="G217" s="255" t="s">
        <v>233</v>
      </c>
      <c r="H217" s="256">
        <v>1</v>
      </c>
      <c r="I217" s="257"/>
      <c r="J217" s="258">
        <f>ROUND(I217*H217,2)</f>
        <v>0</v>
      </c>
      <c r="K217" s="259"/>
      <c r="L217" s="260"/>
      <c r="M217" s="261" t="s">
        <v>1</v>
      </c>
      <c r="N217" s="262" t="s">
        <v>39</v>
      </c>
      <c r="O217" s="88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204</v>
      </c>
      <c r="AT217" s="236" t="s">
        <v>200</v>
      </c>
      <c r="AU217" s="236" t="s">
        <v>84</v>
      </c>
      <c r="AY217" s="14" t="s">
        <v>117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82</v>
      </c>
      <c r="BK217" s="237">
        <f>ROUND(I217*H217,2)</f>
        <v>0</v>
      </c>
      <c r="BL217" s="14" t="s">
        <v>198</v>
      </c>
      <c r="BM217" s="236" t="s">
        <v>486</v>
      </c>
    </row>
    <row r="218" s="2" customFormat="1" ht="16.5" customHeight="1">
      <c r="A218" s="35"/>
      <c r="B218" s="36"/>
      <c r="C218" s="252" t="s">
        <v>487</v>
      </c>
      <c r="D218" s="252" t="s">
        <v>200</v>
      </c>
      <c r="E218" s="253" t="s">
        <v>488</v>
      </c>
      <c r="F218" s="254" t="s">
        <v>489</v>
      </c>
      <c r="G218" s="255" t="s">
        <v>233</v>
      </c>
      <c r="H218" s="256">
        <v>1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39</v>
      </c>
      <c r="O218" s="88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204</v>
      </c>
      <c r="AT218" s="236" t="s">
        <v>200</v>
      </c>
      <c r="AU218" s="236" t="s">
        <v>84</v>
      </c>
      <c r="AY218" s="14" t="s">
        <v>117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82</v>
      </c>
      <c r="BK218" s="237">
        <f>ROUND(I218*H218,2)</f>
        <v>0</v>
      </c>
      <c r="BL218" s="14" t="s">
        <v>198</v>
      </c>
      <c r="BM218" s="236" t="s">
        <v>490</v>
      </c>
    </row>
    <row r="219" s="2" customFormat="1" ht="16.5" customHeight="1">
      <c r="A219" s="35"/>
      <c r="B219" s="36"/>
      <c r="C219" s="252" t="s">
        <v>491</v>
      </c>
      <c r="D219" s="252" t="s">
        <v>200</v>
      </c>
      <c r="E219" s="253" t="s">
        <v>492</v>
      </c>
      <c r="F219" s="254" t="s">
        <v>493</v>
      </c>
      <c r="G219" s="255" t="s">
        <v>233</v>
      </c>
      <c r="H219" s="256">
        <v>1</v>
      </c>
      <c r="I219" s="257"/>
      <c r="J219" s="258">
        <f>ROUND(I219*H219,2)</f>
        <v>0</v>
      </c>
      <c r="K219" s="259"/>
      <c r="L219" s="260"/>
      <c r="M219" s="261" t="s">
        <v>1</v>
      </c>
      <c r="N219" s="262" t="s">
        <v>39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204</v>
      </c>
      <c r="AT219" s="236" t="s">
        <v>200</v>
      </c>
      <c r="AU219" s="236" t="s">
        <v>84</v>
      </c>
      <c r="AY219" s="14" t="s">
        <v>117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82</v>
      </c>
      <c r="BK219" s="237">
        <f>ROUND(I219*H219,2)</f>
        <v>0</v>
      </c>
      <c r="BL219" s="14" t="s">
        <v>198</v>
      </c>
      <c r="BM219" s="236" t="s">
        <v>494</v>
      </c>
    </row>
    <row r="220" s="2" customFormat="1" ht="16.5" customHeight="1">
      <c r="A220" s="35"/>
      <c r="B220" s="36"/>
      <c r="C220" s="252" t="s">
        <v>495</v>
      </c>
      <c r="D220" s="252" t="s">
        <v>200</v>
      </c>
      <c r="E220" s="253" t="s">
        <v>496</v>
      </c>
      <c r="F220" s="254" t="s">
        <v>497</v>
      </c>
      <c r="G220" s="255" t="s">
        <v>233</v>
      </c>
      <c r="H220" s="256">
        <v>1</v>
      </c>
      <c r="I220" s="257"/>
      <c r="J220" s="258">
        <f>ROUND(I220*H220,2)</f>
        <v>0</v>
      </c>
      <c r="K220" s="259"/>
      <c r="L220" s="260"/>
      <c r="M220" s="261" t="s">
        <v>1</v>
      </c>
      <c r="N220" s="262" t="s">
        <v>39</v>
      </c>
      <c r="O220" s="88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6" t="s">
        <v>204</v>
      </c>
      <c r="AT220" s="236" t="s">
        <v>200</v>
      </c>
      <c r="AU220" s="236" t="s">
        <v>84</v>
      </c>
      <c r="AY220" s="14" t="s">
        <v>117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4" t="s">
        <v>82</v>
      </c>
      <c r="BK220" s="237">
        <f>ROUND(I220*H220,2)</f>
        <v>0</v>
      </c>
      <c r="BL220" s="14" t="s">
        <v>198</v>
      </c>
      <c r="BM220" s="236" t="s">
        <v>498</v>
      </c>
    </row>
    <row r="221" s="2" customFormat="1" ht="21.75" customHeight="1">
      <c r="A221" s="35"/>
      <c r="B221" s="36"/>
      <c r="C221" s="252" t="s">
        <v>499</v>
      </c>
      <c r="D221" s="252" t="s">
        <v>200</v>
      </c>
      <c r="E221" s="253" t="s">
        <v>500</v>
      </c>
      <c r="F221" s="254" t="s">
        <v>501</v>
      </c>
      <c r="G221" s="255" t="s">
        <v>502</v>
      </c>
      <c r="H221" s="256">
        <v>1</v>
      </c>
      <c r="I221" s="257"/>
      <c r="J221" s="258">
        <f>ROUND(I221*H221,2)</f>
        <v>0</v>
      </c>
      <c r="K221" s="259"/>
      <c r="L221" s="260"/>
      <c r="M221" s="261" t="s">
        <v>1</v>
      </c>
      <c r="N221" s="262" t="s">
        <v>39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204</v>
      </c>
      <c r="AT221" s="236" t="s">
        <v>200</v>
      </c>
      <c r="AU221" s="236" t="s">
        <v>84</v>
      </c>
      <c r="AY221" s="14" t="s">
        <v>117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82</v>
      </c>
      <c r="BK221" s="237">
        <f>ROUND(I221*H221,2)</f>
        <v>0</v>
      </c>
      <c r="BL221" s="14" t="s">
        <v>198</v>
      </c>
      <c r="BM221" s="236" t="s">
        <v>503</v>
      </c>
    </row>
    <row r="222" s="2" customFormat="1" ht="21.75" customHeight="1">
      <c r="A222" s="35"/>
      <c r="B222" s="36"/>
      <c r="C222" s="252" t="s">
        <v>504</v>
      </c>
      <c r="D222" s="252" t="s">
        <v>200</v>
      </c>
      <c r="E222" s="253" t="s">
        <v>505</v>
      </c>
      <c r="F222" s="254" t="s">
        <v>506</v>
      </c>
      <c r="G222" s="255" t="s">
        <v>502</v>
      </c>
      <c r="H222" s="256">
        <v>1</v>
      </c>
      <c r="I222" s="257"/>
      <c r="J222" s="258">
        <f>ROUND(I222*H222,2)</f>
        <v>0</v>
      </c>
      <c r="K222" s="259"/>
      <c r="L222" s="260"/>
      <c r="M222" s="261" t="s">
        <v>1</v>
      </c>
      <c r="N222" s="262" t="s">
        <v>39</v>
      </c>
      <c r="O222" s="88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204</v>
      </c>
      <c r="AT222" s="236" t="s">
        <v>200</v>
      </c>
      <c r="AU222" s="236" t="s">
        <v>84</v>
      </c>
      <c r="AY222" s="14" t="s">
        <v>117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82</v>
      </c>
      <c r="BK222" s="237">
        <f>ROUND(I222*H222,2)</f>
        <v>0</v>
      </c>
      <c r="BL222" s="14" t="s">
        <v>198</v>
      </c>
      <c r="BM222" s="236" t="s">
        <v>507</v>
      </c>
    </row>
    <row r="223" s="2" customFormat="1" ht="16.5" customHeight="1">
      <c r="A223" s="35"/>
      <c r="B223" s="36"/>
      <c r="C223" s="252" t="s">
        <v>508</v>
      </c>
      <c r="D223" s="252" t="s">
        <v>200</v>
      </c>
      <c r="E223" s="253" t="s">
        <v>509</v>
      </c>
      <c r="F223" s="254" t="s">
        <v>510</v>
      </c>
      <c r="G223" s="255" t="s">
        <v>502</v>
      </c>
      <c r="H223" s="256">
        <v>1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39</v>
      </c>
      <c r="O223" s="88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204</v>
      </c>
      <c r="AT223" s="236" t="s">
        <v>200</v>
      </c>
      <c r="AU223" s="236" t="s">
        <v>84</v>
      </c>
      <c r="AY223" s="14" t="s">
        <v>117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82</v>
      </c>
      <c r="BK223" s="237">
        <f>ROUND(I223*H223,2)</f>
        <v>0</v>
      </c>
      <c r="BL223" s="14" t="s">
        <v>198</v>
      </c>
      <c r="BM223" s="236" t="s">
        <v>511</v>
      </c>
    </row>
    <row r="224" s="2" customFormat="1" ht="16.5" customHeight="1">
      <c r="A224" s="35"/>
      <c r="B224" s="36"/>
      <c r="C224" s="252" t="s">
        <v>512</v>
      </c>
      <c r="D224" s="252" t="s">
        <v>200</v>
      </c>
      <c r="E224" s="253" t="s">
        <v>513</v>
      </c>
      <c r="F224" s="254" t="s">
        <v>514</v>
      </c>
      <c r="G224" s="255" t="s">
        <v>502</v>
      </c>
      <c r="H224" s="256">
        <v>2</v>
      </c>
      <c r="I224" s="257"/>
      <c r="J224" s="258">
        <f>ROUND(I224*H224,2)</f>
        <v>0</v>
      </c>
      <c r="K224" s="259"/>
      <c r="L224" s="260"/>
      <c r="M224" s="261" t="s">
        <v>1</v>
      </c>
      <c r="N224" s="262" t="s">
        <v>39</v>
      </c>
      <c r="O224" s="88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204</v>
      </c>
      <c r="AT224" s="236" t="s">
        <v>200</v>
      </c>
      <c r="AU224" s="236" t="s">
        <v>84</v>
      </c>
      <c r="AY224" s="14" t="s">
        <v>117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82</v>
      </c>
      <c r="BK224" s="237">
        <f>ROUND(I224*H224,2)</f>
        <v>0</v>
      </c>
      <c r="BL224" s="14" t="s">
        <v>198</v>
      </c>
      <c r="BM224" s="236" t="s">
        <v>515</v>
      </c>
    </row>
    <row r="225" s="2" customFormat="1" ht="16.5" customHeight="1">
      <c r="A225" s="35"/>
      <c r="B225" s="36"/>
      <c r="C225" s="252" t="s">
        <v>516</v>
      </c>
      <c r="D225" s="252" t="s">
        <v>200</v>
      </c>
      <c r="E225" s="253" t="s">
        <v>517</v>
      </c>
      <c r="F225" s="254" t="s">
        <v>518</v>
      </c>
      <c r="G225" s="255" t="s">
        <v>502</v>
      </c>
      <c r="H225" s="256">
        <v>3</v>
      </c>
      <c r="I225" s="257"/>
      <c r="J225" s="258">
        <f>ROUND(I225*H225,2)</f>
        <v>0</v>
      </c>
      <c r="K225" s="259"/>
      <c r="L225" s="260"/>
      <c r="M225" s="261" t="s">
        <v>1</v>
      </c>
      <c r="N225" s="262" t="s">
        <v>39</v>
      </c>
      <c r="O225" s="88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204</v>
      </c>
      <c r="AT225" s="236" t="s">
        <v>200</v>
      </c>
      <c r="AU225" s="236" t="s">
        <v>84</v>
      </c>
      <c r="AY225" s="14" t="s">
        <v>117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82</v>
      </c>
      <c r="BK225" s="237">
        <f>ROUND(I225*H225,2)</f>
        <v>0</v>
      </c>
      <c r="BL225" s="14" t="s">
        <v>198</v>
      </c>
      <c r="BM225" s="236" t="s">
        <v>519</v>
      </c>
    </row>
    <row r="226" s="2" customFormat="1" ht="16.5" customHeight="1">
      <c r="A226" s="35"/>
      <c r="B226" s="36"/>
      <c r="C226" s="252" t="s">
        <v>520</v>
      </c>
      <c r="D226" s="252" t="s">
        <v>200</v>
      </c>
      <c r="E226" s="253" t="s">
        <v>521</v>
      </c>
      <c r="F226" s="254" t="s">
        <v>522</v>
      </c>
      <c r="G226" s="255" t="s">
        <v>502</v>
      </c>
      <c r="H226" s="256">
        <v>2</v>
      </c>
      <c r="I226" s="257"/>
      <c r="J226" s="258">
        <f>ROUND(I226*H226,2)</f>
        <v>0</v>
      </c>
      <c r="K226" s="259"/>
      <c r="L226" s="260"/>
      <c r="M226" s="261" t="s">
        <v>1</v>
      </c>
      <c r="N226" s="262" t="s">
        <v>39</v>
      </c>
      <c r="O226" s="88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204</v>
      </c>
      <c r="AT226" s="236" t="s">
        <v>200</v>
      </c>
      <c r="AU226" s="236" t="s">
        <v>84</v>
      </c>
      <c r="AY226" s="14" t="s">
        <v>117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82</v>
      </c>
      <c r="BK226" s="237">
        <f>ROUND(I226*H226,2)</f>
        <v>0</v>
      </c>
      <c r="BL226" s="14" t="s">
        <v>198</v>
      </c>
      <c r="BM226" s="236" t="s">
        <v>523</v>
      </c>
    </row>
    <row r="227" s="2" customFormat="1" ht="16.5" customHeight="1">
      <c r="A227" s="35"/>
      <c r="B227" s="36"/>
      <c r="C227" s="252" t="s">
        <v>524</v>
      </c>
      <c r="D227" s="252" t="s">
        <v>200</v>
      </c>
      <c r="E227" s="253" t="s">
        <v>525</v>
      </c>
      <c r="F227" s="254" t="s">
        <v>526</v>
      </c>
      <c r="G227" s="255" t="s">
        <v>527</v>
      </c>
      <c r="H227" s="256">
        <v>2</v>
      </c>
      <c r="I227" s="257"/>
      <c r="J227" s="258">
        <f>ROUND(I227*H227,2)</f>
        <v>0</v>
      </c>
      <c r="K227" s="259"/>
      <c r="L227" s="260"/>
      <c r="M227" s="261" t="s">
        <v>1</v>
      </c>
      <c r="N227" s="262" t="s">
        <v>39</v>
      </c>
      <c r="O227" s="88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204</v>
      </c>
      <c r="AT227" s="236" t="s">
        <v>200</v>
      </c>
      <c r="AU227" s="236" t="s">
        <v>84</v>
      </c>
      <c r="AY227" s="14" t="s">
        <v>117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82</v>
      </c>
      <c r="BK227" s="237">
        <f>ROUND(I227*H227,2)</f>
        <v>0</v>
      </c>
      <c r="BL227" s="14" t="s">
        <v>198</v>
      </c>
      <c r="BM227" s="236" t="s">
        <v>528</v>
      </c>
    </row>
    <row r="228" s="2" customFormat="1" ht="16.5" customHeight="1">
      <c r="A228" s="35"/>
      <c r="B228" s="36"/>
      <c r="C228" s="252" t="s">
        <v>529</v>
      </c>
      <c r="D228" s="252" t="s">
        <v>200</v>
      </c>
      <c r="E228" s="253" t="s">
        <v>530</v>
      </c>
      <c r="F228" s="254" t="s">
        <v>531</v>
      </c>
      <c r="G228" s="255" t="s">
        <v>527</v>
      </c>
      <c r="H228" s="256">
        <v>2</v>
      </c>
      <c r="I228" s="257"/>
      <c r="J228" s="258">
        <f>ROUND(I228*H228,2)</f>
        <v>0</v>
      </c>
      <c r="K228" s="259"/>
      <c r="L228" s="260"/>
      <c r="M228" s="261" t="s">
        <v>1</v>
      </c>
      <c r="N228" s="262" t="s">
        <v>39</v>
      </c>
      <c r="O228" s="88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204</v>
      </c>
      <c r="AT228" s="236" t="s">
        <v>200</v>
      </c>
      <c r="AU228" s="236" t="s">
        <v>84</v>
      </c>
      <c r="AY228" s="14" t="s">
        <v>117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82</v>
      </c>
      <c r="BK228" s="237">
        <f>ROUND(I228*H228,2)</f>
        <v>0</v>
      </c>
      <c r="BL228" s="14" t="s">
        <v>198</v>
      </c>
      <c r="BM228" s="236" t="s">
        <v>532</v>
      </c>
    </row>
    <row r="229" s="2" customFormat="1" ht="16.5" customHeight="1">
      <c r="A229" s="35"/>
      <c r="B229" s="36"/>
      <c r="C229" s="224" t="s">
        <v>533</v>
      </c>
      <c r="D229" s="224" t="s">
        <v>118</v>
      </c>
      <c r="E229" s="225" t="s">
        <v>534</v>
      </c>
      <c r="F229" s="226" t="s">
        <v>535</v>
      </c>
      <c r="G229" s="227" t="s">
        <v>214</v>
      </c>
      <c r="H229" s="263"/>
      <c r="I229" s="229"/>
      <c r="J229" s="230">
        <f>ROUND(I229*H229,2)</f>
        <v>0</v>
      </c>
      <c r="K229" s="231"/>
      <c r="L229" s="41"/>
      <c r="M229" s="232" t="s">
        <v>1</v>
      </c>
      <c r="N229" s="233" t="s">
        <v>39</v>
      </c>
      <c r="O229" s="88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198</v>
      </c>
      <c r="AT229" s="236" t="s">
        <v>118</v>
      </c>
      <c r="AU229" s="236" t="s">
        <v>84</v>
      </c>
      <c r="AY229" s="14" t="s">
        <v>117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82</v>
      </c>
      <c r="BK229" s="237">
        <f>ROUND(I229*H229,2)</f>
        <v>0</v>
      </c>
      <c r="BL229" s="14" t="s">
        <v>198</v>
      </c>
      <c r="BM229" s="236" t="s">
        <v>536</v>
      </c>
    </row>
    <row r="230" s="2" customFormat="1" ht="16.5" customHeight="1">
      <c r="A230" s="35"/>
      <c r="B230" s="36"/>
      <c r="C230" s="224" t="s">
        <v>537</v>
      </c>
      <c r="D230" s="224" t="s">
        <v>118</v>
      </c>
      <c r="E230" s="225" t="s">
        <v>538</v>
      </c>
      <c r="F230" s="226" t="s">
        <v>539</v>
      </c>
      <c r="G230" s="227" t="s">
        <v>214</v>
      </c>
      <c r="H230" s="263"/>
      <c r="I230" s="229"/>
      <c r="J230" s="230">
        <f>ROUND(I230*H230,2)</f>
        <v>0</v>
      </c>
      <c r="K230" s="231"/>
      <c r="L230" s="41"/>
      <c r="M230" s="232" t="s">
        <v>1</v>
      </c>
      <c r="N230" s="233" t="s">
        <v>39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198</v>
      </c>
      <c r="AT230" s="236" t="s">
        <v>118</v>
      </c>
      <c r="AU230" s="236" t="s">
        <v>84</v>
      </c>
      <c r="AY230" s="14" t="s">
        <v>117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82</v>
      </c>
      <c r="BK230" s="237">
        <f>ROUND(I230*H230,2)</f>
        <v>0</v>
      </c>
      <c r="BL230" s="14" t="s">
        <v>198</v>
      </c>
      <c r="BM230" s="236" t="s">
        <v>540</v>
      </c>
    </row>
    <row r="231" s="11" customFormat="1" ht="22.8" customHeight="1">
      <c r="A231" s="11"/>
      <c r="B231" s="210"/>
      <c r="C231" s="211"/>
      <c r="D231" s="212" t="s">
        <v>73</v>
      </c>
      <c r="E231" s="250" t="s">
        <v>541</v>
      </c>
      <c r="F231" s="250" t="s">
        <v>542</v>
      </c>
      <c r="G231" s="211"/>
      <c r="H231" s="211"/>
      <c r="I231" s="214"/>
      <c r="J231" s="251">
        <f>BK231</f>
        <v>0</v>
      </c>
      <c r="K231" s="211"/>
      <c r="L231" s="216"/>
      <c r="M231" s="217"/>
      <c r="N231" s="218"/>
      <c r="O231" s="218"/>
      <c r="P231" s="219">
        <f>SUM(P232:P235)</f>
        <v>0</v>
      </c>
      <c r="Q231" s="218"/>
      <c r="R231" s="219">
        <f>SUM(R232:R235)</f>
        <v>0</v>
      </c>
      <c r="S231" s="218"/>
      <c r="T231" s="220">
        <f>SUM(T232:T235)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21" t="s">
        <v>84</v>
      </c>
      <c r="AT231" s="222" t="s">
        <v>73</v>
      </c>
      <c r="AU231" s="222" t="s">
        <v>82</v>
      </c>
      <c r="AY231" s="221" t="s">
        <v>117</v>
      </c>
      <c r="BK231" s="223">
        <f>SUM(BK232:BK235)</f>
        <v>0</v>
      </c>
    </row>
    <row r="232" s="2" customFormat="1" ht="16.5" customHeight="1">
      <c r="A232" s="35"/>
      <c r="B232" s="36"/>
      <c r="C232" s="224" t="s">
        <v>543</v>
      </c>
      <c r="D232" s="224" t="s">
        <v>118</v>
      </c>
      <c r="E232" s="225" t="s">
        <v>544</v>
      </c>
      <c r="F232" s="226" t="s">
        <v>545</v>
      </c>
      <c r="G232" s="227" t="s">
        <v>546</v>
      </c>
      <c r="H232" s="228">
        <v>5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39</v>
      </c>
      <c r="O232" s="88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198</v>
      </c>
      <c r="AT232" s="236" t="s">
        <v>118</v>
      </c>
      <c r="AU232" s="236" t="s">
        <v>84</v>
      </c>
      <c r="AY232" s="14" t="s">
        <v>117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82</v>
      </c>
      <c r="BK232" s="237">
        <f>ROUND(I232*H232,2)</f>
        <v>0</v>
      </c>
      <c r="BL232" s="14" t="s">
        <v>198</v>
      </c>
      <c r="BM232" s="236" t="s">
        <v>547</v>
      </c>
    </row>
    <row r="233" s="2" customFormat="1" ht="16.5" customHeight="1">
      <c r="A233" s="35"/>
      <c r="B233" s="36"/>
      <c r="C233" s="224" t="s">
        <v>548</v>
      </c>
      <c r="D233" s="224" t="s">
        <v>118</v>
      </c>
      <c r="E233" s="225" t="s">
        <v>549</v>
      </c>
      <c r="F233" s="226" t="s">
        <v>550</v>
      </c>
      <c r="G233" s="227" t="s">
        <v>546</v>
      </c>
      <c r="H233" s="228">
        <v>5</v>
      </c>
      <c r="I233" s="229"/>
      <c r="J233" s="230">
        <f>ROUND(I233*H233,2)</f>
        <v>0</v>
      </c>
      <c r="K233" s="231"/>
      <c r="L233" s="41"/>
      <c r="M233" s="232" t="s">
        <v>1</v>
      </c>
      <c r="N233" s="233" t="s">
        <v>39</v>
      </c>
      <c r="O233" s="88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198</v>
      </c>
      <c r="AT233" s="236" t="s">
        <v>118</v>
      </c>
      <c r="AU233" s="236" t="s">
        <v>84</v>
      </c>
      <c r="AY233" s="14" t="s">
        <v>117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82</v>
      </c>
      <c r="BK233" s="237">
        <f>ROUND(I233*H233,2)</f>
        <v>0</v>
      </c>
      <c r="BL233" s="14" t="s">
        <v>198</v>
      </c>
      <c r="BM233" s="236" t="s">
        <v>551</v>
      </c>
    </row>
    <row r="234" s="2" customFormat="1" ht="16.5" customHeight="1">
      <c r="A234" s="35"/>
      <c r="B234" s="36"/>
      <c r="C234" s="224" t="s">
        <v>552</v>
      </c>
      <c r="D234" s="224" t="s">
        <v>118</v>
      </c>
      <c r="E234" s="225" t="s">
        <v>553</v>
      </c>
      <c r="F234" s="226" t="s">
        <v>554</v>
      </c>
      <c r="G234" s="227" t="s">
        <v>546</v>
      </c>
      <c r="H234" s="228">
        <v>50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39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198</v>
      </c>
      <c r="AT234" s="236" t="s">
        <v>118</v>
      </c>
      <c r="AU234" s="236" t="s">
        <v>84</v>
      </c>
      <c r="AY234" s="14" t="s">
        <v>117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82</v>
      </c>
      <c r="BK234" s="237">
        <f>ROUND(I234*H234,2)</f>
        <v>0</v>
      </c>
      <c r="BL234" s="14" t="s">
        <v>198</v>
      </c>
      <c r="BM234" s="236" t="s">
        <v>555</v>
      </c>
    </row>
    <row r="235" s="2" customFormat="1" ht="16.5" customHeight="1">
      <c r="A235" s="35"/>
      <c r="B235" s="36"/>
      <c r="C235" s="224" t="s">
        <v>556</v>
      </c>
      <c r="D235" s="224" t="s">
        <v>118</v>
      </c>
      <c r="E235" s="225" t="s">
        <v>557</v>
      </c>
      <c r="F235" s="226" t="s">
        <v>558</v>
      </c>
      <c r="G235" s="227" t="s">
        <v>214</v>
      </c>
      <c r="H235" s="263"/>
      <c r="I235" s="229"/>
      <c r="J235" s="230">
        <f>ROUND(I235*H235,2)</f>
        <v>0</v>
      </c>
      <c r="K235" s="231"/>
      <c r="L235" s="41"/>
      <c r="M235" s="232" t="s">
        <v>1</v>
      </c>
      <c r="N235" s="233" t="s">
        <v>39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198</v>
      </c>
      <c r="AT235" s="236" t="s">
        <v>118</v>
      </c>
      <c r="AU235" s="236" t="s">
        <v>84</v>
      </c>
      <c r="AY235" s="14" t="s">
        <v>117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82</v>
      </c>
      <c r="BK235" s="237">
        <f>ROUND(I235*H235,2)</f>
        <v>0</v>
      </c>
      <c r="BL235" s="14" t="s">
        <v>198</v>
      </c>
      <c r="BM235" s="236" t="s">
        <v>559</v>
      </c>
    </row>
    <row r="236" s="11" customFormat="1" ht="22.8" customHeight="1">
      <c r="A236" s="11"/>
      <c r="B236" s="210"/>
      <c r="C236" s="211"/>
      <c r="D236" s="212" t="s">
        <v>73</v>
      </c>
      <c r="E236" s="250" t="s">
        <v>560</v>
      </c>
      <c r="F236" s="250" t="s">
        <v>561</v>
      </c>
      <c r="G236" s="211"/>
      <c r="H236" s="211"/>
      <c r="I236" s="214"/>
      <c r="J236" s="251">
        <f>BK236</f>
        <v>0</v>
      </c>
      <c r="K236" s="211"/>
      <c r="L236" s="216"/>
      <c r="M236" s="217"/>
      <c r="N236" s="218"/>
      <c r="O236" s="218"/>
      <c r="P236" s="219">
        <f>P237</f>
        <v>0</v>
      </c>
      <c r="Q236" s="218"/>
      <c r="R236" s="219">
        <f>R237</f>
        <v>0</v>
      </c>
      <c r="S236" s="218"/>
      <c r="T236" s="220">
        <f>T237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221" t="s">
        <v>84</v>
      </c>
      <c r="AT236" s="222" t="s">
        <v>73</v>
      </c>
      <c r="AU236" s="222" t="s">
        <v>82</v>
      </c>
      <c r="AY236" s="221" t="s">
        <v>117</v>
      </c>
      <c r="BK236" s="223">
        <f>BK237</f>
        <v>0</v>
      </c>
    </row>
    <row r="237" s="2" customFormat="1" ht="16.5" customHeight="1">
      <c r="A237" s="35"/>
      <c r="B237" s="36"/>
      <c r="C237" s="224" t="s">
        <v>562</v>
      </c>
      <c r="D237" s="224" t="s">
        <v>118</v>
      </c>
      <c r="E237" s="225" t="s">
        <v>563</v>
      </c>
      <c r="F237" s="226" t="s">
        <v>564</v>
      </c>
      <c r="G237" s="227" t="s">
        <v>203</v>
      </c>
      <c r="H237" s="228">
        <v>28.5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39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122</v>
      </c>
      <c r="AT237" s="236" t="s">
        <v>118</v>
      </c>
      <c r="AU237" s="236" t="s">
        <v>84</v>
      </c>
      <c r="AY237" s="14" t="s">
        <v>117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82</v>
      </c>
      <c r="BK237" s="237">
        <f>ROUND(I237*H237,2)</f>
        <v>0</v>
      </c>
      <c r="BL237" s="14" t="s">
        <v>122</v>
      </c>
      <c r="BM237" s="236" t="s">
        <v>565</v>
      </c>
    </row>
    <row r="238" s="11" customFormat="1" ht="22.8" customHeight="1">
      <c r="A238" s="11"/>
      <c r="B238" s="210"/>
      <c r="C238" s="211"/>
      <c r="D238" s="212" t="s">
        <v>73</v>
      </c>
      <c r="E238" s="250" t="s">
        <v>566</v>
      </c>
      <c r="F238" s="250" t="s">
        <v>567</v>
      </c>
      <c r="G238" s="211"/>
      <c r="H238" s="211"/>
      <c r="I238" s="214"/>
      <c r="J238" s="251">
        <f>BK238</f>
        <v>0</v>
      </c>
      <c r="K238" s="211"/>
      <c r="L238" s="216"/>
      <c r="M238" s="217"/>
      <c r="N238" s="218"/>
      <c r="O238" s="218"/>
      <c r="P238" s="219">
        <f>SUM(P239:P240)</f>
        <v>0</v>
      </c>
      <c r="Q238" s="218"/>
      <c r="R238" s="219">
        <f>SUM(R239:R240)</f>
        <v>0</v>
      </c>
      <c r="S238" s="218"/>
      <c r="T238" s="220">
        <f>SUM(T239:T240)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21" t="s">
        <v>84</v>
      </c>
      <c r="AT238" s="222" t="s">
        <v>73</v>
      </c>
      <c r="AU238" s="222" t="s">
        <v>82</v>
      </c>
      <c r="AY238" s="221" t="s">
        <v>117</v>
      </c>
      <c r="BK238" s="223">
        <f>SUM(BK239:BK240)</f>
        <v>0</v>
      </c>
    </row>
    <row r="239" s="2" customFormat="1" ht="16.5" customHeight="1">
      <c r="A239" s="35"/>
      <c r="B239" s="36"/>
      <c r="C239" s="224" t="s">
        <v>177</v>
      </c>
      <c r="D239" s="224" t="s">
        <v>118</v>
      </c>
      <c r="E239" s="225" t="s">
        <v>568</v>
      </c>
      <c r="F239" s="226" t="s">
        <v>569</v>
      </c>
      <c r="G239" s="227" t="s">
        <v>233</v>
      </c>
      <c r="H239" s="228">
        <v>5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39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122</v>
      </c>
      <c r="AT239" s="236" t="s">
        <v>118</v>
      </c>
      <c r="AU239" s="236" t="s">
        <v>84</v>
      </c>
      <c r="AY239" s="14" t="s">
        <v>117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82</v>
      </c>
      <c r="BK239" s="237">
        <f>ROUND(I239*H239,2)</f>
        <v>0</v>
      </c>
      <c r="BL239" s="14" t="s">
        <v>122</v>
      </c>
      <c r="BM239" s="236" t="s">
        <v>570</v>
      </c>
    </row>
    <row r="240" s="2" customFormat="1" ht="16.5" customHeight="1">
      <c r="A240" s="35"/>
      <c r="B240" s="36"/>
      <c r="C240" s="224" t="s">
        <v>571</v>
      </c>
      <c r="D240" s="224" t="s">
        <v>118</v>
      </c>
      <c r="E240" s="225" t="s">
        <v>572</v>
      </c>
      <c r="F240" s="226" t="s">
        <v>573</v>
      </c>
      <c r="G240" s="227" t="s">
        <v>233</v>
      </c>
      <c r="H240" s="228">
        <v>2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39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122</v>
      </c>
      <c r="AT240" s="236" t="s">
        <v>118</v>
      </c>
      <c r="AU240" s="236" t="s">
        <v>84</v>
      </c>
      <c r="AY240" s="14" t="s">
        <v>117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82</v>
      </c>
      <c r="BK240" s="237">
        <f>ROUND(I240*H240,2)</f>
        <v>0</v>
      </c>
      <c r="BL240" s="14" t="s">
        <v>122</v>
      </c>
      <c r="BM240" s="236" t="s">
        <v>574</v>
      </c>
    </row>
    <row r="241" s="11" customFormat="1" ht="22.8" customHeight="1">
      <c r="A241" s="11"/>
      <c r="B241" s="210"/>
      <c r="C241" s="211"/>
      <c r="D241" s="212" t="s">
        <v>73</v>
      </c>
      <c r="E241" s="250" t="s">
        <v>575</v>
      </c>
      <c r="F241" s="250" t="s">
        <v>576</v>
      </c>
      <c r="G241" s="211"/>
      <c r="H241" s="211"/>
      <c r="I241" s="214"/>
      <c r="J241" s="251">
        <f>BK241</f>
        <v>0</v>
      </c>
      <c r="K241" s="211"/>
      <c r="L241" s="216"/>
      <c r="M241" s="217"/>
      <c r="N241" s="218"/>
      <c r="O241" s="218"/>
      <c r="P241" s="219">
        <f>SUM(P242:P244)</f>
        <v>0</v>
      </c>
      <c r="Q241" s="218"/>
      <c r="R241" s="219">
        <f>SUM(R242:R244)</f>
        <v>0</v>
      </c>
      <c r="S241" s="218"/>
      <c r="T241" s="220">
        <f>SUM(T242:T244)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221" t="s">
        <v>84</v>
      </c>
      <c r="AT241" s="222" t="s">
        <v>73</v>
      </c>
      <c r="AU241" s="222" t="s">
        <v>82</v>
      </c>
      <c r="AY241" s="221" t="s">
        <v>117</v>
      </c>
      <c r="BK241" s="223">
        <f>SUM(BK242:BK244)</f>
        <v>0</v>
      </c>
    </row>
    <row r="242" s="2" customFormat="1" ht="16.5" customHeight="1">
      <c r="A242" s="35"/>
      <c r="B242" s="36"/>
      <c r="C242" s="224" t="s">
        <v>577</v>
      </c>
      <c r="D242" s="224" t="s">
        <v>118</v>
      </c>
      <c r="E242" s="225" t="s">
        <v>578</v>
      </c>
      <c r="F242" s="226" t="s">
        <v>579</v>
      </c>
      <c r="G242" s="227" t="s">
        <v>189</v>
      </c>
      <c r="H242" s="228">
        <v>1.18275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39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122</v>
      </c>
      <c r="AT242" s="236" t="s">
        <v>118</v>
      </c>
      <c r="AU242" s="236" t="s">
        <v>84</v>
      </c>
      <c r="AY242" s="14" t="s">
        <v>117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82</v>
      </c>
      <c r="BK242" s="237">
        <f>ROUND(I242*H242,2)</f>
        <v>0</v>
      </c>
      <c r="BL242" s="14" t="s">
        <v>122</v>
      </c>
      <c r="BM242" s="236" t="s">
        <v>580</v>
      </c>
    </row>
    <row r="243" s="2" customFormat="1" ht="16.5" customHeight="1">
      <c r="A243" s="35"/>
      <c r="B243" s="36"/>
      <c r="C243" s="224" t="s">
        <v>581</v>
      </c>
      <c r="D243" s="224" t="s">
        <v>118</v>
      </c>
      <c r="E243" s="225" t="s">
        <v>582</v>
      </c>
      <c r="F243" s="226" t="s">
        <v>583</v>
      </c>
      <c r="G243" s="227" t="s">
        <v>189</v>
      </c>
      <c r="H243" s="228">
        <v>1.18275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39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122</v>
      </c>
      <c r="AT243" s="236" t="s">
        <v>118</v>
      </c>
      <c r="AU243" s="236" t="s">
        <v>84</v>
      </c>
      <c r="AY243" s="14" t="s">
        <v>117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82</v>
      </c>
      <c r="BK243" s="237">
        <f>ROUND(I243*H243,2)</f>
        <v>0</v>
      </c>
      <c r="BL243" s="14" t="s">
        <v>122</v>
      </c>
      <c r="BM243" s="236" t="s">
        <v>584</v>
      </c>
    </row>
    <row r="244" s="2" customFormat="1" ht="16.5" customHeight="1">
      <c r="A244" s="35"/>
      <c r="B244" s="36"/>
      <c r="C244" s="224" t="s">
        <v>585</v>
      </c>
      <c r="D244" s="224" t="s">
        <v>118</v>
      </c>
      <c r="E244" s="225" t="s">
        <v>586</v>
      </c>
      <c r="F244" s="226" t="s">
        <v>587</v>
      </c>
      <c r="G244" s="227" t="s">
        <v>189</v>
      </c>
      <c r="H244" s="228">
        <v>1.18275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39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122</v>
      </c>
      <c r="AT244" s="236" t="s">
        <v>118</v>
      </c>
      <c r="AU244" s="236" t="s">
        <v>84</v>
      </c>
      <c r="AY244" s="14" t="s">
        <v>117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82</v>
      </c>
      <c r="BK244" s="237">
        <f>ROUND(I244*H244,2)</f>
        <v>0</v>
      </c>
      <c r="BL244" s="14" t="s">
        <v>122</v>
      </c>
      <c r="BM244" s="236" t="s">
        <v>588</v>
      </c>
    </row>
    <row r="245" s="11" customFormat="1" ht="25.92" customHeight="1">
      <c r="A245" s="11"/>
      <c r="B245" s="210"/>
      <c r="C245" s="211"/>
      <c r="D245" s="212" t="s">
        <v>73</v>
      </c>
      <c r="E245" s="213" t="s">
        <v>114</v>
      </c>
      <c r="F245" s="213" t="s">
        <v>115</v>
      </c>
      <c r="G245" s="211"/>
      <c r="H245" s="211"/>
      <c r="I245" s="214"/>
      <c r="J245" s="215">
        <f>BK245</f>
        <v>0</v>
      </c>
      <c r="K245" s="211"/>
      <c r="L245" s="216"/>
      <c r="M245" s="217"/>
      <c r="N245" s="218"/>
      <c r="O245" s="218"/>
      <c r="P245" s="219">
        <f>SUM(P246:P255)</f>
        <v>0</v>
      </c>
      <c r="Q245" s="218"/>
      <c r="R245" s="219">
        <f>SUM(R246:R255)</f>
        <v>0</v>
      </c>
      <c r="S245" s="218"/>
      <c r="T245" s="220">
        <f>SUM(T246:T255)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21" t="s">
        <v>116</v>
      </c>
      <c r="AT245" s="222" t="s">
        <v>73</v>
      </c>
      <c r="AU245" s="222" t="s">
        <v>74</v>
      </c>
      <c r="AY245" s="221" t="s">
        <v>117</v>
      </c>
      <c r="BK245" s="223">
        <f>SUM(BK246:BK255)</f>
        <v>0</v>
      </c>
    </row>
    <row r="246" s="2" customFormat="1" ht="16.5" customHeight="1">
      <c r="A246" s="35"/>
      <c r="B246" s="36"/>
      <c r="C246" s="224" t="s">
        <v>185</v>
      </c>
      <c r="D246" s="224" t="s">
        <v>118</v>
      </c>
      <c r="E246" s="225" t="s">
        <v>589</v>
      </c>
      <c r="F246" s="226" t="s">
        <v>590</v>
      </c>
      <c r="G246" s="227" t="s">
        <v>441</v>
      </c>
      <c r="H246" s="228">
        <v>1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39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122</v>
      </c>
      <c r="AT246" s="236" t="s">
        <v>118</v>
      </c>
      <c r="AU246" s="236" t="s">
        <v>82</v>
      </c>
      <c r="AY246" s="14" t="s">
        <v>117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82</v>
      </c>
      <c r="BK246" s="237">
        <f>ROUND(I246*H246,2)</f>
        <v>0</v>
      </c>
      <c r="BL246" s="14" t="s">
        <v>122</v>
      </c>
      <c r="BM246" s="236" t="s">
        <v>591</v>
      </c>
    </row>
    <row r="247" s="2" customFormat="1" ht="16.5" customHeight="1">
      <c r="A247" s="35"/>
      <c r="B247" s="36"/>
      <c r="C247" s="224" t="s">
        <v>592</v>
      </c>
      <c r="D247" s="224" t="s">
        <v>118</v>
      </c>
      <c r="E247" s="225" t="s">
        <v>593</v>
      </c>
      <c r="F247" s="226" t="s">
        <v>594</v>
      </c>
      <c r="G247" s="227" t="s">
        <v>233</v>
      </c>
      <c r="H247" s="228">
        <v>1</v>
      </c>
      <c r="I247" s="229"/>
      <c r="J247" s="230">
        <f>ROUND(I247*H247,2)</f>
        <v>0</v>
      </c>
      <c r="K247" s="231"/>
      <c r="L247" s="41"/>
      <c r="M247" s="232" t="s">
        <v>1</v>
      </c>
      <c r="N247" s="233" t="s">
        <v>39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122</v>
      </c>
      <c r="AT247" s="236" t="s">
        <v>118</v>
      </c>
      <c r="AU247" s="236" t="s">
        <v>82</v>
      </c>
      <c r="AY247" s="14" t="s">
        <v>117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82</v>
      </c>
      <c r="BK247" s="237">
        <f>ROUND(I247*H247,2)</f>
        <v>0</v>
      </c>
      <c r="BL247" s="14" t="s">
        <v>122</v>
      </c>
      <c r="BM247" s="236" t="s">
        <v>595</v>
      </c>
    </row>
    <row r="248" s="2" customFormat="1" ht="16.5" customHeight="1">
      <c r="A248" s="35"/>
      <c r="B248" s="36"/>
      <c r="C248" s="224" t="s">
        <v>596</v>
      </c>
      <c r="D248" s="224" t="s">
        <v>118</v>
      </c>
      <c r="E248" s="225" t="s">
        <v>597</v>
      </c>
      <c r="F248" s="226" t="s">
        <v>598</v>
      </c>
      <c r="G248" s="227" t="s">
        <v>233</v>
      </c>
      <c r="H248" s="228">
        <v>1</v>
      </c>
      <c r="I248" s="229"/>
      <c r="J248" s="230">
        <f>ROUND(I248*H248,2)</f>
        <v>0</v>
      </c>
      <c r="K248" s="231"/>
      <c r="L248" s="41"/>
      <c r="M248" s="232" t="s">
        <v>1</v>
      </c>
      <c r="N248" s="233" t="s">
        <v>39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122</v>
      </c>
      <c r="AT248" s="236" t="s">
        <v>118</v>
      </c>
      <c r="AU248" s="236" t="s">
        <v>82</v>
      </c>
      <c r="AY248" s="14" t="s">
        <v>117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82</v>
      </c>
      <c r="BK248" s="237">
        <f>ROUND(I248*H248,2)</f>
        <v>0</v>
      </c>
      <c r="BL248" s="14" t="s">
        <v>122</v>
      </c>
      <c r="BM248" s="236" t="s">
        <v>599</v>
      </c>
    </row>
    <row r="249" s="2" customFormat="1" ht="16.5" customHeight="1">
      <c r="A249" s="35"/>
      <c r="B249" s="36"/>
      <c r="C249" s="224" t="s">
        <v>600</v>
      </c>
      <c r="D249" s="224" t="s">
        <v>118</v>
      </c>
      <c r="E249" s="225" t="s">
        <v>601</v>
      </c>
      <c r="F249" s="226" t="s">
        <v>602</v>
      </c>
      <c r="G249" s="227" t="s">
        <v>233</v>
      </c>
      <c r="H249" s="228">
        <v>1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39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122</v>
      </c>
      <c r="AT249" s="236" t="s">
        <v>118</v>
      </c>
      <c r="AU249" s="236" t="s">
        <v>82</v>
      </c>
      <c r="AY249" s="14" t="s">
        <v>117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82</v>
      </c>
      <c r="BK249" s="237">
        <f>ROUND(I249*H249,2)</f>
        <v>0</v>
      </c>
      <c r="BL249" s="14" t="s">
        <v>122</v>
      </c>
      <c r="BM249" s="236" t="s">
        <v>603</v>
      </c>
    </row>
    <row r="250" s="2" customFormat="1" ht="16.5" customHeight="1">
      <c r="A250" s="35"/>
      <c r="B250" s="36"/>
      <c r="C250" s="224" t="s">
        <v>604</v>
      </c>
      <c r="D250" s="224" t="s">
        <v>118</v>
      </c>
      <c r="E250" s="225" t="s">
        <v>605</v>
      </c>
      <c r="F250" s="226" t="s">
        <v>606</v>
      </c>
      <c r="G250" s="227" t="s">
        <v>233</v>
      </c>
      <c r="H250" s="228">
        <v>1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39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122</v>
      </c>
      <c r="AT250" s="236" t="s">
        <v>118</v>
      </c>
      <c r="AU250" s="236" t="s">
        <v>82</v>
      </c>
      <c r="AY250" s="14" t="s">
        <v>117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82</v>
      </c>
      <c r="BK250" s="237">
        <f>ROUND(I250*H250,2)</f>
        <v>0</v>
      </c>
      <c r="BL250" s="14" t="s">
        <v>122</v>
      </c>
      <c r="BM250" s="236" t="s">
        <v>607</v>
      </c>
    </row>
    <row r="251" s="2" customFormat="1" ht="16.5" customHeight="1">
      <c r="A251" s="35"/>
      <c r="B251" s="36"/>
      <c r="C251" s="224" t="s">
        <v>608</v>
      </c>
      <c r="D251" s="224" t="s">
        <v>118</v>
      </c>
      <c r="E251" s="225" t="s">
        <v>609</v>
      </c>
      <c r="F251" s="226" t="s">
        <v>610</v>
      </c>
      <c r="G251" s="227" t="s">
        <v>258</v>
      </c>
      <c r="H251" s="228">
        <v>80</v>
      </c>
      <c r="I251" s="229"/>
      <c r="J251" s="230">
        <f>ROUND(I251*H251,2)</f>
        <v>0</v>
      </c>
      <c r="K251" s="231"/>
      <c r="L251" s="41"/>
      <c r="M251" s="232" t="s">
        <v>1</v>
      </c>
      <c r="N251" s="233" t="s">
        <v>39</v>
      </c>
      <c r="O251" s="88"/>
      <c r="P251" s="234">
        <f>O251*H251</f>
        <v>0</v>
      </c>
      <c r="Q251" s="234">
        <v>0</v>
      </c>
      <c r="R251" s="234">
        <f>Q251*H251</f>
        <v>0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122</v>
      </c>
      <c r="AT251" s="236" t="s">
        <v>118</v>
      </c>
      <c r="AU251" s="236" t="s">
        <v>82</v>
      </c>
      <c r="AY251" s="14" t="s">
        <v>117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82</v>
      </c>
      <c r="BK251" s="237">
        <f>ROUND(I251*H251,2)</f>
        <v>0</v>
      </c>
      <c r="BL251" s="14" t="s">
        <v>122</v>
      </c>
      <c r="BM251" s="236" t="s">
        <v>611</v>
      </c>
    </row>
    <row r="252" s="2" customFormat="1" ht="16.5" customHeight="1">
      <c r="A252" s="35"/>
      <c r="B252" s="36"/>
      <c r="C252" s="224" t="s">
        <v>612</v>
      </c>
      <c r="D252" s="224" t="s">
        <v>118</v>
      </c>
      <c r="E252" s="225" t="s">
        <v>613</v>
      </c>
      <c r="F252" s="226" t="s">
        <v>614</v>
      </c>
      <c r="G252" s="227" t="s">
        <v>233</v>
      </c>
      <c r="H252" s="228">
        <v>1</v>
      </c>
      <c r="I252" s="229"/>
      <c r="J252" s="230">
        <f>ROUND(I252*H252,2)</f>
        <v>0</v>
      </c>
      <c r="K252" s="231"/>
      <c r="L252" s="41"/>
      <c r="M252" s="232" t="s">
        <v>1</v>
      </c>
      <c r="N252" s="233" t="s">
        <v>39</v>
      </c>
      <c r="O252" s="88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6" t="s">
        <v>122</v>
      </c>
      <c r="AT252" s="236" t="s">
        <v>118</v>
      </c>
      <c r="AU252" s="236" t="s">
        <v>82</v>
      </c>
      <c r="AY252" s="14" t="s">
        <v>117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4" t="s">
        <v>82</v>
      </c>
      <c r="BK252" s="237">
        <f>ROUND(I252*H252,2)</f>
        <v>0</v>
      </c>
      <c r="BL252" s="14" t="s">
        <v>122</v>
      </c>
      <c r="BM252" s="236" t="s">
        <v>615</v>
      </c>
    </row>
    <row r="253" s="2" customFormat="1" ht="16.5" customHeight="1">
      <c r="A253" s="35"/>
      <c r="B253" s="36"/>
      <c r="C253" s="224" t="s">
        <v>616</v>
      </c>
      <c r="D253" s="224" t="s">
        <v>118</v>
      </c>
      <c r="E253" s="225" t="s">
        <v>617</v>
      </c>
      <c r="F253" s="226" t="s">
        <v>618</v>
      </c>
      <c r="G253" s="227" t="s">
        <v>619</v>
      </c>
      <c r="H253" s="228">
        <v>1</v>
      </c>
      <c r="I253" s="229"/>
      <c r="J253" s="230">
        <f>ROUND(I253*H253,2)</f>
        <v>0</v>
      </c>
      <c r="K253" s="231"/>
      <c r="L253" s="41"/>
      <c r="M253" s="232" t="s">
        <v>1</v>
      </c>
      <c r="N253" s="233" t="s">
        <v>39</v>
      </c>
      <c r="O253" s="88"/>
      <c r="P253" s="234">
        <f>O253*H253</f>
        <v>0</v>
      </c>
      <c r="Q253" s="234">
        <v>0</v>
      </c>
      <c r="R253" s="234">
        <f>Q253*H253</f>
        <v>0</v>
      </c>
      <c r="S253" s="234">
        <v>0</v>
      </c>
      <c r="T253" s="23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122</v>
      </c>
      <c r="AT253" s="236" t="s">
        <v>118</v>
      </c>
      <c r="AU253" s="236" t="s">
        <v>82</v>
      </c>
      <c r="AY253" s="14" t="s">
        <v>117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82</v>
      </c>
      <c r="BK253" s="237">
        <f>ROUND(I253*H253,2)</f>
        <v>0</v>
      </c>
      <c r="BL253" s="14" t="s">
        <v>122</v>
      </c>
      <c r="BM253" s="236" t="s">
        <v>620</v>
      </c>
    </row>
    <row r="254" s="2" customFormat="1" ht="16.5" customHeight="1">
      <c r="A254" s="35"/>
      <c r="B254" s="36"/>
      <c r="C254" s="224" t="s">
        <v>621</v>
      </c>
      <c r="D254" s="224" t="s">
        <v>118</v>
      </c>
      <c r="E254" s="225" t="s">
        <v>622</v>
      </c>
      <c r="F254" s="226" t="s">
        <v>623</v>
      </c>
      <c r="G254" s="227" t="s">
        <v>441</v>
      </c>
      <c r="H254" s="228">
        <v>1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39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122</v>
      </c>
      <c r="AT254" s="236" t="s">
        <v>118</v>
      </c>
      <c r="AU254" s="236" t="s">
        <v>82</v>
      </c>
      <c r="AY254" s="14" t="s">
        <v>117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82</v>
      </c>
      <c r="BK254" s="237">
        <f>ROUND(I254*H254,2)</f>
        <v>0</v>
      </c>
      <c r="BL254" s="14" t="s">
        <v>122</v>
      </c>
      <c r="BM254" s="236" t="s">
        <v>624</v>
      </c>
    </row>
    <row r="255" s="2" customFormat="1" ht="16.5" customHeight="1">
      <c r="A255" s="35"/>
      <c r="B255" s="36"/>
      <c r="C255" s="224" t="s">
        <v>625</v>
      </c>
      <c r="D255" s="224" t="s">
        <v>118</v>
      </c>
      <c r="E255" s="225" t="s">
        <v>626</v>
      </c>
      <c r="F255" s="226" t="s">
        <v>627</v>
      </c>
      <c r="G255" s="227" t="s">
        <v>441</v>
      </c>
      <c r="H255" s="228">
        <v>1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39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122</v>
      </c>
      <c r="AT255" s="236" t="s">
        <v>118</v>
      </c>
      <c r="AU255" s="236" t="s">
        <v>82</v>
      </c>
      <c r="AY255" s="14" t="s">
        <v>117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82</v>
      </c>
      <c r="BK255" s="237">
        <f>ROUND(I255*H255,2)</f>
        <v>0</v>
      </c>
      <c r="BL255" s="14" t="s">
        <v>122</v>
      </c>
      <c r="BM255" s="236" t="s">
        <v>628</v>
      </c>
    </row>
    <row r="256" s="11" customFormat="1" ht="25.92" customHeight="1">
      <c r="A256" s="11"/>
      <c r="B256" s="210"/>
      <c r="C256" s="211"/>
      <c r="D256" s="212" t="s">
        <v>73</v>
      </c>
      <c r="E256" s="213" t="s">
        <v>131</v>
      </c>
      <c r="F256" s="213" t="s">
        <v>132</v>
      </c>
      <c r="G256" s="211"/>
      <c r="H256" s="211"/>
      <c r="I256" s="214"/>
      <c r="J256" s="215">
        <f>BK256</f>
        <v>0</v>
      </c>
      <c r="K256" s="211"/>
      <c r="L256" s="216"/>
      <c r="M256" s="217"/>
      <c r="N256" s="218"/>
      <c r="O256" s="218"/>
      <c r="P256" s="219">
        <f>SUM(P257:P262)</f>
        <v>0</v>
      </c>
      <c r="Q256" s="218"/>
      <c r="R256" s="219">
        <f>SUM(R257:R262)</f>
        <v>0</v>
      </c>
      <c r="S256" s="218"/>
      <c r="T256" s="220">
        <f>SUM(T257:T262)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221" t="s">
        <v>122</v>
      </c>
      <c r="AT256" s="222" t="s">
        <v>73</v>
      </c>
      <c r="AU256" s="222" t="s">
        <v>74</v>
      </c>
      <c r="AY256" s="221" t="s">
        <v>117</v>
      </c>
      <c r="BK256" s="223">
        <f>SUM(BK257:BK262)</f>
        <v>0</v>
      </c>
    </row>
    <row r="257" s="2" customFormat="1" ht="16.5" customHeight="1">
      <c r="A257" s="35"/>
      <c r="B257" s="36"/>
      <c r="C257" s="224" t="s">
        <v>629</v>
      </c>
      <c r="D257" s="224" t="s">
        <v>118</v>
      </c>
      <c r="E257" s="225" t="s">
        <v>630</v>
      </c>
      <c r="F257" s="226" t="s">
        <v>631</v>
      </c>
      <c r="G257" s="227" t="s">
        <v>121</v>
      </c>
      <c r="H257" s="228">
        <v>1</v>
      </c>
      <c r="I257" s="229"/>
      <c r="J257" s="230">
        <f>ROUND(I257*H257,2)</f>
        <v>0</v>
      </c>
      <c r="K257" s="231"/>
      <c r="L257" s="41"/>
      <c r="M257" s="232" t="s">
        <v>1</v>
      </c>
      <c r="N257" s="233" t="s">
        <v>39</v>
      </c>
      <c r="O257" s="88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122</v>
      </c>
      <c r="AT257" s="236" t="s">
        <v>118</v>
      </c>
      <c r="AU257" s="236" t="s">
        <v>82</v>
      </c>
      <c r="AY257" s="14" t="s">
        <v>117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82</v>
      </c>
      <c r="BK257" s="237">
        <f>ROUND(I257*H257,2)</f>
        <v>0</v>
      </c>
      <c r="BL257" s="14" t="s">
        <v>122</v>
      </c>
      <c r="BM257" s="236" t="s">
        <v>632</v>
      </c>
    </row>
    <row r="258" s="2" customFormat="1" ht="16.5" customHeight="1">
      <c r="A258" s="35"/>
      <c r="B258" s="36"/>
      <c r="C258" s="224" t="s">
        <v>633</v>
      </c>
      <c r="D258" s="224" t="s">
        <v>118</v>
      </c>
      <c r="E258" s="225" t="s">
        <v>634</v>
      </c>
      <c r="F258" s="226" t="s">
        <v>134</v>
      </c>
      <c r="G258" s="227" t="s">
        <v>121</v>
      </c>
      <c r="H258" s="228">
        <v>1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39</v>
      </c>
      <c r="O258" s="88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122</v>
      </c>
      <c r="AT258" s="236" t="s">
        <v>118</v>
      </c>
      <c r="AU258" s="236" t="s">
        <v>82</v>
      </c>
      <c r="AY258" s="14" t="s">
        <v>117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82</v>
      </c>
      <c r="BK258" s="237">
        <f>ROUND(I258*H258,2)</f>
        <v>0</v>
      </c>
      <c r="BL258" s="14" t="s">
        <v>122</v>
      </c>
      <c r="BM258" s="236" t="s">
        <v>635</v>
      </c>
    </row>
    <row r="259" s="2" customFormat="1" ht="16.5" customHeight="1">
      <c r="A259" s="35"/>
      <c r="B259" s="36"/>
      <c r="C259" s="224" t="s">
        <v>636</v>
      </c>
      <c r="D259" s="224" t="s">
        <v>118</v>
      </c>
      <c r="E259" s="225" t="s">
        <v>637</v>
      </c>
      <c r="F259" s="226" t="s">
        <v>153</v>
      </c>
      <c r="G259" s="227" t="s">
        <v>121</v>
      </c>
      <c r="H259" s="228">
        <v>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39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122</v>
      </c>
      <c r="AT259" s="236" t="s">
        <v>118</v>
      </c>
      <c r="AU259" s="236" t="s">
        <v>82</v>
      </c>
      <c r="AY259" s="14" t="s">
        <v>117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82</v>
      </c>
      <c r="BK259" s="237">
        <f>ROUND(I259*H259,2)</f>
        <v>0</v>
      </c>
      <c r="BL259" s="14" t="s">
        <v>122</v>
      </c>
      <c r="BM259" s="236" t="s">
        <v>638</v>
      </c>
    </row>
    <row r="260" s="2" customFormat="1" ht="16.5" customHeight="1">
      <c r="A260" s="35"/>
      <c r="B260" s="36"/>
      <c r="C260" s="224" t="s">
        <v>639</v>
      </c>
      <c r="D260" s="224" t="s">
        <v>118</v>
      </c>
      <c r="E260" s="225" t="s">
        <v>640</v>
      </c>
      <c r="F260" s="226" t="s">
        <v>641</v>
      </c>
      <c r="G260" s="227" t="s">
        <v>441</v>
      </c>
      <c r="H260" s="228">
        <v>1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39</v>
      </c>
      <c r="O260" s="88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122</v>
      </c>
      <c r="AT260" s="236" t="s">
        <v>118</v>
      </c>
      <c r="AU260" s="236" t="s">
        <v>82</v>
      </c>
      <c r="AY260" s="14" t="s">
        <v>117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82</v>
      </c>
      <c r="BK260" s="237">
        <f>ROUND(I260*H260,2)</f>
        <v>0</v>
      </c>
      <c r="BL260" s="14" t="s">
        <v>122</v>
      </c>
      <c r="BM260" s="236" t="s">
        <v>642</v>
      </c>
    </row>
    <row r="261" s="2" customFormat="1" ht="16.5" customHeight="1">
      <c r="A261" s="35"/>
      <c r="B261" s="36"/>
      <c r="C261" s="224" t="s">
        <v>643</v>
      </c>
      <c r="D261" s="224" t="s">
        <v>118</v>
      </c>
      <c r="E261" s="225" t="s">
        <v>644</v>
      </c>
      <c r="F261" s="226" t="s">
        <v>645</v>
      </c>
      <c r="G261" s="227" t="s">
        <v>441</v>
      </c>
      <c r="H261" s="228">
        <v>1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39</v>
      </c>
      <c r="O261" s="88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122</v>
      </c>
      <c r="AT261" s="236" t="s">
        <v>118</v>
      </c>
      <c r="AU261" s="236" t="s">
        <v>82</v>
      </c>
      <c r="AY261" s="14" t="s">
        <v>117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82</v>
      </c>
      <c r="BK261" s="237">
        <f>ROUND(I261*H261,2)</f>
        <v>0</v>
      </c>
      <c r="BL261" s="14" t="s">
        <v>122</v>
      </c>
      <c r="BM261" s="236" t="s">
        <v>646</v>
      </c>
    </row>
    <row r="262" s="2" customFormat="1" ht="21.75" customHeight="1">
      <c r="A262" s="35"/>
      <c r="B262" s="36"/>
      <c r="C262" s="224" t="s">
        <v>647</v>
      </c>
      <c r="D262" s="224" t="s">
        <v>118</v>
      </c>
      <c r="E262" s="225" t="s">
        <v>648</v>
      </c>
      <c r="F262" s="226" t="s">
        <v>649</v>
      </c>
      <c r="G262" s="227" t="s">
        <v>441</v>
      </c>
      <c r="H262" s="228">
        <v>1</v>
      </c>
      <c r="I262" s="229"/>
      <c r="J262" s="230">
        <f>ROUND(I262*H262,2)</f>
        <v>0</v>
      </c>
      <c r="K262" s="231"/>
      <c r="L262" s="41"/>
      <c r="M262" s="238" t="s">
        <v>1</v>
      </c>
      <c r="N262" s="239" t="s">
        <v>39</v>
      </c>
      <c r="O262" s="240"/>
      <c r="P262" s="241">
        <f>O262*H262</f>
        <v>0</v>
      </c>
      <c r="Q262" s="241">
        <v>0</v>
      </c>
      <c r="R262" s="241">
        <f>Q262*H262</f>
        <v>0</v>
      </c>
      <c r="S262" s="241">
        <v>0</v>
      </c>
      <c r="T262" s="24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122</v>
      </c>
      <c r="AT262" s="236" t="s">
        <v>118</v>
      </c>
      <c r="AU262" s="236" t="s">
        <v>82</v>
      </c>
      <c r="AY262" s="14" t="s">
        <v>117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82</v>
      </c>
      <c r="BK262" s="237">
        <f>ROUND(I262*H262,2)</f>
        <v>0</v>
      </c>
      <c r="BL262" s="14" t="s">
        <v>122</v>
      </c>
      <c r="BM262" s="236" t="s">
        <v>650</v>
      </c>
    </row>
    <row r="263" s="2" customFormat="1" ht="6.96" customHeight="1">
      <c r="A263" s="35"/>
      <c r="B263" s="63"/>
      <c r="C263" s="64"/>
      <c r="D263" s="64"/>
      <c r="E263" s="64"/>
      <c r="F263" s="64"/>
      <c r="G263" s="64"/>
      <c r="H263" s="64"/>
      <c r="I263" s="180"/>
      <c r="J263" s="64"/>
      <c r="K263" s="64"/>
      <c r="L263" s="41"/>
      <c r="M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</row>
  </sheetData>
  <sheetProtection sheet="1" autoFilter="0" formatColumns="0" formatRows="0" objects="1" scenarios="1" spinCount="100000" saltValue="OjE0UV7JSuzc5bSekF+Rvyx709yk5ZPY04o6BtldZVX52MqZ/ETJMUupjwoYY20eLvA932kDs2j15PhHEIYh+w==" hashValue="TRGw1glTOh/vY7SzKD7vRr7uHcS0uDL//+7iBHeoM9ZYGIOMRgLXH08DkxKYUWF4hgJV7eXpdOF9fyNUxJ5Dqw==" algorithmName="SHA-512" password="CC35"/>
  <autoFilter ref="C131:K262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91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17</v>
      </c>
      <c r="I6" s="133"/>
      <c r="L6" s="17"/>
    </row>
    <row r="7" s="1" customFormat="1" ht="16.5" customHeight="1">
      <c r="B7" s="17"/>
      <c r="E7" s="140" t="str">
        <f>'Rekapitulace stavby'!K6</f>
        <v>VS Lazaretní 11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92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651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19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7. 5. 2020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tr">
        <f>IF('Rekapitulace stavby'!E11="","",'Rekapitulace stavby'!E11)</f>
        <v xml:space="preserve"> </v>
      </c>
      <c r="F15" s="35"/>
      <c r="G15" s="35"/>
      <c r="H15" s="35"/>
      <c r="I15" s="144" t="s">
        <v>27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tr">
        <f>IF('Rekapitulace stavby'!E17="","",'Rekapitulace stavby'!E17)</f>
        <v xml:space="preserve"> </v>
      </c>
      <c r="F21" s="35"/>
      <c r="G21" s="35"/>
      <c r="H21" s="35"/>
      <c r="I21" s="144" t="s">
        <v>27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tr">
        <f>IF('Rekapitulace stavby'!E20="","",'Rekapitulace stavby'!E20)</f>
        <v xml:space="preserve"> </v>
      </c>
      <c r="F24" s="35"/>
      <c r="G24" s="35"/>
      <c r="H24" s="35"/>
      <c r="I24" s="144" t="s">
        <v>27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34</v>
      </c>
      <c r="E30" s="35"/>
      <c r="F30" s="35"/>
      <c r="G30" s="35"/>
      <c r="H30" s="35"/>
      <c r="I30" s="141"/>
      <c r="J30" s="15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36</v>
      </c>
      <c r="G32" s="35"/>
      <c r="H32" s="35"/>
      <c r="I32" s="156" t="s">
        <v>35</v>
      </c>
      <c r="J32" s="155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38</v>
      </c>
      <c r="E33" s="139" t="s">
        <v>39</v>
      </c>
      <c r="F33" s="158">
        <f>ROUND((SUM(BE123:BE170)),  2)</f>
        <v>0</v>
      </c>
      <c r="G33" s="35"/>
      <c r="H33" s="35"/>
      <c r="I33" s="159">
        <v>0.20999999999999999</v>
      </c>
      <c r="J33" s="158">
        <f>ROUND(((SUM(BE123:BE170))*I33),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40</v>
      </c>
      <c r="F34" s="158">
        <f>ROUND((SUM(BF123:BF170)),  2)</f>
        <v>0</v>
      </c>
      <c r="G34" s="35"/>
      <c r="H34" s="35"/>
      <c r="I34" s="159">
        <v>0.14999999999999999</v>
      </c>
      <c r="J34" s="158">
        <f>ROUND(((SUM(BF123:BF170))*I34),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41</v>
      </c>
      <c r="F35" s="158">
        <f>ROUND((SUM(BG123:BG170)),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42</v>
      </c>
      <c r="F36" s="158">
        <f>ROUND((SUM(BH123:BH170)),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43</v>
      </c>
      <c r="F37" s="158">
        <f>ROUND((SUM(BI123:BI170)),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44</v>
      </c>
      <c r="E39" s="162"/>
      <c r="F39" s="162"/>
      <c r="G39" s="163" t="s">
        <v>45</v>
      </c>
      <c r="H39" s="164" t="s">
        <v>46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47</v>
      </c>
      <c r="E50" s="169"/>
      <c r="F50" s="169"/>
      <c r="G50" s="168" t="s">
        <v>48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49</v>
      </c>
      <c r="E61" s="172"/>
      <c r="F61" s="173" t="s">
        <v>50</v>
      </c>
      <c r="G61" s="171" t="s">
        <v>49</v>
      </c>
      <c r="H61" s="172"/>
      <c r="I61" s="174"/>
      <c r="J61" s="175" t="s">
        <v>50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6"/>
      <c r="F65" s="176"/>
      <c r="G65" s="168" t="s">
        <v>52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49</v>
      </c>
      <c r="E76" s="172"/>
      <c r="F76" s="173" t="s">
        <v>50</v>
      </c>
      <c r="G76" s="171" t="s">
        <v>49</v>
      </c>
      <c r="H76" s="172"/>
      <c r="I76" s="174"/>
      <c r="J76" s="175" t="s">
        <v>50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VS Lazaretní 11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20-231-03 - Elektro a MaR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7. 5. 2020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 xml:space="preserve"> </v>
      </c>
      <c r="G91" s="37"/>
      <c r="H91" s="37"/>
      <c r="I91" s="144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95</v>
      </c>
      <c r="D94" s="186"/>
      <c r="E94" s="186"/>
      <c r="F94" s="186"/>
      <c r="G94" s="186"/>
      <c r="H94" s="186"/>
      <c r="I94" s="187"/>
      <c r="J94" s="188" t="s">
        <v>96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97</v>
      </c>
      <c r="D96" s="37"/>
      <c r="E96" s="37"/>
      <c r="F96" s="37"/>
      <c r="G96" s="37"/>
      <c r="H96" s="37"/>
      <c r="I96" s="141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90"/>
      <c r="C97" s="191"/>
      <c r="D97" s="192" t="s">
        <v>652</v>
      </c>
      <c r="E97" s="193"/>
      <c r="F97" s="193"/>
      <c r="G97" s="193"/>
      <c r="H97" s="193"/>
      <c r="I97" s="194"/>
      <c r="J97" s="195">
        <f>J124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3"/>
      <c r="C98" s="244"/>
      <c r="D98" s="245" t="s">
        <v>653</v>
      </c>
      <c r="E98" s="246"/>
      <c r="F98" s="246"/>
      <c r="G98" s="246"/>
      <c r="H98" s="246"/>
      <c r="I98" s="247"/>
      <c r="J98" s="248">
        <f>J125</f>
        <v>0</v>
      </c>
      <c r="K98" s="244"/>
      <c r="L98" s="24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3"/>
      <c r="C99" s="244"/>
      <c r="D99" s="245" t="s">
        <v>654</v>
      </c>
      <c r="E99" s="246"/>
      <c r="F99" s="246"/>
      <c r="G99" s="246"/>
      <c r="H99" s="246"/>
      <c r="I99" s="247"/>
      <c r="J99" s="248">
        <f>J133</f>
        <v>0</v>
      </c>
      <c r="K99" s="244"/>
      <c r="L99" s="24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3"/>
      <c r="C100" s="244"/>
      <c r="D100" s="245" t="s">
        <v>655</v>
      </c>
      <c r="E100" s="246"/>
      <c r="F100" s="246"/>
      <c r="G100" s="246"/>
      <c r="H100" s="246"/>
      <c r="I100" s="247"/>
      <c r="J100" s="248">
        <f>J139</f>
        <v>0</v>
      </c>
      <c r="K100" s="244"/>
      <c r="L100" s="24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3"/>
      <c r="C101" s="244"/>
      <c r="D101" s="245" t="s">
        <v>656</v>
      </c>
      <c r="E101" s="246"/>
      <c r="F101" s="246"/>
      <c r="G101" s="246"/>
      <c r="H101" s="246"/>
      <c r="I101" s="247"/>
      <c r="J101" s="248">
        <f>J148</f>
        <v>0</v>
      </c>
      <c r="K101" s="244"/>
      <c r="L101" s="24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3"/>
      <c r="C102" s="244"/>
      <c r="D102" s="245" t="s">
        <v>657</v>
      </c>
      <c r="E102" s="246"/>
      <c r="F102" s="246"/>
      <c r="G102" s="246"/>
      <c r="H102" s="246"/>
      <c r="I102" s="247"/>
      <c r="J102" s="248">
        <f>J155</f>
        <v>0</v>
      </c>
      <c r="K102" s="244"/>
      <c r="L102" s="24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3"/>
      <c r="C103" s="244"/>
      <c r="D103" s="245" t="s">
        <v>658</v>
      </c>
      <c r="E103" s="246"/>
      <c r="F103" s="246"/>
      <c r="G103" s="246"/>
      <c r="H103" s="246"/>
      <c r="I103" s="247"/>
      <c r="J103" s="248">
        <f>J168</f>
        <v>0</v>
      </c>
      <c r="K103" s="244"/>
      <c r="L103" s="24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180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183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101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17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4" t="str">
        <f>E7</f>
        <v>VS Lazaretní 11</v>
      </c>
      <c r="F113" s="29"/>
      <c r="G113" s="29"/>
      <c r="H113" s="29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92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20-231-03 - Elektro a MaR</v>
      </c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21</v>
      </c>
      <c r="D117" s="37"/>
      <c r="E117" s="37"/>
      <c r="F117" s="24" t="str">
        <f>F12</f>
        <v xml:space="preserve"> </v>
      </c>
      <c r="G117" s="37"/>
      <c r="H117" s="37"/>
      <c r="I117" s="144" t="s">
        <v>23</v>
      </c>
      <c r="J117" s="76" t="str">
        <f>IF(J12="","",J12)</f>
        <v>7. 5. 2020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25</v>
      </c>
      <c r="D119" s="37"/>
      <c r="E119" s="37"/>
      <c r="F119" s="24" t="str">
        <f>E15</f>
        <v xml:space="preserve"> </v>
      </c>
      <c r="G119" s="37"/>
      <c r="H119" s="37"/>
      <c r="I119" s="144" t="s">
        <v>30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144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0" customFormat="1" ht="29.28" customHeight="1">
      <c r="A122" s="197"/>
      <c r="B122" s="198"/>
      <c r="C122" s="199" t="s">
        <v>102</v>
      </c>
      <c r="D122" s="200" t="s">
        <v>59</v>
      </c>
      <c r="E122" s="200" t="s">
        <v>55</v>
      </c>
      <c r="F122" s="200" t="s">
        <v>56</v>
      </c>
      <c r="G122" s="200" t="s">
        <v>103</v>
      </c>
      <c r="H122" s="200" t="s">
        <v>104</v>
      </c>
      <c r="I122" s="201" t="s">
        <v>105</v>
      </c>
      <c r="J122" s="202" t="s">
        <v>96</v>
      </c>
      <c r="K122" s="203" t="s">
        <v>106</v>
      </c>
      <c r="L122" s="204"/>
      <c r="M122" s="97" t="s">
        <v>1</v>
      </c>
      <c r="N122" s="98" t="s">
        <v>38</v>
      </c>
      <c r="O122" s="98" t="s">
        <v>107</v>
      </c>
      <c r="P122" s="98" t="s">
        <v>108</v>
      </c>
      <c r="Q122" s="98" t="s">
        <v>109</v>
      </c>
      <c r="R122" s="98" t="s">
        <v>110</v>
      </c>
      <c r="S122" s="98" t="s">
        <v>111</v>
      </c>
      <c r="T122" s="99" t="s">
        <v>112</v>
      </c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</row>
    <row r="123" s="2" customFormat="1" ht="22.8" customHeight="1">
      <c r="A123" s="35"/>
      <c r="B123" s="36"/>
      <c r="C123" s="104" t="s">
        <v>113</v>
      </c>
      <c r="D123" s="37"/>
      <c r="E123" s="37"/>
      <c r="F123" s="37"/>
      <c r="G123" s="37"/>
      <c r="H123" s="37"/>
      <c r="I123" s="141"/>
      <c r="J123" s="205">
        <f>BK123</f>
        <v>0</v>
      </c>
      <c r="K123" s="37"/>
      <c r="L123" s="41"/>
      <c r="M123" s="100"/>
      <c r="N123" s="206"/>
      <c r="O123" s="101"/>
      <c r="P123" s="207">
        <f>P124</f>
        <v>0</v>
      </c>
      <c r="Q123" s="101"/>
      <c r="R123" s="207">
        <f>R124</f>
        <v>0</v>
      </c>
      <c r="S123" s="101"/>
      <c r="T123" s="208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73</v>
      </c>
      <c r="AU123" s="14" t="s">
        <v>98</v>
      </c>
      <c r="BK123" s="209">
        <f>BK124</f>
        <v>0</v>
      </c>
    </row>
    <row r="124" s="11" customFormat="1" ht="25.92" customHeight="1">
      <c r="A124" s="11"/>
      <c r="B124" s="210"/>
      <c r="C124" s="211"/>
      <c r="D124" s="212" t="s">
        <v>73</v>
      </c>
      <c r="E124" s="213" t="s">
        <v>191</v>
      </c>
      <c r="F124" s="213" t="s">
        <v>191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P125+P133+P139+P148+P155+P168</f>
        <v>0</v>
      </c>
      <c r="Q124" s="218"/>
      <c r="R124" s="219">
        <f>R125+R133+R139+R148+R155+R168</f>
        <v>0</v>
      </c>
      <c r="S124" s="218"/>
      <c r="T124" s="220">
        <f>T125+T133+T139+T148+T155+T168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21" t="s">
        <v>84</v>
      </c>
      <c r="AT124" s="222" t="s">
        <v>73</v>
      </c>
      <c r="AU124" s="222" t="s">
        <v>74</v>
      </c>
      <c r="AY124" s="221" t="s">
        <v>117</v>
      </c>
      <c r="BK124" s="223">
        <f>BK125+BK133+BK139+BK148+BK155+BK168</f>
        <v>0</v>
      </c>
    </row>
    <row r="125" s="11" customFormat="1" ht="22.8" customHeight="1">
      <c r="A125" s="11"/>
      <c r="B125" s="210"/>
      <c r="C125" s="211"/>
      <c r="D125" s="212" t="s">
        <v>73</v>
      </c>
      <c r="E125" s="250" t="s">
        <v>659</v>
      </c>
      <c r="F125" s="250" t="s">
        <v>660</v>
      </c>
      <c r="G125" s="211"/>
      <c r="H125" s="211"/>
      <c r="I125" s="214"/>
      <c r="J125" s="251">
        <f>BK125</f>
        <v>0</v>
      </c>
      <c r="K125" s="211"/>
      <c r="L125" s="216"/>
      <c r="M125" s="217"/>
      <c r="N125" s="218"/>
      <c r="O125" s="218"/>
      <c r="P125" s="219">
        <f>SUM(P126:P132)</f>
        <v>0</v>
      </c>
      <c r="Q125" s="218"/>
      <c r="R125" s="219">
        <f>SUM(R126:R132)</f>
        <v>0</v>
      </c>
      <c r="S125" s="218"/>
      <c r="T125" s="220">
        <f>SUM(T126:T132)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21" t="s">
        <v>84</v>
      </c>
      <c r="AT125" s="222" t="s">
        <v>73</v>
      </c>
      <c r="AU125" s="222" t="s">
        <v>82</v>
      </c>
      <c r="AY125" s="221" t="s">
        <v>117</v>
      </c>
      <c r="BK125" s="223">
        <f>SUM(BK126:BK132)</f>
        <v>0</v>
      </c>
    </row>
    <row r="126" s="2" customFormat="1" ht="21.75" customHeight="1">
      <c r="A126" s="35"/>
      <c r="B126" s="36"/>
      <c r="C126" s="252" t="s">
        <v>82</v>
      </c>
      <c r="D126" s="252" t="s">
        <v>200</v>
      </c>
      <c r="E126" s="253" t="s">
        <v>661</v>
      </c>
      <c r="F126" s="254" t="s">
        <v>662</v>
      </c>
      <c r="G126" s="255" t="s">
        <v>663</v>
      </c>
      <c r="H126" s="256">
        <v>58</v>
      </c>
      <c r="I126" s="257"/>
      <c r="J126" s="258">
        <f>ROUND(I126*H126,2)</f>
        <v>0</v>
      </c>
      <c r="K126" s="259"/>
      <c r="L126" s="260"/>
      <c r="M126" s="261" t="s">
        <v>1</v>
      </c>
      <c r="N126" s="262" t="s">
        <v>39</v>
      </c>
      <c r="O126" s="88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6" t="s">
        <v>204</v>
      </c>
      <c r="AT126" s="236" t="s">
        <v>200</v>
      </c>
      <c r="AU126" s="236" t="s">
        <v>84</v>
      </c>
      <c r="AY126" s="14" t="s">
        <v>117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4" t="s">
        <v>82</v>
      </c>
      <c r="BK126" s="237">
        <f>ROUND(I126*H126,2)</f>
        <v>0</v>
      </c>
      <c r="BL126" s="14" t="s">
        <v>198</v>
      </c>
      <c r="BM126" s="236" t="s">
        <v>664</v>
      </c>
    </row>
    <row r="127" s="2" customFormat="1" ht="16.5" customHeight="1">
      <c r="A127" s="35"/>
      <c r="B127" s="36"/>
      <c r="C127" s="252" t="s">
        <v>84</v>
      </c>
      <c r="D127" s="252" t="s">
        <v>200</v>
      </c>
      <c r="E127" s="253" t="s">
        <v>665</v>
      </c>
      <c r="F127" s="254" t="s">
        <v>666</v>
      </c>
      <c r="G127" s="255" t="s">
        <v>502</v>
      </c>
      <c r="H127" s="256">
        <v>1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39</v>
      </c>
      <c r="O127" s="88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6" t="s">
        <v>204</v>
      </c>
      <c r="AT127" s="236" t="s">
        <v>200</v>
      </c>
      <c r="AU127" s="236" t="s">
        <v>84</v>
      </c>
      <c r="AY127" s="14" t="s">
        <v>117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4" t="s">
        <v>82</v>
      </c>
      <c r="BK127" s="237">
        <f>ROUND(I127*H127,2)</f>
        <v>0</v>
      </c>
      <c r="BL127" s="14" t="s">
        <v>198</v>
      </c>
      <c r="BM127" s="236" t="s">
        <v>667</v>
      </c>
    </row>
    <row r="128" s="2" customFormat="1" ht="21.75" customHeight="1">
      <c r="A128" s="35"/>
      <c r="B128" s="36"/>
      <c r="C128" s="252" t="s">
        <v>127</v>
      </c>
      <c r="D128" s="252" t="s">
        <v>200</v>
      </c>
      <c r="E128" s="253" t="s">
        <v>668</v>
      </c>
      <c r="F128" s="254" t="s">
        <v>669</v>
      </c>
      <c r="G128" s="255" t="s">
        <v>502</v>
      </c>
      <c r="H128" s="256">
        <v>3</v>
      </c>
      <c r="I128" s="257"/>
      <c r="J128" s="258">
        <f>ROUND(I128*H128,2)</f>
        <v>0</v>
      </c>
      <c r="K128" s="259"/>
      <c r="L128" s="260"/>
      <c r="M128" s="261" t="s">
        <v>1</v>
      </c>
      <c r="N128" s="262" t="s">
        <v>39</v>
      </c>
      <c r="O128" s="88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6" t="s">
        <v>204</v>
      </c>
      <c r="AT128" s="236" t="s">
        <v>200</v>
      </c>
      <c r="AU128" s="236" t="s">
        <v>84</v>
      </c>
      <c r="AY128" s="14" t="s">
        <v>117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4" t="s">
        <v>82</v>
      </c>
      <c r="BK128" s="237">
        <f>ROUND(I128*H128,2)</f>
        <v>0</v>
      </c>
      <c r="BL128" s="14" t="s">
        <v>198</v>
      </c>
      <c r="BM128" s="236" t="s">
        <v>670</v>
      </c>
    </row>
    <row r="129" s="2" customFormat="1" ht="21.75" customHeight="1">
      <c r="A129" s="35"/>
      <c r="B129" s="36"/>
      <c r="C129" s="252" t="s">
        <v>122</v>
      </c>
      <c r="D129" s="252" t="s">
        <v>200</v>
      </c>
      <c r="E129" s="253" t="s">
        <v>671</v>
      </c>
      <c r="F129" s="254" t="s">
        <v>672</v>
      </c>
      <c r="G129" s="255" t="s">
        <v>502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39</v>
      </c>
      <c r="O129" s="88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6" t="s">
        <v>204</v>
      </c>
      <c r="AT129" s="236" t="s">
        <v>200</v>
      </c>
      <c r="AU129" s="236" t="s">
        <v>84</v>
      </c>
      <c r="AY129" s="14" t="s">
        <v>117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4" t="s">
        <v>82</v>
      </c>
      <c r="BK129" s="237">
        <f>ROUND(I129*H129,2)</f>
        <v>0</v>
      </c>
      <c r="BL129" s="14" t="s">
        <v>198</v>
      </c>
      <c r="BM129" s="236" t="s">
        <v>673</v>
      </c>
    </row>
    <row r="130" s="2" customFormat="1" ht="16.5" customHeight="1">
      <c r="A130" s="35"/>
      <c r="B130" s="36"/>
      <c r="C130" s="252" t="s">
        <v>116</v>
      </c>
      <c r="D130" s="252" t="s">
        <v>200</v>
      </c>
      <c r="E130" s="253" t="s">
        <v>674</v>
      </c>
      <c r="F130" s="254" t="s">
        <v>675</v>
      </c>
      <c r="G130" s="255" t="s">
        <v>502</v>
      </c>
      <c r="H130" s="256">
        <v>1</v>
      </c>
      <c r="I130" s="257"/>
      <c r="J130" s="258">
        <f>ROUND(I130*H130,2)</f>
        <v>0</v>
      </c>
      <c r="K130" s="259"/>
      <c r="L130" s="260"/>
      <c r="M130" s="261" t="s">
        <v>1</v>
      </c>
      <c r="N130" s="262" t="s">
        <v>39</v>
      </c>
      <c r="O130" s="88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6" t="s">
        <v>204</v>
      </c>
      <c r="AT130" s="236" t="s">
        <v>200</v>
      </c>
      <c r="AU130" s="236" t="s">
        <v>84</v>
      </c>
      <c r="AY130" s="14" t="s">
        <v>117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4" t="s">
        <v>82</v>
      </c>
      <c r="BK130" s="237">
        <f>ROUND(I130*H130,2)</f>
        <v>0</v>
      </c>
      <c r="BL130" s="14" t="s">
        <v>198</v>
      </c>
      <c r="BM130" s="236" t="s">
        <v>676</v>
      </c>
    </row>
    <row r="131" s="2" customFormat="1" ht="16.5" customHeight="1">
      <c r="A131" s="35"/>
      <c r="B131" s="36"/>
      <c r="C131" s="252" t="s">
        <v>139</v>
      </c>
      <c r="D131" s="252" t="s">
        <v>200</v>
      </c>
      <c r="E131" s="253" t="s">
        <v>677</v>
      </c>
      <c r="F131" s="254" t="s">
        <v>678</v>
      </c>
      <c r="G131" s="255" t="s">
        <v>502</v>
      </c>
      <c r="H131" s="256">
        <v>1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39</v>
      </c>
      <c r="O131" s="88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6" t="s">
        <v>204</v>
      </c>
      <c r="AT131" s="236" t="s">
        <v>200</v>
      </c>
      <c r="AU131" s="236" t="s">
        <v>84</v>
      </c>
      <c r="AY131" s="14" t="s">
        <v>117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4" t="s">
        <v>82</v>
      </c>
      <c r="BK131" s="237">
        <f>ROUND(I131*H131,2)</f>
        <v>0</v>
      </c>
      <c r="BL131" s="14" t="s">
        <v>198</v>
      </c>
      <c r="BM131" s="236" t="s">
        <v>679</v>
      </c>
    </row>
    <row r="132" s="2" customFormat="1" ht="21.75" customHeight="1">
      <c r="A132" s="35"/>
      <c r="B132" s="36"/>
      <c r="C132" s="252" t="s">
        <v>143</v>
      </c>
      <c r="D132" s="252" t="s">
        <v>200</v>
      </c>
      <c r="E132" s="253" t="s">
        <v>680</v>
      </c>
      <c r="F132" s="254" t="s">
        <v>681</v>
      </c>
      <c r="G132" s="255" t="s">
        <v>682</v>
      </c>
      <c r="H132" s="256">
        <v>1</v>
      </c>
      <c r="I132" s="257"/>
      <c r="J132" s="258">
        <f>ROUND(I132*H132,2)</f>
        <v>0</v>
      </c>
      <c r="K132" s="259"/>
      <c r="L132" s="260"/>
      <c r="M132" s="261" t="s">
        <v>1</v>
      </c>
      <c r="N132" s="262" t="s">
        <v>39</v>
      </c>
      <c r="O132" s="88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6" t="s">
        <v>204</v>
      </c>
      <c r="AT132" s="236" t="s">
        <v>200</v>
      </c>
      <c r="AU132" s="236" t="s">
        <v>84</v>
      </c>
      <c r="AY132" s="14" t="s">
        <v>117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4" t="s">
        <v>82</v>
      </c>
      <c r="BK132" s="237">
        <f>ROUND(I132*H132,2)</f>
        <v>0</v>
      </c>
      <c r="BL132" s="14" t="s">
        <v>198</v>
      </c>
      <c r="BM132" s="236" t="s">
        <v>683</v>
      </c>
    </row>
    <row r="133" s="11" customFormat="1" ht="22.8" customHeight="1">
      <c r="A133" s="11"/>
      <c r="B133" s="210"/>
      <c r="C133" s="211"/>
      <c r="D133" s="212" t="s">
        <v>73</v>
      </c>
      <c r="E133" s="250" t="s">
        <v>684</v>
      </c>
      <c r="F133" s="250" t="s">
        <v>685</v>
      </c>
      <c r="G133" s="211"/>
      <c r="H133" s="211"/>
      <c r="I133" s="214"/>
      <c r="J133" s="251">
        <f>BK133</f>
        <v>0</v>
      </c>
      <c r="K133" s="211"/>
      <c r="L133" s="216"/>
      <c r="M133" s="217"/>
      <c r="N133" s="218"/>
      <c r="O133" s="218"/>
      <c r="P133" s="219">
        <f>SUM(P134:P138)</f>
        <v>0</v>
      </c>
      <c r="Q133" s="218"/>
      <c r="R133" s="219">
        <f>SUM(R134:R138)</f>
        <v>0</v>
      </c>
      <c r="S133" s="218"/>
      <c r="T133" s="220">
        <f>SUM(T134:T138)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21" t="s">
        <v>84</v>
      </c>
      <c r="AT133" s="222" t="s">
        <v>73</v>
      </c>
      <c r="AU133" s="222" t="s">
        <v>82</v>
      </c>
      <c r="AY133" s="221" t="s">
        <v>117</v>
      </c>
      <c r="BK133" s="223">
        <f>SUM(BK134:BK138)</f>
        <v>0</v>
      </c>
    </row>
    <row r="134" s="2" customFormat="1" ht="21.75" customHeight="1">
      <c r="A134" s="35"/>
      <c r="B134" s="36"/>
      <c r="C134" s="224" t="s">
        <v>147</v>
      </c>
      <c r="D134" s="224" t="s">
        <v>118</v>
      </c>
      <c r="E134" s="225" t="s">
        <v>686</v>
      </c>
      <c r="F134" s="226" t="s">
        <v>687</v>
      </c>
      <c r="G134" s="227" t="s">
        <v>688</v>
      </c>
      <c r="H134" s="228">
        <v>1</v>
      </c>
      <c r="I134" s="229"/>
      <c r="J134" s="230">
        <f>ROUND(I134*H134,2)</f>
        <v>0</v>
      </c>
      <c r="K134" s="231"/>
      <c r="L134" s="41"/>
      <c r="M134" s="232" t="s">
        <v>1</v>
      </c>
      <c r="N134" s="233" t="s">
        <v>39</v>
      </c>
      <c r="O134" s="88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6" t="s">
        <v>198</v>
      </c>
      <c r="AT134" s="236" t="s">
        <v>118</v>
      </c>
      <c r="AU134" s="236" t="s">
        <v>84</v>
      </c>
      <c r="AY134" s="14" t="s">
        <v>117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4" t="s">
        <v>82</v>
      </c>
      <c r="BK134" s="237">
        <f>ROUND(I134*H134,2)</f>
        <v>0</v>
      </c>
      <c r="BL134" s="14" t="s">
        <v>198</v>
      </c>
      <c r="BM134" s="236" t="s">
        <v>689</v>
      </c>
    </row>
    <row r="135" s="2" customFormat="1" ht="21.75" customHeight="1">
      <c r="A135" s="35"/>
      <c r="B135" s="36"/>
      <c r="C135" s="252" t="s">
        <v>151</v>
      </c>
      <c r="D135" s="252" t="s">
        <v>200</v>
      </c>
      <c r="E135" s="253" t="s">
        <v>690</v>
      </c>
      <c r="F135" s="254" t="s">
        <v>691</v>
      </c>
      <c r="G135" s="255" t="s">
        <v>688</v>
      </c>
      <c r="H135" s="256">
        <v>1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39</v>
      </c>
      <c r="O135" s="88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6" t="s">
        <v>204</v>
      </c>
      <c r="AT135" s="236" t="s">
        <v>200</v>
      </c>
      <c r="AU135" s="236" t="s">
        <v>84</v>
      </c>
      <c r="AY135" s="14" t="s">
        <v>117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4" t="s">
        <v>82</v>
      </c>
      <c r="BK135" s="237">
        <f>ROUND(I135*H135,2)</f>
        <v>0</v>
      </c>
      <c r="BL135" s="14" t="s">
        <v>198</v>
      </c>
      <c r="BM135" s="236" t="s">
        <v>692</v>
      </c>
    </row>
    <row r="136" s="2" customFormat="1" ht="16.5" customHeight="1">
      <c r="A136" s="35"/>
      <c r="B136" s="36"/>
      <c r="C136" s="252" t="s">
        <v>216</v>
      </c>
      <c r="D136" s="252" t="s">
        <v>200</v>
      </c>
      <c r="E136" s="253" t="s">
        <v>693</v>
      </c>
      <c r="F136" s="254" t="s">
        <v>694</v>
      </c>
      <c r="G136" s="255" t="s">
        <v>502</v>
      </c>
      <c r="H136" s="256">
        <v>1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39</v>
      </c>
      <c r="O136" s="88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6" t="s">
        <v>204</v>
      </c>
      <c r="AT136" s="236" t="s">
        <v>200</v>
      </c>
      <c r="AU136" s="236" t="s">
        <v>84</v>
      </c>
      <c r="AY136" s="14" t="s">
        <v>117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4" t="s">
        <v>82</v>
      </c>
      <c r="BK136" s="237">
        <f>ROUND(I136*H136,2)</f>
        <v>0</v>
      </c>
      <c r="BL136" s="14" t="s">
        <v>198</v>
      </c>
      <c r="BM136" s="236" t="s">
        <v>695</v>
      </c>
    </row>
    <row r="137" s="2" customFormat="1" ht="21.75" customHeight="1">
      <c r="A137" s="35"/>
      <c r="B137" s="36"/>
      <c r="C137" s="252" t="s">
        <v>220</v>
      </c>
      <c r="D137" s="252" t="s">
        <v>200</v>
      </c>
      <c r="E137" s="253" t="s">
        <v>696</v>
      </c>
      <c r="F137" s="254" t="s">
        <v>697</v>
      </c>
      <c r="G137" s="255" t="s">
        <v>688</v>
      </c>
      <c r="H137" s="256">
        <v>1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39</v>
      </c>
      <c r="O137" s="88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6" t="s">
        <v>204</v>
      </c>
      <c r="AT137" s="236" t="s">
        <v>200</v>
      </c>
      <c r="AU137" s="236" t="s">
        <v>84</v>
      </c>
      <c r="AY137" s="14" t="s">
        <v>117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4" t="s">
        <v>82</v>
      </c>
      <c r="BK137" s="237">
        <f>ROUND(I137*H137,2)</f>
        <v>0</v>
      </c>
      <c r="BL137" s="14" t="s">
        <v>198</v>
      </c>
      <c r="BM137" s="236" t="s">
        <v>698</v>
      </c>
    </row>
    <row r="138" s="2" customFormat="1" ht="16.5" customHeight="1">
      <c r="A138" s="35"/>
      <c r="B138" s="36"/>
      <c r="C138" s="252" t="s">
        <v>226</v>
      </c>
      <c r="D138" s="252" t="s">
        <v>200</v>
      </c>
      <c r="E138" s="253" t="s">
        <v>699</v>
      </c>
      <c r="F138" s="254" t="s">
        <v>700</v>
      </c>
      <c r="G138" s="255" t="s">
        <v>688</v>
      </c>
      <c r="H138" s="256">
        <v>1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39</v>
      </c>
      <c r="O138" s="88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6" t="s">
        <v>204</v>
      </c>
      <c r="AT138" s="236" t="s">
        <v>200</v>
      </c>
      <c r="AU138" s="236" t="s">
        <v>84</v>
      </c>
      <c r="AY138" s="14" t="s">
        <v>117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4" t="s">
        <v>82</v>
      </c>
      <c r="BK138" s="237">
        <f>ROUND(I138*H138,2)</f>
        <v>0</v>
      </c>
      <c r="BL138" s="14" t="s">
        <v>198</v>
      </c>
      <c r="BM138" s="236" t="s">
        <v>701</v>
      </c>
    </row>
    <row r="139" s="11" customFormat="1" ht="22.8" customHeight="1">
      <c r="A139" s="11"/>
      <c r="B139" s="210"/>
      <c r="C139" s="211"/>
      <c r="D139" s="212" t="s">
        <v>73</v>
      </c>
      <c r="E139" s="250" t="s">
        <v>702</v>
      </c>
      <c r="F139" s="250" t="s">
        <v>703</v>
      </c>
      <c r="G139" s="211"/>
      <c r="H139" s="211"/>
      <c r="I139" s="214"/>
      <c r="J139" s="251">
        <f>BK139</f>
        <v>0</v>
      </c>
      <c r="K139" s="211"/>
      <c r="L139" s="216"/>
      <c r="M139" s="217"/>
      <c r="N139" s="218"/>
      <c r="O139" s="218"/>
      <c r="P139" s="219">
        <f>SUM(P140:P147)</f>
        <v>0</v>
      </c>
      <c r="Q139" s="218"/>
      <c r="R139" s="219">
        <f>SUM(R140:R147)</f>
        <v>0</v>
      </c>
      <c r="S139" s="218"/>
      <c r="T139" s="220">
        <f>SUM(T140:T147)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21" t="s">
        <v>84</v>
      </c>
      <c r="AT139" s="222" t="s">
        <v>73</v>
      </c>
      <c r="AU139" s="222" t="s">
        <v>82</v>
      </c>
      <c r="AY139" s="221" t="s">
        <v>117</v>
      </c>
      <c r="BK139" s="223">
        <f>SUM(BK140:BK147)</f>
        <v>0</v>
      </c>
    </row>
    <row r="140" s="2" customFormat="1" ht="16.5" customHeight="1">
      <c r="A140" s="35"/>
      <c r="B140" s="36"/>
      <c r="C140" s="252" t="s">
        <v>230</v>
      </c>
      <c r="D140" s="252" t="s">
        <v>200</v>
      </c>
      <c r="E140" s="253" t="s">
        <v>704</v>
      </c>
      <c r="F140" s="254" t="s">
        <v>705</v>
      </c>
      <c r="G140" s="255" t="s">
        <v>688</v>
      </c>
      <c r="H140" s="256">
        <v>1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39</v>
      </c>
      <c r="O140" s="88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204</v>
      </c>
      <c r="AT140" s="236" t="s">
        <v>200</v>
      </c>
      <c r="AU140" s="236" t="s">
        <v>84</v>
      </c>
      <c r="AY140" s="14" t="s">
        <v>117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82</v>
      </c>
      <c r="BK140" s="237">
        <f>ROUND(I140*H140,2)</f>
        <v>0</v>
      </c>
      <c r="BL140" s="14" t="s">
        <v>198</v>
      </c>
      <c r="BM140" s="236" t="s">
        <v>706</v>
      </c>
    </row>
    <row r="141" s="2" customFormat="1" ht="16.5" customHeight="1">
      <c r="A141" s="35"/>
      <c r="B141" s="36"/>
      <c r="C141" s="252" t="s">
        <v>235</v>
      </c>
      <c r="D141" s="252" t="s">
        <v>200</v>
      </c>
      <c r="E141" s="253" t="s">
        <v>707</v>
      </c>
      <c r="F141" s="254" t="s">
        <v>708</v>
      </c>
      <c r="G141" s="255" t="s">
        <v>203</v>
      </c>
      <c r="H141" s="256">
        <v>20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39</v>
      </c>
      <c r="O141" s="88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204</v>
      </c>
      <c r="AT141" s="236" t="s">
        <v>200</v>
      </c>
      <c r="AU141" s="236" t="s">
        <v>84</v>
      </c>
      <c r="AY141" s="14" t="s">
        <v>117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82</v>
      </c>
      <c r="BK141" s="237">
        <f>ROUND(I141*H141,2)</f>
        <v>0</v>
      </c>
      <c r="BL141" s="14" t="s">
        <v>198</v>
      </c>
      <c r="BM141" s="236" t="s">
        <v>709</v>
      </c>
    </row>
    <row r="142" s="2" customFormat="1" ht="16.5" customHeight="1">
      <c r="A142" s="35"/>
      <c r="B142" s="36"/>
      <c r="C142" s="252" t="s">
        <v>8</v>
      </c>
      <c r="D142" s="252" t="s">
        <v>200</v>
      </c>
      <c r="E142" s="253" t="s">
        <v>710</v>
      </c>
      <c r="F142" s="254" t="s">
        <v>711</v>
      </c>
      <c r="G142" s="255" t="s">
        <v>203</v>
      </c>
      <c r="H142" s="256">
        <v>20</v>
      </c>
      <c r="I142" s="257"/>
      <c r="J142" s="258">
        <f>ROUND(I142*H142,2)</f>
        <v>0</v>
      </c>
      <c r="K142" s="259"/>
      <c r="L142" s="260"/>
      <c r="M142" s="261" t="s">
        <v>1</v>
      </c>
      <c r="N142" s="262" t="s">
        <v>39</v>
      </c>
      <c r="O142" s="88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6" t="s">
        <v>204</v>
      </c>
      <c r="AT142" s="236" t="s">
        <v>200</v>
      </c>
      <c r="AU142" s="236" t="s">
        <v>84</v>
      </c>
      <c r="AY142" s="14" t="s">
        <v>117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4" t="s">
        <v>82</v>
      </c>
      <c r="BK142" s="237">
        <f>ROUND(I142*H142,2)</f>
        <v>0</v>
      </c>
      <c r="BL142" s="14" t="s">
        <v>198</v>
      </c>
      <c r="BM142" s="236" t="s">
        <v>712</v>
      </c>
    </row>
    <row r="143" s="2" customFormat="1" ht="21.75" customHeight="1">
      <c r="A143" s="35"/>
      <c r="B143" s="36"/>
      <c r="C143" s="252" t="s">
        <v>198</v>
      </c>
      <c r="D143" s="252" t="s">
        <v>200</v>
      </c>
      <c r="E143" s="253" t="s">
        <v>713</v>
      </c>
      <c r="F143" s="254" t="s">
        <v>714</v>
      </c>
      <c r="G143" s="255" t="s">
        <v>203</v>
      </c>
      <c r="H143" s="256">
        <v>10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39</v>
      </c>
      <c r="O143" s="88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204</v>
      </c>
      <c r="AT143" s="236" t="s">
        <v>200</v>
      </c>
      <c r="AU143" s="236" t="s">
        <v>84</v>
      </c>
      <c r="AY143" s="14" t="s">
        <v>117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82</v>
      </c>
      <c r="BK143" s="237">
        <f>ROUND(I143*H143,2)</f>
        <v>0</v>
      </c>
      <c r="BL143" s="14" t="s">
        <v>198</v>
      </c>
      <c r="BM143" s="236" t="s">
        <v>715</v>
      </c>
    </row>
    <row r="144" s="2" customFormat="1" ht="16.5" customHeight="1">
      <c r="A144" s="35"/>
      <c r="B144" s="36"/>
      <c r="C144" s="252" t="s">
        <v>247</v>
      </c>
      <c r="D144" s="252" t="s">
        <v>200</v>
      </c>
      <c r="E144" s="253" t="s">
        <v>716</v>
      </c>
      <c r="F144" s="254" t="s">
        <v>717</v>
      </c>
      <c r="G144" s="255" t="s">
        <v>203</v>
      </c>
      <c r="H144" s="256">
        <v>20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39</v>
      </c>
      <c r="O144" s="88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204</v>
      </c>
      <c r="AT144" s="236" t="s">
        <v>200</v>
      </c>
      <c r="AU144" s="236" t="s">
        <v>84</v>
      </c>
      <c r="AY144" s="14" t="s">
        <v>117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82</v>
      </c>
      <c r="BK144" s="237">
        <f>ROUND(I144*H144,2)</f>
        <v>0</v>
      </c>
      <c r="BL144" s="14" t="s">
        <v>198</v>
      </c>
      <c r="BM144" s="236" t="s">
        <v>718</v>
      </c>
    </row>
    <row r="145" s="2" customFormat="1" ht="16.5" customHeight="1">
      <c r="A145" s="35"/>
      <c r="B145" s="36"/>
      <c r="C145" s="252" t="s">
        <v>251</v>
      </c>
      <c r="D145" s="252" t="s">
        <v>200</v>
      </c>
      <c r="E145" s="253" t="s">
        <v>719</v>
      </c>
      <c r="F145" s="254" t="s">
        <v>720</v>
      </c>
      <c r="G145" s="255" t="s">
        <v>203</v>
      </c>
      <c r="H145" s="256">
        <v>2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39</v>
      </c>
      <c r="O145" s="88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204</v>
      </c>
      <c r="AT145" s="236" t="s">
        <v>200</v>
      </c>
      <c r="AU145" s="236" t="s">
        <v>84</v>
      </c>
      <c r="AY145" s="14" t="s">
        <v>117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82</v>
      </c>
      <c r="BK145" s="237">
        <f>ROUND(I145*H145,2)</f>
        <v>0</v>
      </c>
      <c r="BL145" s="14" t="s">
        <v>198</v>
      </c>
      <c r="BM145" s="236" t="s">
        <v>721</v>
      </c>
    </row>
    <row r="146" s="2" customFormat="1" ht="21.75" customHeight="1">
      <c r="A146" s="35"/>
      <c r="B146" s="36"/>
      <c r="C146" s="252" t="s">
        <v>255</v>
      </c>
      <c r="D146" s="252" t="s">
        <v>200</v>
      </c>
      <c r="E146" s="253" t="s">
        <v>722</v>
      </c>
      <c r="F146" s="254" t="s">
        <v>723</v>
      </c>
      <c r="G146" s="255" t="s">
        <v>203</v>
      </c>
      <c r="H146" s="256">
        <v>6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39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204</v>
      </c>
      <c r="AT146" s="236" t="s">
        <v>200</v>
      </c>
      <c r="AU146" s="236" t="s">
        <v>84</v>
      </c>
      <c r="AY146" s="14" t="s">
        <v>117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82</v>
      </c>
      <c r="BK146" s="237">
        <f>ROUND(I146*H146,2)</f>
        <v>0</v>
      </c>
      <c r="BL146" s="14" t="s">
        <v>198</v>
      </c>
      <c r="BM146" s="236" t="s">
        <v>724</v>
      </c>
    </row>
    <row r="147" s="2" customFormat="1" ht="16.5" customHeight="1">
      <c r="A147" s="35"/>
      <c r="B147" s="36"/>
      <c r="C147" s="252" t="s">
        <v>260</v>
      </c>
      <c r="D147" s="252" t="s">
        <v>200</v>
      </c>
      <c r="E147" s="253" t="s">
        <v>725</v>
      </c>
      <c r="F147" s="254" t="s">
        <v>726</v>
      </c>
      <c r="G147" s="255" t="s">
        <v>233</v>
      </c>
      <c r="H147" s="256">
        <v>1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39</v>
      </c>
      <c r="O147" s="88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204</v>
      </c>
      <c r="AT147" s="236" t="s">
        <v>200</v>
      </c>
      <c r="AU147" s="236" t="s">
        <v>84</v>
      </c>
      <c r="AY147" s="14" t="s">
        <v>117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82</v>
      </c>
      <c r="BK147" s="237">
        <f>ROUND(I147*H147,2)</f>
        <v>0</v>
      </c>
      <c r="BL147" s="14" t="s">
        <v>198</v>
      </c>
      <c r="BM147" s="236" t="s">
        <v>727</v>
      </c>
    </row>
    <row r="148" s="11" customFormat="1" ht="22.8" customHeight="1">
      <c r="A148" s="11"/>
      <c r="B148" s="210"/>
      <c r="C148" s="211"/>
      <c r="D148" s="212" t="s">
        <v>73</v>
      </c>
      <c r="E148" s="250" t="s">
        <v>728</v>
      </c>
      <c r="F148" s="250" t="s">
        <v>729</v>
      </c>
      <c r="G148" s="211"/>
      <c r="H148" s="211"/>
      <c r="I148" s="214"/>
      <c r="J148" s="251">
        <f>BK148</f>
        <v>0</v>
      </c>
      <c r="K148" s="211"/>
      <c r="L148" s="216"/>
      <c r="M148" s="217"/>
      <c r="N148" s="218"/>
      <c r="O148" s="218"/>
      <c r="P148" s="219">
        <f>SUM(P149:P154)</f>
        <v>0</v>
      </c>
      <c r="Q148" s="218"/>
      <c r="R148" s="219">
        <f>SUM(R149:R154)</f>
        <v>0</v>
      </c>
      <c r="S148" s="218"/>
      <c r="T148" s="220">
        <f>SUM(T149:T154)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21" t="s">
        <v>84</v>
      </c>
      <c r="AT148" s="222" t="s">
        <v>73</v>
      </c>
      <c r="AU148" s="222" t="s">
        <v>82</v>
      </c>
      <c r="AY148" s="221" t="s">
        <v>117</v>
      </c>
      <c r="BK148" s="223">
        <f>SUM(BK149:BK154)</f>
        <v>0</v>
      </c>
    </row>
    <row r="149" s="2" customFormat="1" ht="16.5" customHeight="1">
      <c r="A149" s="35"/>
      <c r="B149" s="36"/>
      <c r="C149" s="224" t="s">
        <v>7</v>
      </c>
      <c r="D149" s="224" t="s">
        <v>118</v>
      </c>
      <c r="E149" s="225" t="s">
        <v>730</v>
      </c>
      <c r="F149" s="226" t="s">
        <v>731</v>
      </c>
      <c r="G149" s="227" t="s">
        <v>688</v>
      </c>
      <c r="H149" s="228">
        <v>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39</v>
      </c>
      <c r="O149" s="88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198</v>
      </c>
      <c r="AT149" s="236" t="s">
        <v>118</v>
      </c>
      <c r="AU149" s="236" t="s">
        <v>84</v>
      </c>
      <c r="AY149" s="14" t="s">
        <v>117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82</v>
      </c>
      <c r="BK149" s="237">
        <f>ROUND(I149*H149,2)</f>
        <v>0</v>
      </c>
      <c r="BL149" s="14" t="s">
        <v>198</v>
      </c>
      <c r="BM149" s="236" t="s">
        <v>732</v>
      </c>
    </row>
    <row r="150" s="2" customFormat="1" ht="16.5" customHeight="1">
      <c r="A150" s="35"/>
      <c r="B150" s="36"/>
      <c r="C150" s="224" t="s">
        <v>267</v>
      </c>
      <c r="D150" s="224" t="s">
        <v>118</v>
      </c>
      <c r="E150" s="225" t="s">
        <v>733</v>
      </c>
      <c r="F150" s="226" t="s">
        <v>734</v>
      </c>
      <c r="G150" s="227" t="s">
        <v>203</v>
      </c>
      <c r="H150" s="228">
        <v>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39</v>
      </c>
      <c r="O150" s="88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198</v>
      </c>
      <c r="AT150" s="236" t="s">
        <v>118</v>
      </c>
      <c r="AU150" s="236" t="s">
        <v>84</v>
      </c>
      <c r="AY150" s="14" t="s">
        <v>117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82</v>
      </c>
      <c r="BK150" s="237">
        <f>ROUND(I150*H150,2)</f>
        <v>0</v>
      </c>
      <c r="BL150" s="14" t="s">
        <v>198</v>
      </c>
      <c r="BM150" s="236" t="s">
        <v>735</v>
      </c>
    </row>
    <row r="151" s="2" customFormat="1" ht="16.5" customHeight="1">
      <c r="A151" s="35"/>
      <c r="B151" s="36"/>
      <c r="C151" s="224" t="s">
        <v>273</v>
      </c>
      <c r="D151" s="224" t="s">
        <v>118</v>
      </c>
      <c r="E151" s="225" t="s">
        <v>736</v>
      </c>
      <c r="F151" s="226" t="s">
        <v>737</v>
      </c>
      <c r="G151" s="227" t="s">
        <v>203</v>
      </c>
      <c r="H151" s="228">
        <v>2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39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198</v>
      </c>
      <c r="AT151" s="236" t="s">
        <v>118</v>
      </c>
      <c r="AU151" s="236" t="s">
        <v>84</v>
      </c>
      <c r="AY151" s="14" t="s">
        <v>117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82</v>
      </c>
      <c r="BK151" s="237">
        <f>ROUND(I151*H151,2)</f>
        <v>0</v>
      </c>
      <c r="BL151" s="14" t="s">
        <v>198</v>
      </c>
      <c r="BM151" s="236" t="s">
        <v>738</v>
      </c>
    </row>
    <row r="152" s="2" customFormat="1" ht="16.5" customHeight="1">
      <c r="A152" s="35"/>
      <c r="B152" s="36"/>
      <c r="C152" s="224" t="s">
        <v>277</v>
      </c>
      <c r="D152" s="224" t="s">
        <v>118</v>
      </c>
      <c r="E152" s="225" t="s">
        <v>739</v>
      </c>
      <c r="F152" s="226" t="s">
        <v>740</v>
      </c>
      <c r="G152" s="227" t="s">
        <v>203</v>
      </c>
      <c r="H152" s="228">
        <v>10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39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198</v>
      </c>
      <c r="AT152" s="236" t="s">
        <v>118</v>
      </c>
      <c r="AU152" s="236" t="s">
        <v>84</v>
      </c>
      <c r="AY152" s="14" t="s">
        <v>117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82</v>
      </c>
      <c r="BK152" s="237">
        <f>ROUND(I152*H152,2)</f>
        <v>0</v>
      </c>
      <c r="BL152" s="14" t="s">
        <v>198</v>
      </c>
      <c r="BM152" s="236" t="s">
        <v>741</v>
      </c>
    </row>
    <row r="153" s="2" customFormat="1" ht="16.5" customHeight="1">
      <c r="A153" s="35"/>
      <c r="B153" s="36"/>
      <c r="C153" s="224" t="s">
        <v>281</v>
      </c>
      <c r="D153" s="224" t="s">
        <v>118</v>
      </c>
      <c r="E153" s="225" t="s">
        <v>742</v>
      </c>
      <c r="F153" s="226" t="s">
        <v>743</v>
      </c>
      <c r="G153" s="227" t="s">
        <v>203</v>
      </c>
      <c r="H153" s="228">
        <v>60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39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198</v>
      </c>
      <c r="AT153" s="236" t="s">
        <v>118</v>
      </c>
      <c r="AU153" s="236" t="s">
        <v>84</v>
      </c>
      <c r="AY153" s="14" t="s">
        <v>117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82</v>
      </c>
      <c r="BK153" s="237">
        <f>ROUND(I153*H153,2)</f>
        <v>0</v>
      </c>
      <c r="BL153" s="14" t="s">
        <v>198</v>
      </c>
      <c r="BM153" s="236" t="s">
        <v>744</v>
      </c>
    </row>
    <row r="154" s="2" customFormat="1" ht="16.5" customHeight="1">
      <c r="A154" s="35"/>
      <c r="B154" s="36"/>
      <c r="C154" s="224" t="s">
        <v>285</v>
      </c>
      <c r="D154" s="224" t="s">
        <v>118</v>
      </c>
      <c r="E154" s="225" t="s">
        <v>745</v>
      </c>
      <c r="F154" s="226" t="s">
        <v>746</v>
      </c>
      <c r="G154" s="227" t="s">
        <v>233</v>
      </c>
      <c r="H154" s="228">
        <v>1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39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198</v>
      </c>
      <c r="AT154" s="236" t="s">
        <v>118</v>
      </c>
      <c r="AU154" s="236" t="s">
        <v>84</v>
      </c>
      <c r="AY154" s="14" t="s">
        <v>117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82</v>
      </c>
      <c r="BK154" s="237">
        <f>ROUND(I154*H154,2)</f>
        <v>0</v>
      </c>
      <c r="BL154" s="14" t="s">
        <v>198</v>
      </c>
      <c r="BM154" s="236" t="s">
        <v>747</v>
      </c>
    </row>
    <row r="155" s="11" customFormat="1" ht="22.8" customHeight="1">
      <c r="A155" s="11"/>
      <c r="B155" s="210"/>
      <c r="C155" s="211"/>
      <c r="D155" s="212" t="s">
        <v>73</v>
      </c>
      <c r="E155" s="250" t="s">
        <v>748</v>
      </c>
      <c r="F155" s="250" t="s">
        <v>749</v>
      </c>
      <c r="G155" s="211"/>
      <c r="H155" s="211"/>
      <c r="I155" s="214"/>
      <c r="J155" s="251">
        <f>BK155</f>
        <v>0</v>
      </c>
      <c r="K155" s="211"/>
      <c r="L155" s="216"/>
      <c r="M155" s="217"/>
      <c r="N155" s="218"/>
      <c r="O155" s="218"/>
      <c r="P155" s="219">
        <f>SUM(P156:P167)</f>
        <v>0</v>
      </c>
      <c r="Q155" s="218"/>
      <c r="R155" s="219">
        <f>SUM(R156:R167)</f>
        <v>0</v>
      </c>
      <c r="S155" s="218"/>
      <c r="T155" s="220">
        <f>SUM(T156:T167)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21" t="s">
        <v>84</v>
      </c>
      <c r="AT155" s="222" t="s">
        <v>73</v>
      </c>
      <c r="AU155" s="222" t="s">
        <v>82</v>
      </c>
      <c r="AY155" s="221" t="s">
        <v>117</v>
      </c>
      <c r="BK155" s="223">
        <f>SUM(BK156:BK167)</f>
        <v>0</v>
      </c>
    </row>
    <row r="156" s="2" customFormat="1" ht="16.5" customHeight="1">
      <c r="A156" s="35"/>
      <c r="B156" s="36"/>
      <c r="C156" s="224" t="s">
        <v>289</v>
      </c>
      <c r="D156" s="224" t="s">
        <v>118</v>
      </c>
      <c r="E156" s="225" t="s">
        <v>750</v>
      </c>
      <c r="F156" s="226" t="s">
        <v>751</v>
      </c>
      <c r="G156" s="227" t="s">
        <v>688</v>
      </c>
      <c r="H156" s="228">
        <v>1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39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198</v>
      </c>
      <c r="AT156" s="236" t="s">
        <v>118</v>
      </c>
      <c r="AU156" s="236" t="s">
        <v>84</v>
      </c>
      <c r="AY156" s="14" t="s">
        <v>117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82</v>
      </c>
      <c r="BK156" s="237">
        <f>ROUND(I156*H156,2)</f>
        <v>0</v>
      </c>
      <c r="BL156" s="14" t="s">
        <v>198</v>
      </c>
      <c r="BM156" s="236" t="s">
        <v>752</v>
      </c>
    </row>
    <row r="157" s="2" customFormat="1" ht="16.5" customHeight="1">
      <c r="A157" s="35"/>
      <c r="B157" s="36"/>
      <c r="C157" s="224" t="s">
        <v>293</v>
      </c>
      <c r="D157" s="224" t="s">
        <v>118</v>
      </c>
      <c r="E157" s="225" t="s">
        <v>753</v>
      </c>
      <c r="F157" s="226" t="s">
        <v>754</v>
      </c>
      <c r="G157" s="227" t="s">
        <v>688</v>
      </c>
      <c r="H157" s="228">
        <v>1</v>
      </c>
      <c r="I157" s="229"/>
      <c r="J157" s="230">
        <f>ROUND(I157*H157,2)</f>
        <v>0</v>
      </c>
      <c r="K157" s="231"/>
      <c r="L157" s="41"/>
      <c r="M157" s="232" t="s">
        <v>1</v>
      </c>
      <c r="N157" s="233" t="s">
        <v>39</v>
      </c>
      <c r="O157" s="88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198</v>
      </c>
      <c r="AT157" s="236" t="s">
        <v>118</v>
      </c>
      <c r="AU157" s="236" t="s">
        <v>84</v>
      </c>
      <c r="AY157" s="14" t="s">
        <v>117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82</v>
      </c>
      <c r="BK157" s="237">
        <f>ROUND(I157*H157,2)</f>
        <v>0</v>
      </c>
      <c r="BL157" s="14" t="s">
        <v>198</v>
      </c>
      <c r="BM157" s="236" t="s">
        <v>755</v>
      </c>
    </row>
    <row r="158" s="2" customFormat="1" ht="16.5" customHeight="1">
      <c r="A158" s="35"/>
      <c r="B158" s="36"/>
      <c r="C158" s="224" t="s">
        <v>297</v>
      </c>
      <c r="D158" s="224" t="s">
        <v>118</v>
      </c>
      <c r="E158" s="225" t="s">
        <v>756</v>
      </c>
      <c r="F158" s="226" t="s">
        <v>757</v>
      </c>
      <c r="G158" s="227" t="s">
        <v>688</v>
      </c>
      <c r="H158" s="228">
        <v>1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39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198</v>
      </c>
      <c r="AT158" s="236" t="s">
        <v>118</v>
      </c>
      <c r="AU158" s="236" t="s">
        <v>84</v>
      </c>
      <c r="AY158" s="14" t="s">
        <v>117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82</v>
      </c>
      <c r="BK158" s="237">
        <f>ROUND(I158*H158,2)</f>
        <v>0</v>
      </c>
      <c r="BL158" s="14" t="s">
        <v>198</v>
      </c>
      <c r="BM158" s="236" t="s">
        <v>758</v>
      </c>
    </row>
    <row r="159" s="2" customFormat="1" ht="16.5" customHeight="1">
      <c r="A159" s="35"/>
      <c r="B159" s="36"/>
      <c r="C159" s="224" t="s">
        <v>301</v>
      </c>
      <c r="D159" s="224" t="s">
        <v>118</v>
      </c>
      <c r="E159" s="225" t="s">
        <v>759</v>
      </c>
      <c r="F159" s="226" t="s">
        <v>760</v>
      </c>
      <c r="G159" s="227" t="s">
        <v>688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39</v>
      </c>
      <c r="O159" s="88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198</v>
      </c>
      <c r="AT159" s="236" t="s">
        <v>118</v>
      </c>
      <c r="AU159" s="236" t="s">
        <v>84</v>
      </c>
      <c r="AY159" s="14" t="s">
        <v>117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82</v>
      </c>
      <c r="BK159" s="237">
        <f>ROUND(I159*H159,2)</f>
        <v>0</v>
      </c>
      <c r="BL159" s="14" t="s">
        <v>198</v>
      </c>
      <c r="BM159" s="236" t="s">
        <v>761</v>
      </c>
    </row>
    <row r="160" s="2" customFormat="1" ht="16.5" customHeight="1">
      <c r="A160" s="35"/>
      <c r="B160" s="36"/>
      <c r="C160" s="224" t="s">
        <v>305</v>
      </c>
      <c r="D160" s="224" t="s">
        <v>118</v>
      </c>
      <c r="E160" s="225" t="s">
        <v>762</v>
      </c>
      <c r="F160" s="226" t="s">
        <v>763</v>
      </c>
      <c r="G160" s="227" t="s">
        <v>688</v>
      </c>
      <c r="H160" s="228">
        <v>1</v>
      </c>
      <c r="I160" s="229"/>
      <c r="J160" s="230">
        <f>ROUND(I160*H160,2)</f>
        <v>0</v>
      </c>
      <c r="K160" s="231"/>
      <c r="L160" s="41"/>
      <c r="M160" s="232" t="s">
        <v>1</v>
      </c>
      <c r="N160" s="233" t="s">
        <v>39</v>
      </c>
      <c r="O160" s="88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198</v>
      </c>
      <c r="AT160" s="236" t="s">
        <v>118</v>
      </c>
      <c r="AU160" s="236" t="s">
        <v>84</v>
      </c>
      <c r="AY160" s="14" t="s">
        <v>117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82</v>
      </c>
      <c r="BK160" s="237">
        <f>ROUND(I160*H160,2)</f>
        <v>0</v>
      </c>
      <c r="BL160" s="14" t="s">
        <v>198</v>
      </c>
      <c r="BM160" s="236" t="s">
        <v>764</v>
      </c>
    </row>
    <row r="161" s="2" customFormat="1" ht="16.5" customHeight="1">
      <c r="A161" s="35"/>
      <c r="B161" s="36"/>
      <c r="C161" s="224" t="s">
        <v>204</v>
      </c>
      <c r="D161" s="224" t="s">
        <v>118</v>
      </c>
      <c r="E161" s="225" t="s">
        <v>765</v>
      </c>
      <c r="F161" s="226" t="s">
        <v>766</v>
      </c>
      <c r="G161" s="227" t="s">
        <v>688</v>
      </c>
      <c r="H161" s="228">
        <v>1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39</v>
      </c>
      <c r="O161" s="88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198</v>
      </c>
      <c r="AT161" s="236" t="s">
        <v>118</v>
      </c>
      <c r="AU161" s="236" t="s">
        <v>84</v>
      </c>
      <c r="AY161" s="14" t="s">
        <v>117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82</v>
      </c>
      <c r="BK161" s="237">
        <f>ROUND(I161*H161,2)</f>
        <v>0</v>
      </c>
      <c r="BL161" s="14" t="s">
        <v>198</v>
      </c>
      <c r="BM161" s="236" t="s">
        <v>767</v>
      </c>
    </row>
    <row r="162" s="2" customFormat="1" ht="16.5" customHeight="1">
      <c r="A162" s="35"/>
      <c r="B162" s="36"/>
      <c r="C162" s="224" t="s">
        <v>312</v>
      </c>
      <c r="D162" s="224" t="s">
        <v>118</v>
      </c>
      <c r="E162" s="225" t="s">
        <v>768</v>
      </c>
      <c r="F162" s="226" t="s">
        <v>769</v>
      </c>
      <c r="G162" s="227" t="s">
        <v>688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39</v>
      </c>
      <c r="O162" s="88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198</v>
      </c>
      <c r="AT162" s="236" t="s">
        <v>118</v>
      </c>
      <c r="AU162" s="236" t="s">
        <v>84</v>
      </c>
      <c r="AY162" s="14" t="s">
        <v>117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82</v>
      </c>
      <c r="BK162" s="237">
        <f>ROUND(I162*H162,2)</f>
        <v>0</v>
      </c>
      <c r="BL162" s="14" t="s">
        <v>198</v>
      </c>
      <c r="BM162" s="236" t="s">
        <v>770</v>
      </c>
    </row>
    <row r="163" s="2" customFormat="1" ht="16.5" customHeight="1">
      <c r="A163" s="35"/>
      <c r="B163" s="36"/>
      <c r="C163" s="224" t="s">
        <v>316</v>
      </c>
      <c r="D163" s="224" t="s">
        <v>118</v>
      </c>
      <c r="E163" s="225" t="s">
        <v>771</v>
      </c>
      <c r="F163" s="226" t="s">
        <v>772</v>
      </c>
      <c r="G163" s="227" t="s">
        <v>688</v>
      </c>
      <c r="H163" s="228">
        <v>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39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198</v>
      </c>
      <c r="AT163" s="236" t="s">
        <v>118</v>
      </c>
      <c r="AU163" s="236" t="s">
        <v>84</v>
      </c>
      <c r="AY163" s="14" t="s">
        <v>117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82</v>
      </c>
      <c r="BK163" s="237">
        <f>ROUND(I163*H163,2)</f>
        <v>0</v>
      </c>
      <c r="BL163" s="14" t="s">
        <v>198</v>
      </c>
      <c r="BM163" s="236" t="s">
        <v>773</v>
      </c>
    </row>
    <row r="164" s="2" customFormat="1" ht="16.5" customHeight="1">
      <c r="A164" s="35"/>
      <c r="B164" s="36"/>
      <c r="C164" s="224" t="s">
        <v>320</v>
      </c>
      <c r="D164" s="224" t="s">
        <v>118</v>
      </c>
      <c r="E164" s="225" t="s">
        <v>774</v>
      </c>
      <c r="F164" s="226" t="s">
        <v>775</v>
      </c>
      <c r="G164" s="227" t="s">
        <v>688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39</v>
      </c>
      <c r="O164" s="88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198</v>
      </c>
      <c r="AT164" s="236" t="s">
        <v>118</v>
      </c>
      <c r="AU164" s="236" t="s">
        <v>84</v>
      </c>
      <c r="AY164" s="14" t="s">
        <v>117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82</v>
      </c>
      <c r="BK164" s="237">
        <f>ROUND(I164*H164,2)</f>
        <v>0</v>
      </c>
      <c r="BL164" s="14" t="s">
        <v>198</v>
      </c>
      <c r="BM164" s="236" t="s">
        <v>776</v>
      </c>
    </row>
    <row r="165" s="2" customFormat="1" ht="16.5" customHeight="1">
      <c r="A165" s="35"/>
      <c r="B165" s="36"/>
      <c r="C165" s="224" t="s">
        <v>324</v>
      </c>
      <c r="D165" s="224" t="s">
        <v>118</v>
      </c>
      <c r="E165" s="225" t="s">
        <v>777</v>
      </c>
      <c r="F165" s="226" t="s">
        <v>149</v>
      </c>
      <c r="G165" s="227" t="s">
        <v>688</v>
      </c>
      <c r="H165" s="228">
        <v>1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39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198</v>
      </c>
      <c r="AT165" s="236" t="s">
        <v>118</v>
      </c>
      <c r="AU165" s="236" t="s">
        <v>84</v>
      </c>
      <c r="AY165" s="14" t="s">
        <v>117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82</v>
      </c>
      <c r="BK165" s="237">
        <f>ROUND(I165*H165,2)</f>
        <v>0</v>
      </c>
      <c r="BL165" s="14" t="s">
        <v>198</v>
      </c>
      <c r="BM165" s="236" t="s">
        <v>778</v>
      </c>
    </row>
    <row r="166" s="2" customFormat="1" ht="16.5" customHeight="1">
      <c r="A166" s="35"/>
      <c r="B166" s="36"/>
      <c r="C166" s="224" t="s">
        <v>328</v>
      </c>
      <c r="D166" s="224" t="s">
        <v>118</v>
      </c>
      <c r="E166" s="225" t="s">
        <v>779</v>
      </c>
      <c r="F166" s="226" t="s">
        <v>780</v>
      </c>
      <c r="G166" s="227" t="s">
        <v>688</v>
      </c>
      <c r="H166" s="228">
        <v>1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39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198</v>
      </c>
      <c r="AT166" s="236" t="s">
        <v>118</v>
      </c>
      <c r="AU166" s="236" t="s">
        <v>84</v>
      </c>
      <c r="AY166" s="14" t="s">
        <v>117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82</v>
      </c>
      <c r="BK166" s="237">
        <f>ROUND(I166*H166,2)</f>
        <v>0</v>
      </c>
      <c r="BL166" s="14" t="s">
        <v>198</v>
      </c>
      <c r="BM166" s="236" t="s">
        <v>781</v>
      </c>
    </row>
    <row r="167" s="2" customFormat="1" ht="16.5" customHeight="1">
      <c r="A167" s="35"/>
      <c r="B167" s="36"/>
      <c r="C167" s="224" t="s">
        <v>332</v>
      </c>
      <c r="D167" s="224" t="s">
        <v>118</v>
      </c>
      <c r="E167" s="225" t="s">
        <v>782</v>
      </c>
      <c r="F167" s="226" t="s">
        <v>783</v>
      </c>
      <c r="G167" s="227" t="s">
        <v>688</v>
      </c>
      <c r="H167" s="228">
        <v>1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39</v>
      </c>
      <c r="O167" s="88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198</v>
      </c>
      <c r="AT167" s="236" t="s">
        <v>118</v>
      </c>
      <c r="AU167" s="236" t="s">
        <v>84</v>
      </c>
      <c r="AY167" s="14" t="s">
        <v>117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82</v>
      </c>
      <c r="BK167" s="237">
        <f>ROUND(I167*H167,2)</f>
        <v>0</v>
      </c>
      <c r="BL167" s="14" t="s">
        <v>198</v>
      </c>
      <c r="BM167" s="236" t="s">
        <v>784</v>
      </c>
    </row>
    <row r="168" s="11" customFormat="1" ht="22.8" customHeight="1">
      <c r="A168" s="11"/>
      <c r="B168" s="210"/>
      <c r="C168" s="211"/>
      <c r="D168" s="212" t="s">
        <v>73</v>
      </c>
      <c r="E168" s="250" t="s">
        <v>785</v>
      </c>
      <c r="F168" s="250" t="s">
        <v>786</v>
      </c>
      <c r="G168" s="211"/>
      <c r="H168" s="211"/>
      <c r="I168" s="214"/>
      <c r="J168" s="251">
        <f>BK168</f>
        <v>0</v>
      </c>
      <c r="K168" s="211"/>
      <c r="L168" s="216"/>
      <c r="M168" s="217"/>
      <c r="N168" s="218"/>
      <c r="O168" s="218"/>
      <c r="P168" s="219">
        <f>SUM(P169:P170)</f>
        <v>0</v>
      </c>
      <c r="Q168" s="218"/>
      <c r="R168" s="219">
        <f>SUM(R169:R170)</f>
        <v>0</v>
      </c>
      <c r="S168" s="218"/>
      <c r="T168" s="220">
        <f>SUM(T169:T170)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21" t="s">
        <v>84</v>
      </c>
      <c r="AT168" s="222" t="s">
        <v>73</v>
      </c>
      <c r="AU168" s="222" t="s">
        <v>82</v>
      </c>
      <c r="AY168" s="221" t="s">
        <v>117</v>
      </c>
      <c r="BK168" s="223">
        <f>SUM(BK169:BK170)</f>
        <v>0</v>
      </c>
    </row>
    <row r="169" s="2" customFormat="1" ht="16.5" customHeight="1">
      <c r="A169" s="35"/>
      <c r="B169" s="36"/>
      <c r="C169" s="224" t="s">
        <v>336</v>
      </c>
      <c r="D169" s="224" t="s">
        <v>118</v>
      </c>
      <c r="E169" s="225" t="s">
        <v>787</v>
      </c>
      <c r="F169" s="226" t="s">
        <v>788</v>
      </c>
      <c r="G169" s="227" t="s">
        <v>233</v>
      </c>
      <c r="H169" s="228">
        <v>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39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198</v>
      </c>
      <c r="AT169" s="236" t="s">
        <v>118</v>
      </c>
      <c r="AU169" s="236" t="s">
        <v>84</v>
      </c>
      <c r="AY169" s="14" t="s">
        <v>117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82</v>
      </c>
      <c r="BK169" s="237">
        <f>ROUND(I169*H169,2)</f>
        <v>0</v>
      </c>
      <c r="BL169" s="14" t="s">
        <v>198</v>
      </c>
      <c r="BM169" s="236" t="s">
        <v>789</v>
      </c>
    </row>
    <row r="170" s="2" customFormat="1" ht="16.5" customHeight="1">
      <c r="A170" s="35"/>
      <c r="B170" s="36"/>
      <c r="C170" s="224" t="s">
        <v>340</v>
      </c>
      <c r="D170" s="224" t="s">
        <v>118</v>
      </c>
      <c r="E170" s="225" t="s">
        <v>790</v>
      </c>
      <c r="F170" s="226" t="s">
        <v>791</v>
      </c>
      <c r="G170" s="227" t="s">
        <v>233</v>
      </c>
      <c r="H170" s="228">
        <v>1</v>
      </c>
      <c r="I170" s="229"/>
      <c r="J170" s="230">
        <f>ROUND(I170*H170,2)</f>
        <v>0</v>
      </c>
      <c r="K170" s="231"/>
      <c r="L170" s="41"/>
      <c r="M170" s="238" t="s">
        <v>1</v>
      </c>
      <c r="N170" s="239" t="s">
        <v>39</v>
      </c>
      <c r="O170" s="240"/>
      <c r="P170" s="241">
        <f>O170*H170</f>
        <v>0</v>
      </c>
      <c r="Q170" s="241">
        <v>0</v>
      </c>
      <c r="R170" s="241">
        <f>Q170*H170</f>
        <v>0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198</v>
      </c>
      <c r="AT170" s="236" t="s">
        <v>118</v>
      </c>
      <c r="AU170" s="236" t="s">
        <v>84</v>
      </c>
      <c r="AY170" s="14" t="s">
        <v>117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82</v>
      </c>
      <c r="BK170" s="237">
        <f>ROUND(I170*H170,2)</f>
        <v>0</v>
      </c>
      <c r="BL170" s="14" t="s">
        <v>198</v>
      </c>
      <c r="BM170" s="236" t="s">
        <v>792</v>
      </c>
    </row>
    <row r="171" s="2" customFormat="1" ht="6.96" customHeight="1">
      <c r="A171" s="35"/>
      <c r="B171" s="63"/>
      <c r="C171" s="64"/>
      <c r="D171" s="64"/>
      <c r="E171" s="64"/>
      <c r="F171" s="64"/>
      <c r="G171" s="64"/>
      <c r="H171" s="64"/>
      <c r="I171" s="180"/>
      <c r="J171" s="64"/>
      <c r="K171" s="64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8CSYArZG17GF0Twyl8bdunjA8ArnUKLSDwi85u1DvONBZzVcQnXnAmcM3zjFHCVf5X1eWZYK9Fri3dcKVBPsjw==" hashValue="OozJH20Mv5mKFGv20jl2OUk2ok1Gn4B8sHgSPcizYiALXmoTeTEsyv618hKzEDUZdQUvPr6pi5oAaJIPK5VQ4g==" algorithmName="SHA-512" password="CC35"/>
  <autoFilter ref="C122:K17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 Riesner</dc:creator>
  <cp:lastModifiedBy>Vladimír Riesner</cp:lastModifiedBy>
  <dcterms:created xsi:type="dcterms:W3CDTF">2020-05-13T11:45:18Z</dcterms:created>
  <dcterms:modified xsi:type="dcterms:W3CDTF">2020-05-13T11:45:24Z</dcterms:modified>
</cp:coreProperties>
</file>