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kornyJ\Desktop\Rozpočty\Opravné práce\2020\Vyškov střecha\Příprava VŘ\"/>
    </mc:Choice>
  </mc:AlternateContent>
  <bookViews>
    <workbookView xWindow="0" yWindow="0" windowWidth="0" windowHeight="0"/>
  </bookViews>
  <sheets>
    <sheet name="Rekapitulace stavby" sheetId="1" r:id="rId1"/>
    <sheet name="100 - ASŘ" sheetId="2" r:id="rId2"/>
    <sheet name="400 - Elekroinstalace" sheetId="3" r:id="rId3"/>
    <sheet name="400.1 - Hromosvod" sheetId="4" r:id="rId4"/>
    <sheet name="VRN - VRN" sheetId="5" r:id="rId5"/>
    <sheet name="Pokyny pro vyplnění" sheetId="6" r:id="rId6"/>
  </sheets>
  <definedNames>
    <definedName name="_xlnm.Print_Area" localSheetId="0">'Rekapitulace stavby'!$D$4:$AO$36,'Rekapitulace stavby'!$C$42:$AQ$60</definedName>
    <definedName name="_xlnm.Print_Titles" localSheetId="0">'Rekapitulace stavby'!$52:$52</definedName>
    <definedName name="_xlnm._FilterDatabase" localSheetId="1" hidden="1">'100 - ASŘ'!$C$104:$K$444</definedName>
    <definedName name="_xlnm.Print_Area" localSheetId="1">'100 - ASŘ'!$C$4:$J$41,'100 - ASŘ'!$C$47:$J$84,'100 - ASŘ'!$C$90:$K$444</definedName>
    <definedName name="_xlnm.Print_Titles" localSheetId="1">'100 - ASŘ'!$104:$104</definedName>
    <definedName name="_xlnm._FilterDatabase" localSheetId="2" hidden="1">'400 - Elekroinstalace'!$C$89:$K$153</definedName>
    <definedName name="_xlnm.Print_Area" localSheetId="2">'400 - Elekroinstalace'!$C$4:$J$41,'400 - Elekroinstalace'!$C$47:$J$69,'400 - Elekroinstalace'!$C$75:$K$153</definedName>
    <definedName name="_xlnm.Print_Titles" localSheetId="2">'400 - Elekroinstalace'!$89:$89</definedName>
    <definedName name="_xlnm._FilterDatabase" localSheetId="3" hidden="1">'400.1 - Hromosvod'!$C$88:$K$135</definedName>
    <definedName name="_xlnm.Print_Area" localSheetId="3">'400.1 - Hromosvod'!$C$4:$J$41,'400.1 - Hromosvod'!$C$47:$J$68,'400.1 - Hromosvod'!$C$74:$K$135</definedName>
    <definedName name="_xlnm.Print_Titles" localSheetId="3">'400.1 - Hromosvod'!$88:$88</definedName>
    <definedName name="_xlnm._FilterDatabase" localSheetId="4" hidden="1">'VRN - VRN'!$C$85:$K$95</definedName>
    <definedName name="_xlnm.Print_Area" localSheetId="4">'VRN - VRN'!$C$4:$J$41,'VRN - VRN'!$C$47:$J$65,'VRN - VRN'!$C$71:$K$95</definedName>
    <definedName name="_xlnm.Print_Titles" localSheetId="4">'VRN - VRN'!$85:$85</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l="1" r="J39"/>
  <c r="J38"/>
  <c i="1" r="AY59"/>
  <c i="5" r="J37"/>
  <c i="1" r="AX59"/>
  <c i="5"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F82"/>
  <c r="F80"/>
  <c r="E78"/>
  <c r="F58"/>
  <c r="F56"/>
  <c r="E54"/>
  <c r="J26"/>
  <c r="E26"/>
  <c r="J59"/>
  <c r="J25"/>
  <c r="J23"/>
  <c r="E23"/>
  <c r="J82"/>
  <c r="J22"/>
  <c r="J20"/>
  <c r="E20"/>
  <c r="F83"/>
  <c r="J19"/>
  <c r="J14"/>
  <c r="J80"/>
  <c r="E7"/>
  <c r="E74"/>
  <c i="4" r="J91"/>
  <c r="T90"/>
  <c r="R90"/>
  <c r="P90"/>
  <c r="BK90"/>
  <c r="J90"/>
  <c r="J64"/>
  <c r="J39"/>
  <c r="J38"/>
  <c i="1" r="AY58"/>
  <c i="4" r="J37"/>
  <c i="1" r="AX58"/>
  <c i="4"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65"/>
  <c r="F85"/>
  <c r="F83"/>
  <c r="E81"/>
  <c r="F58"/>
  <c r="F56"/>
  <c r="E54"/>
  <c r="J26"/>
  <c r="E26"/>
  <c r="J59"/>
  <c r="J25"/>
  <c r="J23"/>
  <c r="E23"/>
  <c r="J85"/>
  <c r="J22"/>
  <c r="J20"/>
  <c r="E20"/>
  <c r="F59"/>
  <c r="J19"/>
  <c r="J14"/>
  <c r="J56"/>
  <c r="E7"/>
  <c r="E50"/>
  <c i="3" r="J39"/>
  <c r="J38"/>
  <c i="1" r="AY57"/>
  <c i="3" r="J37"/>
  <c i="1" r="AX57"/>
  <c i="3" r="BI152"/>
  <c r="BH152"/>
  <c r="BG152"/>
  <c r="BF152"/>
  <c r="T152"/>
  <c r="R152"/>
  <c r="P152"/>
  <c r="BI151"/>
  <c r="BH151"/>
  <c r="BG151"/>
  <c r="BF151"/>
  <c r="T151"/>
  <c r="R151"/>
  <c r="P151"/>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38"/>
  <c r="BH138"/>
  <c r="BG138"/>
  <c r="BF138"/>
  <c r="T138"/>
  <c r="R138"/>
  <c r="P138"/>
  <c r="BI136"/>
  <c r="BH136"/>
  <c r="BG136"/>
  <c r="BF136"/>
  <c r="T136"/>
  <c r="R136"/>
  <c r="P136"/>
  <c r="BI133"/>
  <c r="BH133"/>
  <c r="BG133"/>
  <c r="BF133"/>
  <c r="T133"/>
  <c r="R133"/>
  <c r="P133"/>
  <c r="BI132"/>
  <c r="BH132"/>
  <c r="BG132"/>
  <c r="BF132"/>
  <c r="T132"/>
  <c r="R132"/>
  <c r="P132"/>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0"/>
  <c r="BH120"/>
  <c r="BG120"/>
  <c r="BF120"/>
  <c r="T120"/>
  <c r="R120"/>
  <c r="P120"/>
  <c r="BI118"/>
  <c r="BH118"/>
  <c r="BG118"/>
  <c r="BF118"/>
  <c r="T118"/>
  <c r="R118"/>
  <c r="P118"/>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1"/>
  <c r="BH101"/>
  <c r="BG101"/>
  <c r="BF101"/>
  <c r="T101"/>
  <c r="R101"/>
  <c r="P101"/>
  <c r="BI99"/>
  <c r="BH99"/>
  <c r="BG99"/>
  <c r="BF99"/>
  <c r="T99"/>
  <c r="R99"/>
  <c r="P99"/>
  <c r="BI97"/>
  <c r="BH97"/>
  <c r="BG97"/>
  <c r="BF97"/>
  <c r="T97"/>
  <c r="R97"/>
  <c r="P97"/>
  <c r="BI96"/>
  <c r="BH96"/>
  <c r="BG96"/>
  <c r="BF96"/>
  <c r="T96"/>
  <c r="R96"/>
  <c r="P96"/>
  <c r="BI93"/>
  <c r="BH93"/>
  <c r="BG93"/>
  <c r="BF93"/>
  <c r="T93"/>
  <c r="R93"/>
  <c r="P93"/>
  <c r="F86"/>
  <c r="F84"/>
  <c r="E82"/>
  <c r="F58"/>
  <c r="F56"/>
  <c r="E54"/>
  <c r="J26"/>
  <c r="E26"/>
  <c r="J59"/>
  <c r="J25"/>
  <c r="J23"/>
  <c r="E23"/>
  <c r="J86"/>
  <c r="J22"/>
  <c r="J20"/>
  <c r="E20"/>
  <c r="F87"/>
  <c r="J19"/>
  <c r="J14"/>
  <c r="J84"/>
  <c r="E7"/>
  <c r="E50"/>
  <c i="2" r="J155"/>
  <c r="J39"/>
  <c r="J38"/>
  <c i="1" r="AY56"/>
  <c i="2" r="J37"/>
  <c i="1" r="AX56"/>
  <c i="2" r="BI443"/>
  <c r="BH443"/>
  <c r="BG443"/>
  <c r="BF443"/>
  <c r="T443"/>
  <c r="R443"/>
  <c r="P443"/>
  <c r="BI442"/>
  <c r="BH442"/>
  <c r="BG442"/>
  <c r="BF442"/>
  <c r="T442"/>
  <c r="R442"/>
  <c r="P442"/>
  <c r="BI440"/>
  <c r="BH440"/>
  <c r="BG440"/>
  <c r="BF440"/>
  <c r="T440"/>
  <c r="R440"/>
  <c r="P440"/>
  <c r="BI438"/>
  <c r="BH438"/>
  <c r="BG438"/>
  <c r="BF438"/>
  <c r="T438"/>
  <c r="R438"/>
  <c r="P438"/>
  <c r="BI435"/>
  <c r="BH435"/>
  <c r="BG435"/>
  <c r="BF435"/>
  <c r="T435"/>
  <c r="R435"/>
  <c r="P435"/>
  <c r="BI434"/>
  <c r="BH434"/>
  <c r="BG434"/>
  <c r="BF434"/>
  <c r="T434"/>
  <c r="R434"/>
  <c r="P434"/>
  <c r="BI433"/>
  <c r="BH433"/>
  <c r="BG433"/>
  <c r="BF433"/>
  <c r="T433"/>
  <c r="R433"/>
  <c r="P433"/>
  <c r="BI431"/>
  <c r="BH431"/>
  <c r="BG431"/>
  <c r="BF431"/>
  <c r="T431"/>
  <c r="R431"/>
  <c r="P431"/>
  <c r="BI428"/>
  <c r="BH428"/>
  <c r="BG428"/>
  <c r="BF428"/>
  <c r="T428"/>
  <c r="R428"/>
  <c r="P428"/>
  <c r="BI427"/>
  <c r="BH427"/>
  <c r="BG427"/>
  <c r="BF427"/>
  <c r="T427"/>
  <c r="R427"/>
  <c r="P427"/>
  <c r="BI425"/>
  <c r="BH425"/>
  <c r="BG425"/>
  <c r="BF425"/>
  <c r="T425"/>
  <c r="R425"/>
  <c r="P425"/>
  <c r="BI422"/>
  <c r="BH422"/>
  <c r="BG422"/>
  <c r="BF422"/>
  <c r="T422"/>
  <c r="R422"/>
  <c r="P422"/>
  <c r="BI421"/>
  <c r="BH421"/>
  <c r="BG421"/>
  <c r="BF421"/>
  <c r="T421"/>
  <c r="R421"/>
  <c r="P421"/>
  <c r="BI417"/>
  <c r="BH417"/>
  <c r="BG417"/>
  <c r="BF417"/>
  <c r="T417"/>
  <c r="R417"/>
  <c r="P417"/>
  <c r="BI416"/>
  <c r="BH416"/>
  <c r="BG416"/>
  <c r="BF416"/>
  <c r="T416"/>
  <c r="R416"/>
  <c r="P416"/>
  <c r="BI414"/>
  <c r="BH414"/>
  <c r="BG414"/>
  <c r="BF414"/>
  <c r="T414"/>
  <c r="R414"/>
  <c r="P414"/>
  <c r="BI412"/>
  <c r="BH412"/>
  <c r="BG412"/>
  <c r="BF412"/>
  <c r="T412"/>
  <c r="R412"/>
  <c r="P412"/>
  <c r="BI408"/>
  <c r="BH408"/>
  <c r="BG408"/>
  <c r="BF408"/>
  <c r="T408"/>
  <c r="R408"/>
  <c r="P408"/>
  <c r="BI406"/>
  <c r="BH406"/>
  <c r="BG406"/>
  <c r="BF406"/>
  <c r="T406"/>
  <c r="R406"/>
  <c r="P406"/>
  <c r="BI402"/>
  <c r="BH402"/>
  <c r="BG402"/>
  <c r="BF402"/>
  <c r="T402"/>
  <c r="R402"/>
  <c r="P402"/>
  <c r="BI400"/>
  <c r="BH400"/>
  <c r="BG400"/>
  <c r="BF400"/>
  <c r="T400"/>
  <c r="R400"/>
  <c r="P400"/>
  <c r="BI396"/>
  <c r="BH396"/>
  <c r="BG396"/>
  <c r="BF396"/>
  <c r="T396"/>
  <c r="R396"/>
  <c r="P396"/>
  <c r="BI395"/>
  <c r="BH395"/>
  <c r="BG395"/>
  <c r="BF395"/>
  <c r="T395"/>
  <c r="R395"/>
  <c r="P395"/>
  <c r="BI391"/>
  <c r="BH391"/>
  <c r="BG391"/>
  <c r="BF391"/>
  <c r="T391"/>
  <c r="R391"/>
  <c r="P391"/>
  <c r="BI390"/>
  <c r="BH390"/>
  <c r="BG390"/>
  <c r="BF390"/>
  <c r="T390"/>
  <c r="R390"/>
  <c r="P390"/>
  <c r="BI387"/>
  <c r="BH387"/>
  <c r="BG387"/>
  <c r="BF387"/>
  <c r="T387"/>
  <c r="R387"/>
  <c r="P387"/>
  <c r="BI386"/>
  <c r="BH386"/>
  <c r="BG386"/>
  <c r="BF386"/>
  <c r="T386"/>
  <c r="R386"/>
  <c r="P386"/>
  <c r="BI385"/>
  <c r="BH385"/>
  <c r="BG385"/>
  <c r="BF385"/>
  <c r="T385"/>
  <c r="R385"/>
  <c r="P385"/>
  <c r="BI382"/>
  <c r="BH382"/>
  <c r="BG382"/>
  <c r="BF382"/>
  <c r="T382"/>
  <c r="R382"/>
  <c r="P382"/>
  <c r="BI379"/>
  <c r="BH379"/>
  <c r="BG379"/>
  <c r="BF379"/>
  <c r="T379"/>
  <c r="R379"/>
  <c r="P379"/>
  <c r="BI377"/>
  <c r="BH377"/>
  <c r="BG377"/>
  <c r="BF377"/>
  <c r="T377"/>
  <c r="R377"/>
  <c r="P377"/>
  <c r="BI376"/>
  <c r="BH376"/>
  <c r="BG376"/>
  <c r="BF376"/>
  <c r="T376"/>
  <c r="R376"/>
  <c r="P376"/>
  <c r="BI374"/>
  <c r="BH374"/>
  <c r="BG374"/>
  <c r="BF374"/>
  <c r="T374"/>
  <c r="R374"/>
  <c r="P374"/>
  <c r="BI371"/>
  <c r="BH371"/>
  <c r="BG371"/>
  <c r="BF371"/>
  <c r="T371"/>
  <c r="R371"/>
  <c r="P371"/>
  <c r="BI369"/>
  <c r="BH369"/>
  <c r="BG369"/>
  <c r="BF369"/>
  <c r="T369"/>
  <c r="R369"/>
  <c r="P369"/>
  <c r="BI368"/>
  <c r="BH368"/>
  <c r="BG368"/>
  <c r="BF368"/>
  <c r="T368"/>
  <c r="R368"/>
  <c r="P368"/>
  <c r="BI367"/>
  <c r="BH367"/>
  <c r="BG367"/>
  <c r="BF367"/>
  <c r="T367"/>
  <c r="R367"/>
  <c r="P367"/>
  <c r="BI365"/>
  <c r="BH365"/>
  <c r="BG365"/>
  <c r="BF365"/>
  <c r="T365"/>
  <c r="R365"/>
  <c r="P365"/>
  <c r="BI364"/>
  <c r="BH364"/>
  <c r="BG364"/>
  <c r="BF364"/>
  <c r="T364"/>
  <c r="R364"/>
  <c r="P364"/>
  <c r="BI362"/>
  <c r="BH362"/>
  <c r="BG362"/>
  <c r="BF362"/>
  <c r="T362"/>
  <c r="R362"/>
  <c r="P362"/>
  <c r="BI359"/>
  <c r="BH359"/>
  <c r="BG359"/>
  <c r="BF359"/>
  <c r="T359"/>
  <c r="R359"/>
  <c r="P359"/>
  <c r="BI356"/>
  <c r="BH356"/>
  <c r="BG356"/>
  <c r="BF356"/>
  <c r="T356"/>
  <c r="R356"/>
  <c r="P356"/>
  <c r="BI354"/>
  <c r="BH354"/>
  <c r="BG354"/>
  <c r="BF354"/>
  <c r="T354"/>
  <c r="R354"/>
  <c r="P354"/>
  <c r="BI353"/>
  <c r="BH353"/>
  <c r="BG353"/>
  <c r="BF353"/>
  <c r="T353"/>
  <c r="R353"/>
  <c r="P353"/>
  <c r="BI351"/>
  <c r="BH351"/>
  <c r="BG351"/>
  <c r="BF351"/>
  <c r="T351"/>
  <c r="R351"/>
  <c r="P351"/>
  <c r="BI347"/>
  <c r="BH347"/>
  <c r="BG347"/>
  <c r="BF347"/>
  <c r="T347"/>
  <c r="R347"/>
  <c r="P347"/>
  <c r="BI346"/>
  <c r="BH346"/>
  <c r="BG346"/>
  <c r="BF346"/>
  <c r="T346"/>
  <c r="R346"/>
  <c r="P346"/>
  <c r="BI343"/>
  <c r="BH343"/>
  <c r="BG343"/>
  <c r="BF343"/>
  <c r="T343"/>
  <c r="R343"/>
  <c r="P343"/>
  <c r="BI340"/>
  <c r="BH340"/>
  <c r="BG340"/>
  <c r="BF340"/>
  <c r="T340"/>
  <c r="R340"/>
  <c r="P340"/>
  <c r="BI338"/>
  <c r="BH338"/>
  <c r="BG338"/>
  <c r="BF338"/>
  <c r="T338"/>
  <c r="R338"/>
  <c r="P338"/>
  <c r="BI333"/>
  <c r="BH333"/>
  <c r="BG333"/>
  <c r="BF333"/>
  <c r="T333"/>
  <c r="R333"/>
  <c r="P333"/>
  <c r="BI330"/>
  <c r="BH330"/>
  <c r="BG330"/>
  <c r="BF330"/>
  <c r="T330"/>
  <c r="R330"/>
  <c r="P330"/>
  <c r="BI326"/>
  <c r="BH326"/>
  <c r="BG326"/>
  <c r="BF326"/>
  <c r="T326"/>
  <c r="R326"/>
  <c r="P326"/>
  <c r="BI322"/>
  <c r="BH322"/>
  <c r="BG322"/>
  <c r="BF322"/>
  <c r="T322"/>
  <c r="R322"/>
  <c r="P322"/>
  <c r="BI318"/>
  <c r="BH318"/>
  <c r="BG318"/>
  <c r="BF318"/>
  <c r="T318"/>
  <c r="R318"/>
  <c r="P318"/>
  <c r="BI315"/>
  <c r="BH315"/>
  <c r="BG315"/>
  <c r="BF315"/>
  <c r="T315"/>
  <c r="R315"/>
  <c r="P315"/>
  <c r="BI312"/>
  <c r="BH312"/>
  <c r="BG312"/>
  <c r="BF312"/>
  <c r="T312"/>
  <c r="R312"/>
  <c r="P312"/>
  <c r="BI309"/>
  <c r="BH309"/>
  <c r="BG309"/>
  <c r="BF309"/>
  <c r="T309"/>
  <c r="R309"/>
  <c r="P309"/>
  <c r="BI307"/>
  <c r="BH307"/>
  <c r="BG307"/>
  <c r="BF307"/>
  <c r="T307"/>
  <c r="R307"/>
  <c r="P307"/>
  <c r="BI304"/>
  <c r="BH304"/>
  <c r="BG304"/>
  <c r="BF304"/>
  <c r="T304"/>
  <c r="R304"/>
  <c r="P304"/>
  <c r="BI302"/>
  <c r="BH302"/>
  <c r="BG302"/>
  <c r="BF302"/>
  <c r="T302"/>
  <c r="R302"/>
  <c r="P302"/>
  <c r="BI301"/>
  <c r="BH301"/>
  <c r="BG301"/>
  <c r="BF301"/>
  <c r="T301"/>
  <c r="R301"/>
  <c r="P301"/>
  <c r="BI299"/>
  <c r="BH299"/>
  <c r="BG299"/>
  <c r="BF299"/>
  <c r="T299"/>
  <c r="R299"/>
  <c r="P299"/>
  <c r="BI293"/>
  <c r="BH293"/>
  <c r="BG293"/>
  <c r="BF293"/>
  <c r="T293"/>
  <c r="R293"/>
  <c r="P293"/>
  <c r="BI289"/>
  <c r="BH289"/>
  <c r="BG289"/>
  <c r="BF289"/>
  <c r="T289"/>
  <c r="T288"/>
  <c r="R289"/>
  <c r="R288"/>
  <c r="P289"/>
  <c r="P288"/>
  <c r="BI286"/>
  <c r="BH286"/>
  <c r="BG286"/>
  <c r="BF286"/>
  <c r="T286"/>
  <c r="R286"/>
  <c r="P286"/>
  <c r="BI283"/>
  <c r="BH283"/>
  <c r="BG283"/>
  <c r="BF283"/>
  <c r="T283"/>
  <c r="R283"/>
  <c r="P283"/>
  <c r="BI280"/>
  <c r="BH280"/>
  <c r="BG280"/>
  <c r="BF280"/>
  <c r="T280"/>
  <c r="R280"/>
  <c r="P280"/>
  <c r="BI276"/>
  <c r="BH276"/>
  <c r="BG276"/>
  <c r="BF276"/>
  <c r="T276"/>
  <c r="R276"/>
  <c r="P276"/>
  <c r="BI274"/>
  <c r="BH274"/>
  <c r="BG274"/>
  <c r="BF274"/>
  <c r="T274"/>
  <c r="R274"/>
  <c r="P274"/>
  <c r="BI273"/>
  <c r="BH273"/>
  <c r="BG273"/>
  <c r="BF273"/>
  <c r="T273"/>
  <c r="R273"/>
  <c r="P273"/>
  <c r="BI271"/>
  <c r="BH271"/>
  <c r="BG271"/>
  <c r="BF271"/>
  <c r="T271"/>
  <c r="R271"/>
  <c r="P271"/>
  <c r="BI269"/>
  <c r="BH269"/>
  <c r="BG269"/>
  <c r="BF269"/>
  <c r="T269"/>
  <c r="R269"/>
  <c r="P269"/>
  <c r="BI267"/>
  <c r="BH267"/>
  <c r="BG267"/>
  <c r="BF267"/>
  <c r="T267"/>
  <c r="R267"/>
  <c r="P267"/>
  <c r="BI264"/>
  <c r="BH264"/>
  <c r="BG264"/>
  <c r="BF264"/>
  <c r="T264"/>
  <c r="R264"/>
  <c r="P264"/>
  <c r="BI258"/>
  <c r="BH258"/>
  <c r="BG258"/>
  <c r="BF258"/>
  <c r="T258"/>
  <c r="R258"/>
  <c r="P258"/>
  <c r="BI251"/>
  <c r="BH251"/>
  <c r="BG251"/>
  <c r="BF251"/>
  <c r="T251"/>
  <c r="R251"/>
  <c r="P251"/>
  <c r="BI245"/>
  <c r="BH245"/>
  <c r="BG245"/>
  <c r="BF245"/>
  <c r="T245"/>
  <c r="R245"/>
  <c r="P245"/>
  <c r="BI235"/>
  <c r="BH235"/>
  <c r="BG235"/>
  <c r="BF235"/>
  <c r="T235"/>
  <c r="R235"/>
  <c r="P235"/>
  <c r="BI227"/>
  <c r="BH227"/>
  <c r="BG227"/>
  <c r="BF227"/>
  <c r="T227"/>
  <c r="R227"/>
  <c r="P227"/>
  <c r="BI224"/>
  <c r="BH224"/>
  <c r="BG224"/>
  <c r="BF224"/>
  <c r="T224"/>
  <c r="R224"/>
  <c r="P224"/>
  <c r="BI220"/>
  <c r="BH220"/>
  <c r="BG220"/>
  <c r="BF220"/>
  <c r="T220"/>
  <c r="R220"/>
  <c r="P220"/>
  <c r="BI217"/>
  <c r="BH217"/>
  <c r="BG217"/>
  <c r="BF217"/>
  <c r="T217"/>
  <c r="R217"/>
  <c r="P217"/>
  <c r="BI214"/>
  <c r="BH214"/>
  <c r="BG214"/>
  <c r="BF214"/>
  <c r="T214"/>
  <c r="R214"/>
  <c r="P214"/>
  <c r="BI205"/>
  <c r="BH205"/>
  <c r="BG205"/>
  <c r="BF205"/>
  <c r="T205"/>
  <c r="R205"/>
  <c r="P205"/>
  <c r="BI203"/>
  <c r="BH203"/>
  <c r="BG203"/>
  <c r="BF203"/>
  <c r="T203"/>
  <c r="R203"/>
  <c r="P203"/>
  <c r="BI200"/>
  <c r="BH200"/>
  <c r="BG200"/>
  <c r="BF200"/>
  <c r="T200"/>
  <c r="R200"/>
  <c r="P200"/>
  <c r="BI198"/>
  <c r="BH198"/>
  <c r="BG198"/>
  <c r="BF198"/>
  <c r="T198"/>
  <c r="R198"/>
  <c r="P198"/>
  <c r="BI197"/>
  <c r="BH197"/>
  <c r="BG197"/>
  <c r="BF197"/>
  <c r="T197"/>
  <c r="R197"/>
  <c r="P197"/>
  <c r="BI194"/>
  <c r="BH194"/>
  <c r="BG194"/>
  <c r="BF194"/>
  <c r="T194"/>
  <c r="R194"/>
  <c r="P194"/>
  <c r="BI192"/>
  <c r="BH192"/>
  <c r="BG192"/>
  <c r="BF192"/>
  <c r="T192"/>
  <c r="R192"/>
  <c r="P192"/>
  <c r="BI188"/>
  <c r="BH188"/>
  <c r="BG188"/>
  <c r="BF188"/>
  <c r="T188"/>
  <c r="T187"/>
  <c r="R188"/>
  <c r="R187"/>
  <c r="P188"/>
  <c r="P187"/>
  <c r="BI186"/>
  <c r="BH186"/>
  <c r="BG186"/>
  <c r="BF186"/>
  <c r="T186"/>
  <c r="R186"/>
  <c r="P186"/>
  <c r="BI185"/>
  <c r="BH185"/>
  <c r="BG185"/>
  <c r="BF185"/>
  <c r="T185"/>
  <c r="R185"/>
  <c r="P185"/>
  <c r="BI183"/>
  <c r="BH183"/>
  <c r="BG183"/>
  <c r="BF183"/>
  <c r="T183"/>
  <c r="R183"/>
  <c r="P183"/>
  <c r="BI180"/>
  <c r="BH180"/>
  <c r="BG180"/>
  <c r="BF180"/>
  <c r="T180"/>
  <c r="R180"/>
  <c r="P180"/>
  <c r="BI177"/>
  <c r="BH177"/>
  <c r="BG177"/>
  <c r="BF177"/>
  <c r="T177"/>
  <c r="R177"/>
  <c r="P177"/>
  <c r="BI174"/>
  <c r="BH174"/>
  <c r="BG174"/>
  <c r="BF174"/>
  <c r="T174"/>
  <c r="R174"/>
  <c r="P174"/>
  <c r="BI173"/>
  <c r="BH173"/>
  <c r="BG173"/>
  <c r="BF173"/>
  <c r="T173"/>
  <c r="R173"/>
  <c r="P173"/>
  <c r="BI170"/>
  <c r="BH170"/>
  <c r="BG170"/>
  <c r="BF170"/>
  <c r="T170"/>
  <c r="R170"/>
  <c r="P170"/>
  <c r="BI169"/>
  <c r="BH169"/>
  <c r="BG169"/>
  <c r="BF169"/>
  <c r="T169"/>
  <c r="R169"/>
  <c r="P169"/>
  <c r="BI165"/>
  <c r="BH165"/>
  <c r="BG165"/>
  <c r="BF165"/>
  <c r="T165"/>
  <c r="R165"/>
  <c r="P165"/>
  <c r="BI157"/>
  <c r="BH157"/>
  <c r="BG157"/>
  <c r="BF157"/>
  <c r="T157"/>
  <c r="R157"/>
  <c r="P157"/>
  <c r="J68"/>
  <c r="BI150"/>
  <c r="BH150"/>
  <c r="BG150"/>
  <c r="BF150"/>
  <c r="T150"/>
  <c r="R150"/>
  <c r="P150"/>
  <c r="BI149"/>
  <c r="BH149"/>
  <c r="BG149"/>
  <c r="BF149"/>
  <c r="T149"/>
  <c r="R149"/>
  <c r="P149"/>
  <c r="BI146"/>
  <c r="BH146"/>
  <c r="BG146"/>
  <c r="BF146"/>
  <c r="T146"/>
  <c r="R146"/>
  <c r="P146"/>
  <c r="BI142"/>
  <c r="BH142"/>
  <c r="BG142"/>
  <c r="BF142"/>
  <c r="T142"/>
  <c r="R142"/>
  <c r="P142"/>
  <c r="BI140"/>
  <c r="BH140"/>
  <c r="BG140"/>
  <c r="BF140"/>
  <c r="T140"/>
  <c r="R140"/>
  <c r="P140"/>
  <c r="BI139"/>
  <c r="BH139"/>
  <c r="BG139"/>
  <c r="BF139"/>
  <c r="T139"/>
  <c r="R139"/>
  <c r="P139"/>
  <c r="BI131"/>
  <c r="BH131"/>
  <c r="BG131"/>
  <c r="BF131"/>
  <c r="T131"/>
  <c r="R131"/>
  <c r="P131"/>
  <c r="BI122"/>
  <c r="BH122"/>
  <c r="BG122"/>
  <c r="BF122"/>
  <c r="T122"/>
  <c r="R122"/>
  <c r="P122"/>
  <c r="BI120"/>
  <c r="BH120"/>
  <c r="BG120"/>
  <c r="BF120"/>
  <c r="T120"/>
  <c r="R120"/>
  <c r="P120"/>
  <c r="BI119"/>
  <c r="BH119"/>
  <c r="BG119"/>
  <c r="BF119"/>
  <c r="T119"/>
  <c r="R119"/>
  <c r="P119"/>
  <c r="BI117"/>
  <c r="BH117"/>
  <c r="BG117"/>
  <c r="BF117"/>
  <c r="T117"/>
  <c r="R117"/>
  <c r="P117"/>
  <c r="BI115"/>
  <c r="BH115"/>
  <c r="BG115"/>
  <c r="BF115"/>
  <c r="T115"/>
  <c r="R115"/>
  <c r="P115"/>
  <c r="BI113"/>
  <c r="BH113"/>
  <c r="BG113"/>
  <c r="BF113"/>
  <c r="T113"/>
  <c r="R113"/>
  <c r="P113"/>
  <c r="BI112"/>
  <c r="BH112"/>
  <c r="BG112"/>
  <c r="BF112"/>
  <c r="T112"/>
  <c r="R112"/>
  <c r="P112"/>
  <c r="BI110"/>
  <c r="BH110"/>
  <c r="BG110"/>
  <c r="BF110"/>
  <c r="T110"/>
  <c r="R110"/>
  <c r="P110"/>
  <c r="BI108"/>
  <c r="BH108"/>
  <c r="BG108"/>
  <c r="BF108"/>
  <c r="T108"/>
  <c r="R108"/>
  <c r="P108"/>
  <c r="F101"/>
  <c r="F99"/>
  <c r="E97"/>
  <c r="F58"/>
  <c r="F56"/>
  <c r="E54"/>
  <c r="J26"/>
  <c r="E26"/>
  <c r="J102"/>
  <c r="J25"/>
  <c r="J23"/>
  <c r="E23"/>
  <c r="J58"/>
  <c r="J22"/>
  <c r="J20"/>
  <c r="E20"/>
  <c r="F102"/>
  <c r="J19"/>
  <c r="J14"/>
  <c r="J99"/>
  <c r="E7"/>
  <c r="E93"/>
  <c i="1" r="L50"/>
  <c r="AM50"/>
  <c r="AM49"/>
  <c r="L49"/>
  <c r="AM47"/>
  <c r="L47"/>
  <c r="L45"/>
  <c r="L44"/>
  <c i="5" r="BK95"/>
  <c r="BK90"/>
  <c i="4" r="J134"/>
  <c r="J130"/>
  <c r="BK126"/>
  <c r="BK123"/>
  <c r="BK119"/>
  <c r="BK117"/>
  <c r="BK113"/>
  <c r="J109"/>
  <c r="J106"/>
  <c r="J103"/>
  <c r="BK100"/>
  <c r="BK94"/>
  <c i="3" r="J148"/>
  <c r="J143"/>
  <c r="J132"/>
  <c r="J126"/>
  <c r="J118"/>
  <c r="BK114"/>
  <c r="J109"/>
  <c r="BK99"/>
  <c r="J93"/>
  <c i="2" r="J440"/>
  <c r="BK435"/>
  <c r="BK425"/>
  <c r="BK416"/>
  <c r="BK408"/>
  <c r="J391"/>
  <c r="BK385"/>
  <c r="BK374"/>
  <c r="BK364"/>
  <c r="BK353"/>
  <c r="J340"/>
  <c r="BK326"/>
  <c r="BK312"/>
  <c r="BK304"/>
  <c r="J293"/>
  <c r="J286"/>
  <c r="J273"/>
  <c r="BK251"/>
  <c r="J227"/>
  <c r="BK203"/>
  <c r="BK194"/>
  <c r="J185"/>
  <c r="J174"/>
  <c r="BK165"/>
  <c r="J146"/>
  <c r="BK140"/>
  <c r="BK117"/>
  <c i="5" r="BK94"/>
  <c r="BK89"/>
  <c i="4" r="BK132"/>
  <c r="J126"/>
  <c r="J119"/>
  <c r="J113"/>
  <c r="BK106"/>
  <c r="BK101"/>
  <c r="J96"/>
  <c i="3" r="J147"/>
  <c r="BK138"/>
  <c r="BK126"/>
  <c r="BK112"/>
  <c r="BK107"/>
  <c r="BK93"/>
  <c i="2" r="BK440"/>
  <c r="J434"/>
  <c r="J427"/>
  <c r="BK421"/>
  <c r="J406"/>
  <c r="J387"/>
  <c r="BK379"/>
  <c r="J374"/>
  <c r="BK367"/>
  <c r="BK356"/>
  <c r="J347"/>
  <c r="BK333"/>
  <c r="J315"/>
  <c r="J289"/>
  <c r="J276"/>
  <c r="BK269"/>
  <c r="J251"/>
  <c r="BK205"/>
  <c r="BK200"/>
  <c r="J186"/>
  <c r="J177"/>
  <c r="J165"/>
  <c r="J122"/>
  <c r="J119"/>
  <c r="J112"/>
  <c i="5" r="J94"/>
  <c r="BK91"/>
  <c r="BK88"/>
  <c i="4" r="BK129"/>
  <c r="J124"/>
  <c r="J117"/>
  <c r="BK112"/>
  <c r="J108"/>
  <c r="J104"/>
  <c r="BK99"/>
  <c r="BK96"/>
  <c r="J94"/>
  <c i="3" r="BK148"/>
  <c r="J144"/>
  <c r="J136"/>
  <c r="BK130"/>
  <c r="BK127"/>
  <c r="J115"/>
  <c r="J108"/>
  <c r="J101"/>
  <c i="2" r="J433"/>
  <c r="BK427"/>
  <c r="BK417"/>
  <c r="BK406"/>
  <c r="J395"/>
  <c r="BK386"/>
  <c r="J377"/>
  <c r="BK368"/>
  <c r="J359"/>
  <c r="BK351"/>
  <c r="J346"/>
  <c r="J333"/>
  <c r="BK318"/>
  <c r="BK302"/>
  <c r="BK299"/>
  <c r="J280"/>
  <c r="BK258"/>
  <c r="BK227"/>
  <c r="J214"/>
  <c r="J198"/>
  <c r="J188"/>
  <c r="BK183"/>
  <c r="J173"/>
  <c r="BK157"/>
  <c r="BK146"/>
  <c r="J139"/>
  <c r="BK119"/>
  <c r="BK112"/>
  <c i="5" r="J91"/>
  <c i="4" r="BK133"/>
  <c r="BK127"/>
  <c r="BK124"/>
  <c r="BK120"/>
  <c r="J114"/>
  <c r="J110"/>
  <c r="J107"/>
  <c r="J101"/>
  <c r="BK98"/>
  <c i="3" r="BK152"/>
  <c r="J146"/>
  <c r="BK136"/>
  <c r="J129"/>
  <c r="BK125"/>
  <c r="BK115"/>
  <c r="BK111"/>
  <c r="BK106"/>
  <c r="BK96"/>
  <c i="2" r="J442"/>
  <c r="BK428"/>
  <c r="BK412"/>
  <c r="BK400"/>
  <c r="BK387"/>
  <c r="J376"/>
  <c r="J367"/>
  <c r="J362"/>
  <c r="J351"/>
  <c r="J330"/>
  <c r="J318"/>
  <c r="BK309"/>
  <c r="J302"/>
  <c r="J283"/>
  <c r="J274"/>
  <c r="BK267"/>
  <c r="J245"/>
  <c r="BK224"/>
  <c r="J200"/>
  <c r="BK192"/>
  <c r="BK173"/>
  <c r="BK149"/>
  <c r="BK122"/>
  <c r="J115"/>
  <c r="BK110"/>
  <c i="5" r="J92"/>
  <c i="4" r="J133"/>
  <c r="J131"/>
  <c r="J123"/>
  <c r="J116"/>
  <c r="J111"/>
  <c r="BK102"/>
  <c i="3" r="J149"/>
  <c r="BK145"/>
  <c r="BK128"/>
  <c r="J110"/>
  <c r="BK101"/>
  <c i="2" r="J443"/>
  <c r="BK438"/>
  <c r="BK433"/>
  <c r="J425"/>
  <c r="BK414"/>
  <c r="J400"/>
  <c r="BK390"/>
  <c r="BK382"/>
  <c r="BK376"/>
  <c r="BK365"/>
  <c r="J354"/>
  <c r="BK346"/>
  <c r="J326"/>
  <c r="J309"/>
  <c r="J299"/>
  <c r="BK280"/>
  <c r="BK273"/>
  <c r="J264"/>
  <c r="J220"/>
  <c r="BK214"/>
  <c r="J194"/>
  <c r="J180"/>
  <c r="J169"/>
  <c r="J140"/>
  <c r="J117"/>
  <c r="J108"/>
  <c i="5" r="BK93"/>
  <c r="J90"/>
  <c i="4" r="BK134"/>
  <c r="BK130"/>
  <c r="J127"/>
  <c r="BK121"/>
  <c r="BK116"/>
  <c r="BK109"/>
  <c r="BK105"/>
  <c r="J100"/>
  <c r="J97"/>
  <c i="3" r="J151"/>
  <c r="BK147"/>
  <c r="J138"/>
  <c r="BK133"/>
  <c r="BK129"/>
  <c r="J125"/>
  <c r="BK118"/>
  <c r="BK109"/>
  <c r="J106"/>
  <c r="J96"/>
  <c i="2" r="J428"/>
  <c r="J421"/>
  <c r="J408"/>
  <c r="BK396"/>
  <c r="J390"/>
  <c r="J382"/>
  <c r="J369"/>
  <c r="J364"/>
  <c r="BK354"/>
  <c r="J343"/>
  <c r="BK322"/>
  <c r="BK307"/>
  <c r="BK293"/>
  <c r="J269"/>
  <c r="J235"/>
  <c r="J217"/>
  <c r="J197"/>
  <c r="BK185"/>
  <c r="BK174"/>
  <c r="BK150"/>
  <c r="BK139"/>
  <c r="J131"/>
  <c r="BK108"/>
  <c i="5" r="J93"/>
  <c r="J88"/>
  <c i="4" r="BK131"/>
  <c r="J128"/>
  <c r="J125"/>
  <c r="J121"/>
  <c r="J118"/>
  <c r="J115"/>
  <c r="BK111"/>
  <c r="BK108"/>
  <c r="BK104"/>
  <c r="J102"/>
  <c r="J99"/>
  <c r="BK95"/>
  <c i="3" r="BK151"/>
  <c r="BK144"/>
  <c r="J133"/>
  <c r="J127"/>
  <c r="BK120"/>
  <c r="J112"/>
  <c r="BK108"/>
  <c r="J97"/>
  <c i="2" r="BK443"/>
  <c r="J438"/>
  <c r="BK434"/>
  <c r="J417"/>
  <c r="J414"/>
  <c r="BK402"/>
  <c r="BK395"/>
  <c r="J379"/>
  <c r="BK369"/>
  <c r="J365"/>
  <c r="BK359"/>
  <c r="BK343"/>
  <c r="BK338"/>
  <c r="BK315"/>
  <c r="J307"/>
  <c r="BK301"/>
  <c r="BK289"/>
  <c r="BK276"/>
  <c r="J271"/>
  <c r="BK264"/>
  <c r="BK235"/>
  <c r="BK220"/>
  <c r="BK198"/>
  <c r="BK188"/>
  <c r="BK180"/>
  <c r="J170"/>
  <c r="J150"/>
  <c r="BK142"/>
  <c r="BK120"/>
  <c r="J113"/>
  <c i="1" r="AS55"/>
  <c i="4" r="J129"/>
  <c r="J120"/>
  <c r="BK114"/>
  <c r="J112"/>
  <c r="J105"/>
  <c r="BK97"/>
  <c i="3" r="J152"/>
  <c r="BK146"/>
  <c r="J130"/>
  <c r="J114"/>
  <c r="J111"/>
  <c r="BK97"/>
  <c i="2" r="BK442"/>
  <c r="J435"/>
  <c r="J431"/>
  <c r="J422"/>
  <c r="J412"/>
  <c r="J396"/>
  <c r="J386"/>
  <c r="BK377"/>
  <c r="BK371"/>
  <c r="BK362"/>
  <c r="J353"/>
  <c r="BK340"/>
  <c r="J322"/>
  <c r="J304"/>
  <c r="BK286"/>
  <c r="BK274"/>
  <c r="BK271"/>
  <c r="J258"/>
  <c r="BK217"/>
  <c r="J203"/>
  <c r="BK197"/>
  <c r="J183"/>
  <c r="BK170"/>
  <c r="J157"/>
  <c r="J120"/>
  <c r="BK113"/>
  <c i="5" r="J95"/>
  <c r="BK92"/>
  <c r="J89"/>
  <c i="4" r="J132"/>
  <c r="BK128"/>
  <c r="BK125"/>
  <c r="BK118"/>
  <c r="BK115"/>
  <c r="BK110"/>
  <c r="BK107"/>
  <c r="BK103"/>
  <c r="J98"/>
  <c r="J95"/>
  <c i="3" r="BK149"/>
  <c r="J145"/>
  <c r="BK143"/>
  <c r="BK132"/>
  <c r="J128"/>
  <c r="J120"/>
  <c r="BK110"/>
  <c r="J107"/>
  <c r="J99"/>
  <c i="2" r="BK431"/>
  <c r="BK422"/>
  <c r="J416"/>
  <c r="J402"/>
  <c r="BK391"/>
  <c r="J385"/>
  <c r="J371"/>
  <c r="J368"/>
  <c r="J356"/>
  <c r="BK347"/>
  <c r="J338"/>
  <c r="BK330"/>
  <c r="J312"/>
  <c r="J301"/>
  <c r="BK283"/>
  <c r="J267"/>
  <c r="BK245"/>
  <c r="J224"/>
  <c r="J205"/>
  <c r="J192"/>
  <c r="BK186"/>
  <c r="BK177"/>
  <c r="BK169"/>
  <c r="J149"/>
  <c r="J142"/>
  <c r="BK131"/>
  <c r="BK115"/>
  <c r="J110"/>
  <c l="1" r="T219"/>
  <c r="P219"/>
  <c r="R219"/>
  <c r="T107"/>
  <c r="T121"/>
  <c r="T141"/>
  <c r="BK168"/>
  <c r="J168"/>
  <c r="J70"/>
  <c r="P168"/>
  <c r="BK182"/>
  <c r="J182"/>
  <c r="J71"/>
  <c r="P191"/>
  <c r="BK234"/>
  <c r="J234"/>
  <c r="J75"/>
  <c r="R234"/>
  <c r="P270"/>
  <c r="P292"/>
  <c r="T292"/>
  <c r="T306"/>
  <c r="BK373"/>
  <c r="J373"/>
  <c r="J82"/>
  <c r="T373"/>
  <c r="P437"/>
  <c i="3" r="T98"/>
  <c r="T117"/>
  <c r="R135"/>
  <c i="4" r="BK93"/>
  <c r="J93"/>
  <c r="J67"/>
  <c r="R93"/>
  <c r="R92"/>
  <c r="R89"/>
  <c i="2" r="BK107"/>
  <c r="J107"/>
  <c r="J65"/>
  <c r="P107"/>
  <c r="BK121"/>
  <c r="J121"/>
  <c r="J66"/>
  <c r="R121"/>
  <c r="P141"/>
  <c r="BK156"/>
  <c r="J156"/>
  <c r="J69"/>
  <c r="R156"/>
  <c r="T168"/>
  <c r="R182"/>
  <c r="BK191"/>
  <c r="J191"/>
  <c r="J73"/>
  <c r="R191"/>
  <c r="T234"/>
  <c r="R270"/>
  <c r="BK292"/>
  <c r="J292"/>
  <c r="J79"/>
  <c r="BK306"/>
  <c r="J306"/>
  <c r="J80"/>
  <c r="R306"/>
  <c r="P342"/>
  <c r="T342"/>
  <c r="R373"/>
  <c r="T437"/>
  <c i="3" r="P98"/>
  <c r="BK117"/>
  <c r="J117"/>
  <c r="J67"/>
  <c r="R117"/>
  <c r="T135"/>
  <c i="4" r="T93"/>
  <c r="T92"/>
  <c r="T89"/>
  <c i="5" r="BK87"/>
  <c r="J87"/>
  <c r="J64"/>
  <c i="2" r="R107"/>
  <c r="P121"/>
  <c r="BK141"/>
  <c r="J141"/>
  <c r="J67"/>
  <c r="R141"/>
  <c r="P156"/>
  <c r="T156"/>
  <c r="R168"/>
  <c r="P182"/>
  <c r="T182"/>
  <c r="T191"/>
  <c r="P234"/>
  <c r="BK270"/>
  <c r="J270"/>
  <c r="J76"/>
  <c r="T270"/>
  <c r="R292"/>
  <c r="P306"/>
  <c r="BK342"/>
  <c r="J342"/>
  <c r="J81"/>
  <c r="R342"/>
  <c r="P373"/>
  <c r="BK437"/>
  <c r="J437"/>
  <c r="J83"/>
  <c r="R437"/>
  <c i="3" r="BK98"/>
  <c r="J98"/>
  <c r="J66"/>
  <c r="R98"/>
  <c r="R92"/>
  <c r="R91"/>
  <c r="R90"/>
  <c r="P117"/>
  <c r="BK135"/>
  <c r="J135"/>
  <c r="J68"/>
  <c r="P135"/>
  <c i="4" r="P93"/>
  <c r="P92"/>
  <c r="P89"/>
  <c i="1" r="AU58"/>
  <c i="5" r="P87"/>
  <c r="P86"/>
  <c i="1" r="AU59"/>
  <c i="5" r="R87"/>
  <c r="R86"/>
  <c r="T87"/>
  <c r="T86"/>
  <c i="2" r="J59"/>
  <c r="J101"/>
  <c r="BE113"/>
  <c r="BE131"/>
  <c r="BE139"/>
  <c r="BE140"/>
  <c r="BE142"/>
  <c r="BE149"/>
  <c r="BE150"/>
  <c r="BE173"/>
  <c r="BE185"/>
  <c r="BE194"/>
  <c r="BE203"/>
  <c r="BE214"/>
  <c r="BE227"/>
  <c r="BE235"/>
  <c r="BE251"/>
  <c r="BE264"/>
  <c r="BE269"/>
  <c r="BE280"/>
  <c r="BE289"/>
  <c r="BE293"/>
  <c r="BE301"/>
  <c r="BE309"/>
  <c r="BE315"/>
  <c r="BE326"/>
  <c r="BE338"/>
  <c r="BE340"/>
  <c r="BE351"/>
  <c r="BE368"/>
  <c r="BE371"/>
  <c r="BE374"/>
  <c r="BE385"/>
  <c r="BE387"/>
  <c r="BE390"/>
  <c r="BE395"/>
  <c r="BE402"/>
  <c r="BE416"/>
  <c r="BE421"/>
  <c r="BE425"/>
  <c r="BE428"/>
  <c r="BE433"/>
  <c r="BE434"/>
  <c r="BK187"/>
  <c r="J187"/>
  <c r="J72"/>
  <c r="BK219"/>
  <c r="J219"/>
  <c r="J74"/>
  <c r="BK288"/>
  <c r="J288"/>
  <c r="J77"/>
  <c i="3" r="J58"/>
  <c r="E78"/>
  <c r="BE97"/>
  <c r="BE109"/>
  <c r="BE115"/>
  <c r="BE126"/>
  <c r="BE128"/>
  <c r="BE129"/>
  <c r="BE130"/>
  <c r="BE133"/>
  <c r="BE138"/>
  <c r="BE148"/>
  <c r="BK92"/>
  <c r="BK91"/>
  <c r="J91"/>
  <c r="J64"/>
  <c i="4" r="J58"/>
  <c r="E77"/>
  <c r="J83"/>
  <c r="F86"/>
  <c r="BE95"/>
  <c r="BE98"/>
  <c r="BE102"/>
  <c r="BE104"/>
  <c r="BE106"/>
  <c r="BE107"/>
  <c r="BE108"/>
  <c r="BE109"/>
  <c r="BE111"/>
  <c r="BE114"/>
  <c r="BE117"/>
  <c r="BE119"/>
  <c r="BE124"/>
  <c r="BE126"/>
  <c r="BE127"/>
  <c r="BE132"/>
  <c i="5" r="F59"/>
  <c r="BE88"/>
  <c r="BE90"/>
  <c r="BE91"/>
  <c r="BE92"/>
  <c r="BE93"/>
  <c i="2" r="E50"/>
  <c r="J56"/>
  <c r="F59"/>
  <c r="BE112"/>
  <c r="BE122"/>
  <c r="BE165"/>
  <c r="BE169"/>
  <c r="BE174"/>
  <c r="BE180"/>
  <c r="BE198"/>
  <c r="BE224"/>
  <c r="BE267"/>
  <c r="BE273"/>
  <c r="BE276"/>
  <c r="BE283"/>
  <c r="BE304"/>
  <c r="BE318"/>
  <c r="BE330"/>
  <c r="BE343"/>
  <c r="BE346"/>
  <c r="BE347"/>
  <c r="BE353"/>
  <c r="BE354"/>
  <c r="BE359"/>
  <c r="BE364"/>
  <c r="BE365"/>
  <c r="BE367"/>
  <c r="BE369"/>
  <c r="BE376"/>
  <c r="BE412"/>
  <c r="BE417"/>
  <c r="BE431"/>
  <c r="BE438"/>
  <c r="BE442"/>
  <c r="BE443"/>
  <c i="3" r="J56"/>
  <c r="F59"/>
  <c r="J87"/>
  <c r="BE99"/>
  <c r="BE107"/>
  <c r="BE108"/>
  <c r="BE111"/>
  <c r="BE114"/>
  <c r="BE118"/>
  <c r="BE125"/>
  <c r="BE127"/>
  <c r="BE136"/>
  <c r="BE144"/>
  <c r="BE151"/>
  <c i="4" r="J86"/>
  <c r="BE96"/>
  <c r="BE97"/>
  <c r="BE99"/>
  <c r="BE101"/>
  <c r="BE105"/>
  <c r="BE113"/>
  <c r="BE123"/>
  <c r="BE128"/>
  <c r="BE129"/>
  <c r="BE131"/>
  <c i="5" r="E50"/>
  <c r="J56"/>
  <c r="J58"/>
  <c r="J83"/>
  <c r="BE94"/>
  <c i="2" r="BE108"/>
  <c r="BE110"/>
  <c r="BE115"/>
  <c r="BE117"/>
  <c r="BE119"/>
  <c r="BE120"/>
  <c r="BE146"/>
  <c r="BE157"/>
  <c r="BE170"/>
  <c r="BE177"/>
  <c r="BE183"/>
  <c r="BE186"/>
  <c r="BE188"/>
  <c r="BE192"/>
  <c r="BE197"/>
  <c r="BE200"/>
  <c r="BE205"/>
  <c r="BE217"/>
  <c r="BE220"/>
  <c r="BE245"/>
  <c r="BE258"/>
  <c r="BE271"/>
  <c r="BE274"/>
  <c r="BE286"/>
  <c r="BE299"/>
  <c r="BE302"/>
  <c r="BE307"/>
  <c r="BE312"/>
  <c r="BE322"/>
  <c r="BE333"/>
  <c r="BE356"/>
  <c r="BE362"/>
  <c r="BE377"/>
  <c r="BE379"/>
  <c r="BE382"/>
  <c r="BE386"/>
  <c r="BE391"/>
  <c r="BE396"/>
  <c r="BE400"/>
  <c r="BE406"/>
  <c r="BE408"/>
  <c r="BE414"/>
  <c r="BE422"/>
  <c r="BE427"/>
  <c r="BE435"/>
  <c r="BE440"/>
  <c i="3" r="BE93"/>
  <c r="BE96"/>
  <c r="BE101"/>
  <c r="BE106"/>
  <c r="BE110"/>
  <c r="BE112"/>
  <c r="BE120"/>
  <c r="BE132"/>
  <c r="BE143"/>
  <c r="BE145"/>
  <c r="BE146"/>
  <c r="BE147"/>
  <c r="BE149"/>
  <c r="BE152"/>
  <c i="4" r="BE94"/>
  <c r="BE100"/>
  <c r="BE103"/>
  <c r="BE110"/>
  <c r="BE112"/>
  <c r="BE115"/>
  <c r="BE116"/>
  <c r="BE118"/>
  <c r="BE120"/>
  <c r="BE121"/>
  <c r="BE125"/>
  <c r="BE130"/>
  <c r="BE133"/>
  <c r="BE134"/>
  <c i="5" r="BE89"/>
  <c r="BE95"/>
  <c i="2" r="J36"/>
  <c i="1" r="AW56"/>
  <c r="AS54"/>
  <c i="2" r="F37"/>
  <c i="1" r="BB56"/>
  <c i="5" r="F38"/>
  <c i="1" r="BC59"/>
  <c i="4" r="J36"/>
  <c i="1" r="AW58"/>
  <c i="2" r="F38"/>
  <c i="1" r="BC56"/>
  <c i="4" r="F37"/>
  <c i="1" r="BB58"/>
  <c i="5" r="F37"/>
  <c i="1" r="BB59"/>
  <c i="3" r="F39"/>
  <c i="1" r="BD57"/>
  <c i="5" r="F36"/>
  <c i="1" r="BA59"/>
  <c i="5" r="F39"/>
  <c i="1" r="BD59"/>
  <c i="2" r="F39"/>
  <c i="1" r="BD56"/>
  <c i="4" r="F38"/>
  <c i="1" r="BC58"/>
  <c i="2" r="F36"/>
  <c i="1" r="BA56"/>
  <c i="5" r="J36"/>
  <c i="1" r="AW59"/>
  <c i="3" r="F37"/>
  <c i="1" r="BB57"/>
  <c i="3" r="J36"/>
  <c i="1" r="AW57"/>
  <c i="4" r="F39"/>
  <c i="1" r="BD58"/>
  <c i="3" r="F36"/>
  <c i="1" r="BA57"/>
  <c i="4" r="F36"/>
  <c i="1" r="BA58"/>
  <c i="3" r="F38"/>
  <c i="1" r="BC57"/>
  <c i="3" l="1" r="P92"/>
  <c r="P91"/>
  <c r="P90"/>
  <c i="1" r="AU57"/>
  <c i="3" r="T92"/>
  <c r="T91"/>
  <c r="T90"/>
  <c i="2" r="R291"/>
  <c r="P106"/>
  <c r="T291"/>
  <c r="P291"/>
  <c r="T106"/>
  <c r="T105"/>
  <c r="R106"/>
  <c r="R105"/>
  <c r="BK291"/>
  <c r="J291"/>
  <c r="J78"/>
  <c i="3" r="BK90"/>
  <c r="J90"/>
  <c r="J92"/>
  <c r="J65"/>
  <c i="5" r="BK86"/>
  <c r="J86"/>
  <c i="2" r="BK106"/>
  <c r="J106"/>
  <c r="J64"/>
  <c i="4" r="BK92"/>
  <c r="J92"/>
  <c r="J66"/>
  <c i="3" r="J35"/>
  <c i="1" r="AV57"/>
  <c r="AT57"/>
  <c i="5" r="J32"/>
  <c i="1" r="AG59"/>
  <c i="3" r="J32"/>
  <c i="1" r="AG57"/>
  <c r="BC55"/>
  <c r="AY55"/>
  <c i="4" r="J35"/>
  <c i="1" r="AV58"/>
  <c r="AT58"/>
  <c r="BA55"/>
  <c r="AW55"/>
  <c r="BD55"/>
  <c r="BD54"/>
  <c r="W33"/>
  <c i="5" r="J35"/>
  <c i="1" r="AV59"/>
  <c r="AT59"/>
  <c r="BB55"/>
  <c r="AX55"/>
  <c i="5" r="F35"/>
  <c i="1" r="AZ59"/>
  <c i="2" r="J35"/>
  <c i="1" r="AV56"/>
  <c r="AT56"/>
  <c i="2" r="F35"/>
  <c i="1" r="AZ56"/>
  <c i="4" r="F35"/>
  <c i="1" r="AZ58"/>
  <c i="3" r="F35"/>
  <c i="1" r="AZ57"/>
  <c i="2" l="1" r="P105"/>
  <c i="1" r="AU56"/>
  <c i="3" r="J41"/>
  <c i="5" r="J41"/>
  <c i="2" r="BK105"/>
  <c r="J105"/>
  <c r="J63"/>
  <c i="3" r="J63"/>
  <c i="5" r="J63"/>
  <c i="4" r="BK89"/>
  <c r="J89"/>
  <c i="1" r="AN59"/>
  <c r="AN57"/>
  <c r="AU55"/>
  <c r="AU54"/>
  <c r="BA54"/>
  <c r="W30"/>
  <c r="BB54"/>
  <c r="W31"/>
  <c i="4" r="J32"/>
  <c i="1" r="AG58"/>
  <c r="AN58"/>
  <c r="AZ55"/>
  <c r="AV55"/>
  <c r="AT55"/>
  <c r="BC54"/>
  <c r="W32"/>
  <c i="4" l="1" r="J41"/>
  <c r="J63"/>
  <c i="1" r="AX54"/>
  <c i="2" r="J32"/>
  <c i="1" r="AG56"/>
  <c r="AN56"/>
  <c r="AY54"/>
  <c r="AW54"/>
  <c r="AK30"/>
  <c r="AZ54"/>
  <c r="AV54"/>
  <c r="AK29"/>
  <c i="2" l="1" r="J41"/>
  <c i="1" r="AT54"/>
  <c r="AG55"/>
  <c r="AG54"/>
  <c r="AK26"/>
  <c r="AK35"/>
  <c r="W29"/>
  <c l="1" r="AN54"/>
  <c r="AN55"/>
</calcChain>
</file>

<file path=xl/sharedStrings.xml><?xml version="1.0" encoding="utf-8"?>
<sst xmlns="http://schemas.openxmlformats.org/spreadsheetml/2006/main">
  <si>
    <t>Export Komplet</t>
  </si>
  <si>
    <t>VZ</t>
  </si>
  <si>
    <t>2.0</t>
  </si>
  <si>
    <t>ZAMOK</t>
  </si>
  <si>
    <t>False</t>
  </si>
  <si>
    <t>{48c3b855-f766-4d4b-8e25-1b403640694d}</t>
  </si>
  <si>
    <t>0,01</t>
  </si>
  <si>
    <t>21</t>
  </si>
  <si>
    <t>15</t>
  </si>
  <si>
    <t>REKAPITULACE STAVBY</t>
  </si>
  <si>
    <t xml:space="preserve">v ---  níže se nacházejí doplnkové a pomocné údaje k sestavám  --- v</t>
  </si>
  <si>
    <t>Návod na vyplnění</t>
  </si>
  <si>
    <t>0,001</t>
  </si>
  <si>
    <t>Kód:</t>
  </si>
  <si>
    <t>1023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</si>
  <si>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</si>
  <si>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</si>
  <si>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střechy nádražní budovy, Vyškov</t>
  </si>
  <si>
    <t>KSO:</t>
  </si>
  <si>
    <t/>
  </si>
  <si>
    <t>CC-CZ:</t>
  </si>
  <si>
    <t>Místo:</t>
  </si>
  <si>
    <t>Vyškov</t>
  </si>
  <si>
    <t>Datum:</t>
  </si>
  <si>
    <t>30. 4. 2020</t>
  </si>
  <si>
    <t>Zadavatel:</t>
  </si>
  <si>
    <t>IČ:</t>
  </si>
  <si>
    <t>70994234</t>
  </si>
  <si>
    <t>Správa železnic, státní organizace</t>
  </si>
  <si>
    <t>DIČ:</t>
  </si>
  <si>
    <t>CZ70994234</t>
  </si>
  <si>
    <t>Uchazeč:</t>
  </si>
  <si>
    <t>Vyplň údaj</t>
  </si>
  <si>
    <t>Projektant:</t>
  </si>
  <si>
    <t xml:space="preserve">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</si>
  <si>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</si>
  <si>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</si>
  <si>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</si>
  <si>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</si>
  <si>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</si>
  <si>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</si>
  <si>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</si>
  <si>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</si>
  <si>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</si>
  <si>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</si>
  <si>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</si>
  <si>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</si>
  <si>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</si>
  <si>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</si>
  <si>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</si>
  <si>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</si>
  <si>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</si>
  <si>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</si>
  <si>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</si>
  <si>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</si>
  <si>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</si>
  <si>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</si>
  <si>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</si>
  <si>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</si>
  <si>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</si>
  <si>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</si>
  <si>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</si>
  <si>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</si>
  <si>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</si>
  <si>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</si>
  <si>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</si>
  <si>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</si>
  <si>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</si>
  <si>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</si>
  <si>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</si>
  <si>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</si>
  <si>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</si>
  <si>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</si>
  <si>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</si>
  <si>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</si>
  <si>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</si>
  <si>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</si>
  <si>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11</t>
  </si>
  <si>
    <t>Střešní část</t>
  </si>
  <si>
    <t>STA</t>
  </si>
  <si>
    <t>1</t>
  </si>
  <si>
    <t>{9f41eed3-6ea4-4c3d-af6f-289225a9bae7}</t>
  </si>
  <si>
    <t>2</t>
  </si>
  <si>
    <t>/</t>
  </si>
  <si>
    <t>100</t>
  </si>
  <si>
    <t>ASŘ</t>
  </si>
  <si>
    <t>Soupis</t>
  </si>
  <si>
    <t>{6d4d1698-b2e6-401a-8f5b-15ce8eb08a69}</t>
  </si>
  <si>
    <t>400</t>
  </si>
  <si>
    <t>Elekroinstalace</t>
  </si>
  <si>
    <t>{6138fc10-b225-4c74-be56-7f8197796d91}</t>
  </si>
  <si>
    <t>400.1</t>
  </si>
  <si>
    <t>Hromosvod</t>
  </si>
  <si>
    <t>{cbb76ece-da25-4f12-9c58-c55cdd1ab2f7}</t>
  </si>
  <si>
    <t>VRN</t>
  </si>
  <si>
    <t>{3a4c61b7-e5d1-4a75-a1a1-18061cdb167f}</t>
  </si>
  <si>
    <t>KRYCÍ LIST SOUPISU PRACÍ</t>
  </si>
  <si>
    <t>Objekt:</t>
  </si>
  <si>
    <t>11 - Střešní část</t>
  </si>
  <si>
    <t>Soupis:</t>
  </si>
  <si>
    <t>100 - ASŘ</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</si>
  <si>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</si>
  <si>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</si>
  <si>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</si>
  <si>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</si>
  <si>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</si>
  <si>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</si>
  <si>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</si>
  <si>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</si>
  <si>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6 - Úpravy povrchů, podlahy a osazování výplní</t>
  </si>
  <si>
    <t xml:space="preserve">    61 - Úprava povrchů vnitřních</t>
  </si>
  <si>
    <t xml:space="preserve">    62 - Úprava povrchů vnějších</t>
  </si>
  <si>
    <t xml:space="preserve">    8 - Trubní vedení</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</si>
  <si>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</si>
  <si>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</si>
  <si>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</si>
  <si>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</si>
  <si>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</si>
  <si>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</si>
  <si>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</si>
  <si>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712 - Povlakové krytiny</t>
  </si>
  <si>
    <t xml:space="preserve">    762 - Konstrukce tesařské</t>
  </si>
  <si>
    <t xml:space="preserve">    764 - Konstrukce klempířské</t>
  </si>
  <si>
    <t xml:space="preserve">    765 - Krytina skládaná</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</si>
  <si>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</si>
  <si>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</si>
  <si>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</si>
  <si>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</si>
  <si>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</si>
  <si>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</si>
  <si>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</si>
  <si>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</si>
  <si>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</si>
  <si>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</si>
  <si>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</si>
  <si>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</si>
  <si>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</si>
  <si>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</si>
  <si>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</si>
  <si>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</si>
  <si>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</si>
  <si>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</si>
  <si>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</si>
  <si>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460030039</t>
  </si>
  <si>
    <t>Přípravné terénní práce vytrhání dlažby včetně ručního rozebrání, vytřídění, odhozu na hromady nebo naložení na dopravní prostředek a očistění kostek nebo dlaždic z pískového podkladu z dlaždic zámkových, spáry nezalité</t>
  </si>
  <si>
    <t>m2</t>
  </si>
  <si>
    <t>CS ÚRS 2020 01</t>
  </si>
  <si>
    <t>4</t>
  </si>
  <si>
    <t>-1465859142</t>
  </si>
  <si>
    <t>PSC</t>
  </si>
  <si>
    <t xml:space="preserve">Poznámka k souboru cen:_x000d_
1. V cenách -0001 až -0007 nejsou zahrnuty náklady na odstranění kamenů, kořenů a ostatních nevhodných přimísenin, tyto práce se oceňují individuálně._x000d_
2. U cen -0021 až -0025 se u středně hustého porostu uvažuje hustota do 3 ks/m2, u hustého porostu přes 3 ks/m2._x000d_
3. U ceny -0092 se počítá první vytržený obrubník trojnásobnou délkou._x000d_
</t>
  </si>
  <si>
    <t>460150163</t>
  </si>
  <si>
    <t>Hloubení zapažených i nezapažených kabelových rýh ručně včetně urovnání dna s přemístěním výkopku do vzdálenosti 3 m od okraje jámy nebo naložením na dopravní prostředek šířky 35 cm, hloubky 80 cm, v hornině třídy 3</t>
  </si>
  <si>
    <t>m</t>
  </si>
  <si>
    <t>431920604</t>
  </si>
  <si>
    <t xml:space="preserve">Poznámka k souboru cen:_x000d_
1. Ceny hloubení rýh v hornině třídy 6 a 7 se oceňují cenami souboru cen 460 20- . Hloubení nezapažených kabelových rýh strojně._x000d_
</t>
  </si>
  <si>
    <t>3</t>
  </si>
  <si>
    <t>460560163</t>
  </si>
  <si>
    <t>Zásyp kabelových rýh ručně s uložením výkopku ve vrstvách včetně zhutnění a urovnání povrchu šířky 35 cm hloubky 80 cm, v hornině třídy 3</t>
  </si>
  <si>
    <t>1550503892</t>
  </si>
  <si>
    <t>460650043</t>
  </si>
  <si>
    <t>Vozovky a chodníky zřízení podkladní vrstvy včetně rozprostření a úpravy podkladu ze štěrkopísku, včetně zhutnění, tloušťky přes 10 do 15 cm</t>
  </si>
  <si>
    <t>-510542985</t>
  </si>
  <si>
    <t xml:space="preserve">Poznámka k souboru cen:_x000d_
1. V cenách -0031 až -0035 nejsou započteny náklady na získání sypaniny a její přemístění k místu zabudování._x000d_
2. V ceně -0141 nejsou započteny náklady na dodání silničních panelů. Tato dodávka se oceňuje ve specifikaci._x000d_
3. V cenách -0151 až -0153 nejsou započteny náklady na dodávku kostek. Tato dodávka se oceňuje ve specifikaci._x000d_
4. V cenách -0161 až -0162 nejsou započteny náklady na dodávku dlaždic. Tato dodávka se oceňuje ve specifikaci._x000d_
5. V cenách -0901 až -0932 nejsou započteny náklady na dodávku kameniva, kostek a dlaždic.Tato dodávka se oceňuje ve specifikaci_x000d_
</t>
  </si>
  <si>
    <t>5</t>
  </si>
  <si>
    <t>460650176</t>
  </si>
  <si>
    <t>Vozovky a chodníky očištění vybouraných kostek nebo dlaždic od spojovacího materiálu s původní výplní spár kamenivem, s odklizením a uložením očištěného materiálu na vzdálenost 3 m z dlaždic betonových tvarovaných nebo zámkových</t>
  </si>
  <si>
    <t>1857228744</t>
  </si>
  <si>
    <t>6</t>
  </si>
  <si>
    <t>460650162</t>
  </si>
  <si>
    <t>Vozovky a chodníky kladení dlažby včetně spárování, do lože z kameniva těženého z dlaždic betonových tvarovaných nebo zámkových</t>
  </si>
  <si>
    <t>890767644</t>
  </si>
  <si>
    <t>7</t>
  </si>
  <si>
    <t>M</t>
  </si>
  <si>
    <t>460R01</t>
  </si>
  <si>
    <t>Náhradní dlažba</t>
  </si>
  <si>
    <t>VLASTNÍ R-POL.</t>
  </si>
  <si>
    <t>8</t>
  </si>
  <si>
    <t>-1873858821</t>
  </si>
  <si>
    <t>22211R</t>
  </si>
  <si>
    <t>Pomocné práce</t>
  </si>
  <si>
    <t>hod</t>
  </si>
  <si>
    <t>254749514</t>
  </si>
  <si>
    <t>Svislé a kompletní konstrukce</t>
  </si>
  <si>
    <t>9</t>
  </si>
  <si>
    <t>311231115</t>
  </si>
  <si>
    <t>Zdivo z cihel pálených nosné z cihel plných dl. 290 mm P 7 až 15, na maltu ze suché směsi 5 MPa</t>
  </si>
  <si>
    <t>m3</t>
  </si>
  <si>
    <t>-248504274</t>
  </si>
  <si>
    <t xml:space="preserve">Poznámka k souboru cen:_x000d_
1. V cenách -1155 až -1159 nejsou započteny případné náklady na:_x000d_
a) úpravu líce; tyto se oceňují cenami souboru cen 310 90-11 Úprava líce při zdění režného zdiva._x000d_
b) spárování; tyto se oceňují cenami souboru cen 62. 63-10.. Spárování vnějších ploch pohledového zdiva._x000d_
2. Cenami -2014 až -2035 Zdivo z cihel lícových se oceňuje prosté vyzdění včetně spárování zdící a spárovací maltou, kotvené lícové zdivo se oceňuje cenami souboru cen 313 23-4 . Zdivo lícové obkladové._x000d_
</t>
  </si>
  <si>
    <t>VV</t>
  </si>
  <si>
    <t xml:space="preserve">"Zdivo 650mm"   (2*(16,95*2))*0,65*0,295</t>
  </si>
  <si>
    <t>(21,22*2+19,5*2+10,215*4)*0,65*0,02</t>
  </si>
  <si>
    <t xml:space="preserve">"Zdivo 400mm"   (2*(10,215*2+14,645+14,16))*0,25*0,4</t>
  </si>
  <si>
    <t xml:space="preserve">"Zdivo 800mm"   (2*(1,4+0,84+0,94+1,43))*0,8*0,18</t>
  </si>
  <si>
    <t xml:space="preserve">"Severovýchodní štít"   (7,0*2,75/2)*0,6</t>
  </si>
  <si>
    <t xml:space="preserve">"Jihozápadní štít"   (7,0*2,75/2)*0,6</t>
  </si>
  <si>
    <t>Součet</t>
  </si>
  <si>
    <t>10</t>
  </si>
  <si>
    <t>314231116</t>
  </si>
  <si>
    <t>Zdivo komínů a ventilací volně stojících z cihel pálených plných dl. 290 mm P 7 M až P 15 M, na maltu MC-5 nebo MC-10</t>
  </si>
  <si>
    <t>-1528954861</t>
  </si>
  <si>
    <t xml:space="preserve">Poznámka k souboru cen:_x000d_
1. Množství měrných jednotek se určuje v m3 objemu vyzdívky z cihel nastojato nebo naležato,objem průduchu se odečítá._x000d_
2. V cenách zdiva z cihel plných pálených a příčně děrovaných nejsou započteny náklady na:_x000d_
a) úpravu líce režného zdiva; tyto lze ocenit cenami souboru cen 310 90-11 Úprava líce při zdění režného zdiva,_x000d_
b) spárování; tyto lze ocenit cenami souboru cen 62. 63-10.. Spárování vnějších ploch._x000d_
</t>
  </si>
  <si>
    <t>4,6*(0,585*1,085 + 0,575*2)</t>
  </si>
  <si>
    <t>4,6*(0,565*2)</t>
  </si>
  <si>
    <t>6,1*(0,885*0,57 + 0,805*0,475 + 0,49*2 + 0,56*5 + 0,575*2)</t>
  </si>
  <si>
    <t>4,4*(0,93*0,53)</t>
  </si>
  <si>
    <t>4,6*(0,58*2 + 0,58*1,3 + 0,93*0,565 + 1,27*0,57 + 0,55*0,55)</t>
  </si>
  <si>
    <t>314235235</t>
  </si>
  <si>
    <t>Dvousložkový komínový systém jednoprůduchový cihelný z keramických izostatických hrdlových vložek ukončení v nadstřešní části komínu (komínová hlava) bez větrací šachty krycí deska základní pro nadstřešní část komínu z komínového návleku, pohledových prstenců a pouze vyzděnou, světlý průměr vložky 14, 16, 20 cm</t>
  </si>
  <si>
    <t>kus</t>
  </si>
  <si>
    <t>-1285676819</t>
  </si>
  <si>
    <t>12</t>
  </si>
  <si>
    <t>3R0001</t>
  </si>
  <si>
    <t>Vyspravení nástřešní části komínového tělesa dobetonováním</t>
  </si>
  <si>
    <t>soubor</t>
  </si>
  <si>
    <t>1015305846</t>
  </si>
  <si>
    <t>Vodorovné konstrukce</t>
  </si>
  <si>
    <t>13</t>
  </si>
  <si>
    <t>417321515</t>
  </si>
  <si>
    <t>Ztužující pásy a věnce z betonu železového (bez výztuže) tř. C 25/30</t>
  </si>
  <si>
    <t>421638273</t>
  </si>
  <si>
    <t xml:space="preserve">"Věnec 650mm"   (2*(21,22+19,5+16,95*2+1,4+0,84+0,94+1,43 +2*(6,9+2*0,9)))*0,65*0,25</t>
  </si>
  <si>
    <t xml:space="preserve">"Věnec 375mm"   (2*(10,215*2+14,645+14,16))*0,38*0,25</t>
  </si>
  <si>
    <t>14</t>
  </si>
  <si>
    <t>417351115</t>
  </si>
  <si>
    <t>Bednění bočnic ztužujících pásů a věnců včetně vzpěr zřízení</t>
  </si>
  <si>
    <t>-715855569</t>
  </si>
  <si>
    <t xml:space="preserve">"Věnec"   (2*(21,22+19,5+16,95*2+1,4+0,84+0,94+1,43))*0,25+(2*(10,215*2+14,645+14,16+6,9+2*0,9))*0,25</t>
  </si>
  <si>
    <t>417351116</t>
  </si>
  <si>
    <t>Bednění bočnic ztužujících pásů a věnců včetně vzpěr odstranění</t>
  </si>
  <si>
    <t>-1949237018</t>
  </si>
  <si>
    <t>16</t>
  </si>
  <si>
    <t>417361821</t>
  </si>
  <si>
    <t>Výztuž ztužujících pásů a věnců z betonářské oceli 10 505 (R) nebo BSt 500</t>
  </si>
  <si>
    <t>t</t>
  </si>
  <si>
    <t>1051868072</t>
  </si>
  <si>
    <t xml:space="preserve">"věnce - nosná R10"   (274,33*4*0,000888)*1,1</t>
  </si>
  <si>
    <t xml:space="preserve">"věnec - třmínek 1320mm"   (79,23*1,32*0,000222*5)*1,1</t>
  </si>
  <si>
    <t xml:space="preserve">"věnec - třmínek 1820mm"   (49,235*1,82*0,000222*5)*1,1</t>
  </si>
  <si>
    <t>Úpravy povrchů, podlahy a osazování výplní</t>
  </si>
  <si>
    <t>61</t>
  </si>
  <si>
    <t>Úprava povrchů vnitřních</t>
  </si>
  <si>
    <t>17</t>
  </si>
  <si>
    <t>612335403</t>
  </si>
  <si>
    <t>Oprava cementové omítky vnitřních ploch hrubé, tloušťky do 20 mm, stěn, v rozsahu opravované plochy přes 30 do 50%</t>
  </si>
  <si>
    <t>1769863209</t>
  </si>
  <si>
    <t xml:space="preserve">Poznámka k souboru cen:_x000d_
1. Pro ocenění opravy omítek plochy do 1 m2 se použijí ceny souboru cen 61. 33-52.. Cementová omítka jednotlivých malých ploch._x000d_
</t>
  </si>
  <si>
    <t>((2*(21,22+19,5+16,95*2+1,4+0,84+0,94+1,43))*0,25+(2*(10,215*2+14,645+14,16))*0,7)*0,5</t>
  </si>
  <si>
    <t>4,1*(0,575*4+0,585*2+2*1,065+12*0,56+1,27*4+0,93*2+2*0,565)</t>
  </si>
  <si>
    <t>4,03*(0,57*4+2*0,54+2*0,93)</t>
  </si>
  <si>
    <t>6,0*(0,885*2+0,57*2+0,885*2+0,57*2)</t>
  </si>
  <si>
    <t>3,9*(8*0,58+0,5*4)</t>
  </si>
  <si>
    <t>18</t>
  </si>
  <si>
    <t>612321121</t>
  </si>
  <si>
    <t>Omítka vápenocementová vnitřních ploch nanášená ručně jednovrstvá, tloušťky do 10 mm hladká svislých konstrukcí stěn</t>
  </si>
  <si>
    <t>695454121</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</si>
  <si>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</si>
  <si>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 xml:space="preserve">"Nové štíty"  (7,0*2,75/2)*2</t>
  </si>
  <si>
    <t>62</t>
  </si>
  <si>
    <t>Úprava povrchů vnějších</t>
  </si>
  <si>
    <t>19</t>
  </si>
  <si>
    <t>621131121</t>
  </si>
  <si>
    <t>Podkladní a spojovací vrstva vnějších omítaných ploch penetrace akrylát-silikonová nanášená ručně podhledů</t>
  </si>
  <si>
    <t>-183095772</t>
  </si>
  <si>
    <t>20</t>
  </si>
  <si>
    <t>621332111</t>
  </si>
  <si>
    <t>Omítka cementová škrábaná (břízolitová) vnějších ploch nanášená ručně na omítnutý podklad podhledů</t>
  </si>
  <si>
    <t>-1823579220</t>
  </si>
  <si>
    <t xml:space="preserve">Poznámka k souboru cen:_x000d_
1. V cenách -2111 a -2311 omítek na omítnutý podklad jsou započteny i náklady na:_x000d_
a) nahození břízolitové omítky v tloušťce vrstvy do 10 mm,_x000d_
b) vyškrábání povrchu na tloušťku omítky min. 6 mm._x000d_
2. V cenách -2121 a -2321 omítek na neomítnutý podklad jsou započteny i náklady na:_x000d_
a) nahození břízolitové omítky v tloušťce vrstvy do 18 mm,_x000d_
b) vyškrábání povrchu na tloušťku omítky min. 10 mm._x000d_
3. V cenách -2111 a -2311 omítek na omítnutý podklad nejsou započteny náklady na podkladní vrstvu omítky; tyto se oceňují příslušnými cenami této části katalogu._x000d_
</t>
  </si>
  <si>
    <t xml:space="preserve">"Podbití střechy + 10% rezerva"   ((46,25) + (10,56+10,63) + (8,17+5,58+8,34+6,95) + (9,81+10,57) + (45,25))*1,1</t>
  </si>
  <si>
    <t>622131121</t>
  </si>
  <si>
    <t>Podkladní a spojovací vrstva vnějších omítaných ploch penetrace akrylát-silikonová nanášená ručně stěn</t>
  </si>
  <si>
    <t>1807144587</t>
  </si>
  <si>
    <t>22</t>
  </si>
  <si>
    <t>622332121</t>
  </si>
  <si>
    <t>Omítka cementová škrábaná (břízolitová) vnějších ploch nanášená ručně na neomítnutý podklad stěn</t>
  </si>
  <si>
    <t>650951289</t>
  </si>
  <si>
    <t xml:space="preserve">"Pro obnovení po bourání - odhad"  300</t>
  </si>
  <si>
    <t>23</t>
  </si>
  <si>
    <t>621211001</t>
  </si>
  <si>
    <t>Montáž kontaktního zateplení lepením a mechanickým kotvením z polystyrenových desek nebo z kombinovaných desek na vnější podhledy, tloušťky desek do 40 mm</t>
  </si>
  <si>
    <t>750286113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</si>
  <si>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</si>
  <si>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24</t>
  </si>
  <si>
    <t>28375931</t>
  </si>
  <si>
    <t>deska EPS 70 fasádní λ=0,039 tl 30mm</t>
  </si>
  <si>
    <t>743487686</t>
  </si>
  <si>
    <t xml:space="preserve">"Izolace podbití + 15%"   178,321*1,15</t>
  </si>
  <si>
    <t>Trubní vedení</t>
  </si>
  <si>
    <t>25</t>
  </si>
  <si>
    <t>877265271</t>
  </si>
  <si>
    <t>Montáž tvarovek na kanalizačním potrubí z trub z plastu z tvrdého PVC nebo z polypropylenu v otevřeném výkopu lapačů střešních splavenin DN 100</t>
  </si>
  <si>
    <t>-2092722010</t>
  </si>
  <si>
    <t xml:space="preserve">Poznámka k souboru cen:_x000d_
1. V cenách nejsou započteny náklady na dodání tvarovek. Tvarovky se oceňují ve ve specifikaci._x000d_
</t>
  </si>
  <si>
    <t>26</t>
  </si>
  <si>
    <t>28341110</t>
  </si>
  <si>
    <t>lapače střešních splavenin okapová vpusť s klapkou+inspekční poklop z PP</t>
  </si>
  <si>
    <t>1521081339</t>
  </si>
  <si>
    <t>27</t>
  </si>
  <si>
    <t>8R0001</t>
  </si>
  <si>
    <t>Napojení se na stávající kanalizaci</t>
  </si>
  <si>
    <t>-1937178661</t>
  </si>
  <si>
    <t>Ostatní konstrukce a práce, bourání</t>
  </si>
  <si>
    <t>28</t>
  </si>
  <si>
    <t>953945145</t>
  </si>
  <si>
    <t>Kotvy mechanické s vyvrtáním otvoru do betonu, železobetonu nebo tvrdého kamene pro střední zatížení průvlekové, velikost M 16, délka 300 mm</t>
  </si>
  <si>
    <t>964936702</t>
  </si>
  <si>
    <t xml:space="preserve">Poznámka k souboru cen:_x000d_
1. V cenách jsou započteny i náklady na:_x000d_
a) rozměření, vrtání do betonu a spotřeba vrtáků,_x000d_
b) vyfoukání otvoru, osazení kotvy do vyznačené kotevní hloubky, dotažení matice pomocí klíče,_x000d_
c) dodávku mechanických kotev._x000d_
</t>
  </si>
  <si>
    <t xml:space="preserve">"1 kotva / mb"   (2*(11,5*2+6,5+2*0,9+6,3+19,4)+4*16,9+2*23,0+2*15,0)</t>
  </si>
  <si>
    <t>94</t>
  </si>
  <si>
    <t>Lešení a stavební výtahy</t>
  </si>
  <si>
    <t>29</t>
  </si>
  <si>
    <t>944511111</t>
  </si>
  <si>
    <t>Montáž ochranné sítě zavěšené na konstrukci lešení z textilie z umělých vláken</t>
  </si>
  <si>
    <t>1798766497</t>
  </si>
  <si>
    <t xml:space="preserve">Poznámka k souboru cen:_x000d_
1. V cenách nejsou započteny náklady na lešení potřebné pro zavěšení sítí; toto lešení se oceňuje příslušnými cenami lešení._x000d_
</t>
  </si>
  <si>
    <t>30</t>
  </si>
  <si>
    <t>944511211</t>
  </si>
  <si>
    <t>Montáž ochranné sítě Příplatek za první a každý další den použití sítě k ceně -1111</t>
  </si>
  <si>
    <t>-243091769</t>
  </si>
  <si>
    <t>2866,249*90</t>
  </si>
  <si>
    <t>31</t>
  </si>
  <si>
    <t>944511811</t>
  </si>
  <si>
    <t>Demontáž ochranné sítě zavěšené na konstrukci lešení z textilie z umělých vláken</t>
  </si>
  <si>
    <t>-733120252</t>
  </si>
  <si>
    <t>32</t>
  </si>
  <si>
    <t>944711111</t>
  </si>
  <si>
    <t>Montáž záchytné stříšky zřizované současně s lehkým nebo těžkým lešením, šířky do 1,5 m</t>
  </si>
  <si>
    <t>1786906273</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</si>
  <si>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</si>
  <si>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33</t>
  </si>
  <si>
    <t>944711211</t>
  </si>
  <si>
    <t>Montáž záchytné stříšky Příplatek za první a každý další den použití záchytné stříšky k ceně -1111</t>
  </si>
  <si>
    <t>1345679720</t>
  </si>
  <si>
    <t>10*90</t>
  </si>
  <si>
    <t>34</t>
  </si>
  <si>
    <t>944711811</t>
  </si>
  <si>
    <t>Demontáž záchytné stříšky zřizované současně s lehkým nebo těžkým lešením, šířky do 1,5 m</t>
  </si>
  <si>
    <t>-383494455</t>
  </si>
  <si>
    <t xml:space="preserve">Poznámka k souboru cen:_x000d_
1. Ceny nelze použít pro samostatnou záchytnou stříšku či jiné ochranné konstrukce, které mají za účel chránit chodce před padající omítkou či zchátralými římsami apod._x000d_
</t>
  </si>
  <si>
    <t>35</t>
  </si>
  <si>
    <t>941111111</t>
  </si>
  <si>
    <t>Montáž lešení řadového trubkového lehkého pracovního s podlahami s provozním zatížením tř. 3 do 200 kg/m2 šířky tř. W06 od 0,6 do 0,9 m, výšky do 10 m</t>
  </si>
  <si>
    <t>560231663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</si>
  <si>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</si>
  <si>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"Vnější plochy"</t>
  </si>
  <si>
    <t>2*(11,5*2+6,3*2+0,86*2+6,88+6,55*2+4)*9,6+12,95*4*2</t>
  </si>
  <si>
    <t>16,95*4*5,6</t>
  </si>
  <si>
    <t>(3,49*2+22,93*2+4)*9,9+12,95*2*4,5</t>
  </si>
  <si>
    <t>8,38*2,62+11,52*3,68*2</t>
  </si>
  <si>
    <t>"Komíny opravované/bourané" 12*2,0*4,1*2+9*6,2*2,0*2</t>
  </si>
  <si>
    <t>36</t>
  </si>
  <si>
    <t>941111211</t>
  </si>
  <si>
    <t>Montáž lešení řadového trubkového lehkého pracovního s podlahami s provozním zatížením tř. 3 do 200 kg/m2 Příplatek za první a každý další den použití lešení k ceně -1111</t>
  </si>
  <si>
    <t>995521613</t>
  </si>
  <si>
    <t>37</t>
  </si>
  <si>
    <t>941111811</t>
  </si>
  <si>
    <t>Demontáž lešení řadového trubkového lehkého pracovního s podlahami s provozním zatížením tř. 3 do 200 kg/m2 šířky tř. W06 od 0,6 do 0,9 m, výšky do 10 m</t>
  </si>
  <si>
    <t>1390978479</t>
  </si>
  <si>
    <t xml:space="preserve">Poznámka k souboru cen:_x000d_
1. Demontáž lešení řadového trubkového lehkého výšky přes 25 m se oceňuje individuálně._x000d_
</t>
  </si>
  <si>
    <t>95</t>
  </si>
  <si>
    <t>Různé dokončovací konstrukce a práce pozemních staveb</t>
  </si>
  <si>
    <t>38</t>
  </si>
  <si>
    <t>953845113</t>
  </si>
  <si>
    <t>Vyvložkování stávajících komínových nebo větracích průduchů nerezovými vložkami pevnými, včetně ukončení komínu komínového tělesa výšky 3 m světlý průměr vložky přes 130 m do 160 mm</t>
  </si>
  <si>
    <t>-171392685</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</si>
  <si>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</si>
  <si>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"komíny, průduchů 21:" 21</t>
  </si>
  <si>
    <t>39</t>
  </si>
  <si>
    <t>953845123</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</si>
  <si>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130</t>
  </si>
  <si>
    <t>473125298</t>
  </si>
  <si>
    <t>"Délka Komínů:" 13*10,9+3*6,9+12,2*5</t>
  </si>
  <si>
    <t>40</t>
  </si>
  <si>
    <t>985231113</t>
  </si>
  <si>
    <t>Spárování zdiva hloubky do 40 mm aktivovanou maltou délky spáry na 1 m2 upravované plochy přes 12 m</t>
  </si>
  <si>
    <t>-548189472</t>
  </si>
  <si>
    <t xml:space="preserve">Poznámka k souboru cen:_x000d_
1. Ceny jsou určeny pro spárování cihelného nebo kamenného zdiva._x000d_
2. V cenách jsou započteny i náklady na:_x000d_
a) dodání potřebných hmot,_x000d_
b) vypláchnutí spár vodou před spárováním a očištění okolního zdiva po spárování._x000d_
3. V cenách nejsou započteny náklady na:_x000d_
a) vysekání a vyčištění spár; tyto práce se oceňují cenami souboru cen 985 14-2 Vysekání spojovací hmoty za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</si>
  <si>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4,6*(0,575*4+0,585*2+2*1,065+12*0,56+1,27*4+0,93*2+2*0,565)</t>
  </si>
  <si>
    <t>4,63*(0,57*4+2*0,54+2*0,93)</t>
  </si>
  <si>
    <t>6,6*(0,885*2+0,57*2+0,885*2+0,57*2)</t>
  </si>
  <si>
    <t>6,1*(8*0,58+0,5*4)</t>
  </si>
  <si>
    <t>96</t>
  </si>
  <si>
    <t>Bourání konstrukcí</t>
  </si>
  <si>
    <t>41</t>
  </si>
  <si>
    <t>962032241</t>
  </si>
  <si>
    <t>Bourání zdiva nadzákladového z cihel nebo tvárnic z cihel pálených nebo vápenopískových, na maltu cementovou, objemu přes 1 m3</t>
  </si>
  <si>
    <t>-74707486</t>
  </si>
  <si>
    <t xml:space="preserve">Poznámka k souboru cen:_x000d_
1. Bourání pilířů o průřezu přes 0,36 m2 se oceňuje příslušnými cenami -2230, -2231, -2240, -2241,-2253 a -2254 jako bourání zdiva nadzákladového cihelného._x000d_
</t>
  </si>
  <si>
    <t xml:space="preserve">"Zdivo 650mm"   (2*(16,95*2))*0,65*0,1</t>
  </si>
  <si>
    <t>(21,22*2+19,5*2+10,215*4)*0,65*0,03</t>
  </si>
  <si>
    <t xml:space="preserve">"Zdivo 400mm"   (2*(10,215*2+14,645+14,16))*0,25*0,6</t>
  </si>
  <si>
    <t xml:space="preserve">"Zdivo 800mm"   (2*(1,4+0,84+0,94+1,43))*0,8*0,6</t>
  </si>
  <si>
    <t xml:space="preserve">"Atiky"   0,7*0,3*(4,0*2+2*4,4)</t>
  </si>
  <si>
    <t>42</t>
  </si>
  <si>
    <t>962032641</t>
  </si>
  <si>
    <t>Bourání zdiva nadzákladového z cihel nebo tvárnic komínového z cihel pálených, šamotových nebo vápenopískových nad střechou na maltu cementovou</t>
  </si>
  <si>
    <t>1578266211</t>
  </si>
  <si>
    <t>4,1*(0,58*0,58+1,07*0,59)</t>
  </si>
  <si>
    <t>4,2*(0,57*0,57)*4</t>
  </si>
  <si>
    <t>6,2*(0,58*0,58+0,58*0,89)</t>
  </si>
  <si>
    <t>43</t>
  </si>
  <si>
    <t>978013161</t>
  </si>
  <si>
    <t>Otlučení vápenných nebo vápenocementových omítek vnitřních ploch stěn s vyškrabáním spar, s očištěním zdiva, v rozsahu přes 30 do 50 %</t>
  </si>
  <si>
    <t>1951961410</t>
  </si>
  <si>
    <t xml:space="preserve">Poznámka k souboru cen:_x000d_
1. Položky lze použít i pro ocenění otlučení sádrových, hliněných apod. vnitřních omítek._x000d_
</t>
  </si>
  <si>
    <t>44</t>
  </si>
  <si>
    <t>978023471</t>
  </si>
  <si>
    <t>Vyškrabání cementové malty ze spár zdiva cihelného komínového nad střechou</t>
  </si>
  <si>
    <t>1078885434</t>
  </si>
  <si>
    <t>45</t>
  </si>
  <si>
    <t>950900010R</t>
  </si>
  <si>
    <t>Demontáž krovu</t>
  </si>
  <si>
    <t>-1979186692</t>
  </si>
  <si>
    <t>"Měrnou jednotkou je metr čtvereční půdorysné plochy krovu. :" 2*272+2*221+378</t>
  </si>
  <si>
    <t>46</t>
  </si>
  <si>
    <t>9R01000</t>
  </si>
  <si>
    <t>Demontáž a zpětná montáž vysílače</t>
  </si>
  <si>
    <t>1813665074</t>
  </si>
  <si>
    <t>P</t>
  </si>
  <si>
    <t>Poznámka k položce:_x000d_
Nutná koordinace se správci technologie, technologie Správy železnic, oddělení CDT._x000d_
Vysílač zajišťující provozuschopnost dráhy, řízení provozu!</t>
  </si>
  <si>
    <t>47</t>
  </si>
  <si>
    <t>9R02000</t>
  </si>
  <si>
    <t>Demontáž stříšky na střeše hl. budovy</t>
  </si>
  <si>
    <t>-1833176313</t>
  </si>
  <si>
    <t>997</t>
  </si>
  <si>
    <t>Přesun sutě</t>
  </si>
  <si>
    <t>48</t>
  </si>
  <si>
    <t>997013113</t>
  </si>
  <si>
    <t>Vnitrostaveništní doprava suti a vybouraných hmot vodorovně do 50 m svisle s použitím mechanizace pro budovy a haly výšky přes 9 do 12 m</t>
  </si>
  <si>
    <t>-1820772133</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</si>
  <si>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</si>
  <si>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49</t>
  </si>
  <si>
    <t>997211612</t>
  </si>
  <si>
    <t>Nakládání suti nebo vybouraných hmot na dopravní prostředky pro vodorovnou dopravu vybouraných hmot</t>
  </si>
  <si>
    <t>-1743595492</t>
  </si>
  <si>
    <t>50</t>
  </si>
  <si>
    <t>997013501</t>
  </si>
  <si>
    <t>Odvoz suti a vybouraných hmot na skládku nebo meziskládku se složením, na vzdálenost do 1 km</t>
  </si>
  <si>
    <t>-1033953071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</si>
  <si>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</si>
  <si>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51</t>
  </si>
  <si>
    <t>997013509</t>
  </si>
  <si>
    <t>Odvoz suti a vybouraných hmot na skládku nebo meziskládku se složením, na vzdálenost Příplatek k ceně za každý další i započatý 1 km přes 1 km</t>
  </si>
  <si>
    <t>-1566830124</t>
  </si>
  <si>
    <t>Poznámka k položce:_x000d_
Odvoz do Prostějova</t>
  </si>
  <si>
    <t>299,452*15 'Přepočtené koeficientem množství</t>
  </si>
  <si>
    <t>52</t>
  </si>
  <si>
    <t>997013609</t>
  </si>
  <si>
    <t>Poplatek za uložení stavebního odpadu na skládce (skládkovné) ze směsí nebo oddělených frakcí betonu, cihel a keramických výrobků zatříděného do Katalogu odpadů pod kódem 17 01 07</t>
  </si>
  <si>
    <t>1927330468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</si>
  <si>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</si>
  <si>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299,452 - 153,350 - 28,662</t>
  </si>
  <si>
    <t>53</t>
  </si>
  <si>
    <t>997013811</t>
  </si>
  <si>
    <t>Poplatek za uložení stavebního odpadu na skládce (skládkovné) dřevěného zatříděného do Katalogu odpadů pod kódem 170 201</t>
  </si>
  <si>
    <t>1529144302</t>
  </si>
  <si>
    <t>81,84+46,749+24,761</t>
  </si>
  <si>
    <t>54</t>
  </si>
  <si>
    <t>997013821</t>
  </si>
  <si>
    <t>Poplatek za uložení stavebního odpadu na skládce (skládkovné) ze stavebních materiálů obsahujících azbest zatříděných do Katalogu odpadů pod kódem 170 605</t>
  </si>
  <si>
    <t>-2082503864</t>
  </si>
  <si>
    <t>998</t>
  </si>
  <si>
    <t>Přesun hmot</t>
  </si>
  <si>
    <t>55</t>
  </si>
  <si>
    <t>998017002</t>
  </si>
  <si>
    <t>Přesun hmot pro budovy občanské výstavby, bydlení, výrobu a služby s omezením mechanizace vodorovná dopravní vzdálenost do 100 m pro budovy s jakoukoliv nosnou konstrukcí výšky přes 6 do 12 m</t>
  </si>
  <si>
    <t>442456988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</si>
  <si>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</si>
  <si>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</si>
  <si>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</si>
  <si>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</si>
  <si>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</si>
  <si>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56</t>
  </si>
  <si>
    <t>712331101</t>
  </si>
  <si>
    <t>Provedení povlakové krytiny střech plochých do 10° pásy na sucho AIP nebo NAIP</t>
  </si>
  <si>
    <t>-617790714</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</si>
  <si>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</si>
  <si>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Pojistá izolace proti zatečení při realizaci</t>
  </si>
  <si>
    <t>194,92+184,29+327,35+184,21+196,32 "Vodorovná</t>
  </si>
  <si>
    <t>0,25*(59,495 + 55,64 + 77,14 + 55,62 + 59,70) "Svislá, vytažení</t>
  </si>
  <si>
    <t>57</t>
  </si>
  <si>
    <t>62821R</t>
  </si>
  <si>
    <t>asfaltový natavitelný pás z oxidovaného asfaltu tloušťky 3,5 mm, nosná vložka ze skelné rohože, vrchní strana je opatřena minerálním posypem, spodní strana je opatřena lehce tavitelnou fólií</t>
  </si>
  <si>
    <t>-932068822</t>
  </si>
  <si>
    <t>1163,989*1,15 'Přepočtené koeficientem množství</t>
  </si>
  <si>
    <t>58</t>
  </si>
  <si>
    <t>647542243R</t>
  </si>
  <si>
    <t>Provizorní odvod dešťové vody, včetně nutných stavebních úprav</t>
  </si>
  <si>
    <t>1745825456</t>
  </si>
  <si>
    <t>59</t>
  </si>
  <si>
    <t>998712102</t>
  </si>
  <si>
    <t>Přesun hmot pro povlakové krytiny stanovený z hmotnosti přesunovaného materiálu vodorovná dopravní vzdálenost do 50 m v objektech výšky přes 6 do 12 m</t>
  </si>
  <si>
    <t>241270144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</si>
  <si>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</si>
  <si>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60</t>
  </si>
  <si>
    <t>998712181</t>
  </si>
  <si>
    <t>Přesun hmot pro povlakové krytiny stanovený z hmotnosti přesunovaného materiálu Příplatek k cenám za přesun prováděný bez použití mechanizace pro jakoukoliv výšku objektu</t>
  </si>
  <si>
    <t>-933440416</t>
  </si>
  <si>
    <t>762</t>
  </si>
  <si>
    <t>Konstrukce tesařské</t>
  </si>
  <si>
    <t>762342811</t>
  </si>
  <si>
    <t>Demontáž bednění a laťování laťování střech sklonu do 60° se všemi nadstřešními konstrukcemi, z latí průřezové plochy do 25 cm2 při osové vzdálenosti do 0,22 m</t>
  </si>
  <si>
    <t>1636342143</t>
  </si>
  <si>
    <t>2*((0,55*4,84*2)+(2,41*4,75*2)+(20,7*7,59*2)-(8,3*5,45/2))+4*(7,71*16,95)+((7,9+23,96)*9,35+16,23*9,35)</t>
  </si>
  <si>
    <t>762341821</t>
  </si>
  <si>
    <t>Demontáž bednění a laťování bednění střech rovných, obloukových, sklonu do 60° se všemi nadstřešními konstrukcemi z fošen hrubých, hoblovaných</t>
  </si>
  <si>
    <t>2082095762</t>
  </si>
  <si>
    <t>63</t>
  </si>
  <si>
    <t>762342812</t>
  </si>
  <si>
    <t>Demontáž bednění a laťování laťování střech sklonu do 60° se všemi nadstřešními konstrukcemi, z latí průřezové plochy do 25 cm2 při osové vzdálenosti přes 0,22 do 0,50 m</t>
  </si>
  <si>
    <t>-1548076362</t>
  </si>
  <si>
    <t>64</t>
  </si>
  <si>
    <t>762421027</t>
  </si>
  <si>
    <t>Obložení stropů nebo střešních podhledů z dřevoštěpkových desek OSB šroubovaných na pero a drážku nebroušených, tloušťky desky 25 mm</t>
  </si>
  <si>
    <t>-83349174</t>
  </si>
  <si>
    <t xml:space="preserve">Poznámka k souboru cen:_x000d_
1. V cenách -0011 až -1037 obložení stropů a střešních podhledů z desek dřevoštěpkových a cementotřískových jsou započteny i náklady na dodávku spojovacích prostředků, na tyto položky se nevztahuje ocenění dodávky spojovacích prostředků položka 762 49-5000._x000d_
2. V cenách není započtena montáž podkladového roštu; tato montáž se oceňuje cenami části A 01 katalogu 800-767 Konstrukce zámečnické v případě kovové konstrukce, nebo cenou -9001 v případě dřevěné konstrukce._x000d_
3. V ceně -9001 není započtena montáž a dodávka nosných prvků (např. konzol, trnů) pro zavěšený rošt; tato montáž a dodávka se oceňují individuálně._x000d_
4. V cenách nejsou započteny náklady na olištování; toto olištování se oceňuje cenou 762 41-1.01 Olištování spár stropů._x000d_
5. Tento soubor cen neobsahuje položky pro ocenění typových sádrokartonových, sádrovláknitých a cementovláknitých konstrukcí; tyto konstrukce se oceňují cenami části A 01 katalogu 800-763 Konstrukce suché výstavby._x000d_
6. V ceně -9001 se určuje množství měrných jednotek v m součtem délek jednotlivých prvků roštu._x000d_
</t>
  </si>
  <si>
    <t>65</t>
  </si>
  <si>
    <t>762429001</t>
  </si>
  <si>
    <t>Obložení stropů nebo střešních podhledů montáž roštu podkladového</t>
  </si>
  <si>
    <t>-807216365</t>
  </si>
  <si>
    <t>21,22*2+13,39*4+21,806*2+19,54*2+20,7*2+15,17*4+16,95*8+16,21*4+14,16*4</t>
  </si>
  <si>
    <t>66</t>
  </si>
  <si>
    <t>762011001X</t>
  </si>
  <si>
    <t>Výroba a montáž sbíjených vazníků impregnovaných, včetně ztužení a spojovacího materiálu a přesunu hmot</t>
  </si>
  <si>
    <t>1467719992</t>
  </si>
  <si>
    <t>Poznámka k položce:_x000d_
Cena včetně práce jeřábu; vnitrostaveništní přesun hmot na místo určení.</t>
  </si>
  <si>
    <t>"Půdorysná plocha vazníků" 276,5*2+226,0*2+390,0</t>
  </si>
  <si>
    <t>67</t>
  </si>
  <si>
    <t>762342214</t>
  </si>
  <si>
    <t>Bednění a laťování montáž laťování střech jednoduchých sklonu do 60° při osové vzdálenosti latí přes 150 do 360 mm</t>
  </si>
  <si>
    <t>-1392322330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</si>
  <si>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</si>
  <si>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68</t>
  </si>
  <si>
    <t>762342441</t>
  </si>
  <si>
    <t>Bednění a laťování montáž lišt trojúhelníkových nebo kontralatí</t>
  </si>
  <si>
    <t>103849360</t>
  </si>
  <si>
    <t>1612,1/0,8</t>
  </si>
  <si>
    <t>69</t>
  </si>
  <si>
    <t>60514114</t>
  </si>
  <si>
    <t>řezivo jehličnaté lať impregnovaná dl 4 m</t>
  </si>
  <si>
    <t>430520614</t>
  </si>
  <si>
    <t xml:space="preserve">"latě : "  1612,1/0,33*0,06*0,04*1,04</t>
  </si>
  <si>
    <t xml:space="preserve">"kontralatě :"  1612,1/0,8*0,06*0,04*1,04</t>
  </si>
  <si>
    <t xml:space="preserve">"podkladní rošt :"  538*0,06*0,04*1,04</t>
  </si>
  <si>
    <t>70</t>
  </si>
  <si>
    <t>998762102</t>
  </si>
  <si>
    <t>Přesun hmot pro konstrukce tesařské stanovený z hmotnosti přesunovaného materiálu vodorovná dopravní vzdálenost do 50 m v objektech výšky přes 6 do 12 m</t>
  </si>
  <si>
    <t>-929804188</t>
  </si>
  <si>
    <t>71</t>
  </si>
  <si>
    <t>998762181</t>
  </si>
  <si>
    <t>Přesun hmot pro konstrukce tesařské stanovený z hmotnosti přesunovaného materiálu Příplatek k cenám za přesun prováděný bez použití mechanizace pro jakoukoliv výšku objektu</t>
  </si>
  <si>
    <t>-303282388</t>
  </si>
  <si>
    <t>764</t>
  </si>
  <si>
    <t>Konstrukce klempířské</t>
  </si>
  <si>
    <t>72</t>
  </si>
  <si>
    <t>764004821</t>
  </si>
  <si>
    <t>Demontáž klempířských konstrukcí žlabu nástřešního do suti</t>
  </si>
  <si>
    <t>-436831523</t>
  </si>
  <si>
    <t>4*6,6+2*20,7+4*16,95+56,79+14,14+14,05</t>
  </si>
  <si>
    <t>73</t>
  </si>
  <si>
    <t>764001891</t>
  </si>
  <si>
    <t>Demontáž klempířských konstrukcí oplechování úžlabí do suti</t>
  </si>
  <si>
    <t>761421322</t>
  </si>
  <si>
    <t>74</t>
  </si>
  <si>
    <t>764002871</t>
  </si>
  <si>
    <t>Demontáž klempířských konstrukcí lemování zdí do suti</t>
  </si>
  <si>
    <t>1334254369</t>
  </si>
  <si>
    <t>2*4,0+2*4,3</t>
  </si>
  <si>
    <t>2*2,3+2*1,76</t>
  </si>
  <si>
    <t>75</t>
  </si>
  <si>
    <t>764002881</t>
  </si>
  <si>
    <t>Demontáž klempířských konstrukcí lemování střešních prostupů do suti</t>
  </si>
  <si>
    <t>-605281253</t>
  </si>
  <si>
    <t xml:space="preserve">"Lemování komínů"   11*0,58*0,58+4*0,59*1,2+5*0,58*0,9</t>
  </si>
  <si>
    <t>76</t>
  </si>
  <si>
    <t>764004801</t>
  </si>
  <si>
    <t>Demontáž klempířských konstrukcí žlabu podokapního do suti</t>
  </si>
  <si>
    <t>-4399483</t>
  </si>
  <si>
    <t>77</t>
  </si>
  <si>
    <t>764004861</t>
  </si>
  <si>
    <t>Demontáž klempířských konstrukcí svodu do suti</t>
  </si>
  <si>
    <t>-1232267794</t>
  </si>
  <si>
    <t>6*9,4+6*5,4+9,75*4+2*2,5+2*2+3*2</t>
  </si>
  <si>
    <t>78</t>
  </si>
  <si>
    <t>764111411</t>
  </si>
  <si>
    <t>Krytina ze svitků nebo tabulí z pozinkovaného plechu s úpravou u okapů, prostupů a výčnělků střechy rovné drážkováním ze svitků rš 670 mm, sklon střechy do 30°</t>
  </si>
  <si>
    <t>1822106526</t>
  </si>
  <si>
    <t>14,78*1,85</t>
  </si>
  <si>
    <t>79</t>
  </si>
  <si>
    <t>764311604</t>
  </si>
  <si>
    <t>Lemování zdí z pozinkovaného plechu s povrchovou úpravou boční nebo horní rovné, střech s krytinou prejzovou nebo vlnitou rš 330 mm</t>
  </si>
  <si>
    <t>533657867</t>
  </si>
  <si>
    <t>15,42*4</t>
  </si>
  <si>
    <t>80</t>
  </si>
  <si>
    <t>764511603</t>
  </si>
  <si>
    <t>Žlab podokapní z pozinkovaného plechu s povrchovou úpravou včetně háků a čel půlkruhový rš 400 mm</t>
  </si>
  <si>
    <t>-923958967</t>
  </si>
  <si>
    <t>15,0+81,73+6,575*4+20,7*2+16,95</t>
  </si>
  <si>
    <t>81</t>
  </si>
  <si>
    <t>764511644R</t>
  </si>
  <si>
    <t>Žlab podokapní z pozinkovaného plechu s povrchovou úpravou včetně háků a čel kotlík oválný (trychtýřový), rš žlabu/průměr svodu 400/120 mm</t>
  </si>
  <si>
    <t>-849388446</t>
  </si>
  <si>
    <t>82</t>
  </si>
  <si>
    <t>764518623</t>
  </si>
  <si>
    <t>Svod z pozinkovaného plechu s upraveným povrchem včetně objímek, kolen a odskoků kruhový, průměru 120 mm</t>
  </si>
  <si>
    <t>-479269400</t>
  </si>
  <si>
    <t>6*9,63+2*1,4+5,4*6+3,2*4+4*9,83</t>
  </si>
  <si>
    <t>83</t>
  </si>
  <si>
    <t>764719431R</t>
  </si>
  <si>
    <t>Oplechování komína 580x580 mm z Al lak. plechu</t>
  </si>
  <si>
    <t>2090427955</t>
  </si>
  <si>
    <t>84</t>
  </si>
  <si>
    <t>764719433R</t>
  </si>
  <si>
    <t>Oplechování komína 580x1200 mm z Al lak. plechu</t>
  </si>
  <si>
    <t>584423122</t>
  </si>
  <si>
    <t>85</t>
  </si>
  <si>
    <t>998764102</t>
  </si>
  <si>
    <t>Přesun hmot pro konstrukce klempířské stanovený z hmotnosti přesunovaného materiálu vodorovná dopravní vzdálenost do 50 m v objektech výšky přes 6 do 12 m</t>
  </si>
  <si>
    <t>-1268583599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</si>
  <si>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</si>
  <si>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86</t>
  </si>
  <si>
    <t>998764181</t>
  </si>
  <si>
    <t>Přesun hmot pro konstrukce klempířské stanovený z hmotnosti přesunovaného materiálu Příplatek k cenám za přesun prováděný bez použití mechanizace pro jakoukoliv výšku objektu</t>
  </si>
  <si>
    <t>-604114837</t>
  </si>
  <si>
    <t>765</t>
  </si>
  <si>
    <t>Krytina skládaná</t>
  </si>
  <si>
    <t>87</t>
  </si>
  <si>
    <t>765111015</t>
  </si>
  <si>
    <t>Montáž krytiny keramické sklonu do 30° drážkové na sucho, počet kusů přes 11 do 12 ks/m2</t>
  </si>
  <si>
    <t>-252355757</t>
  </si>
  <si>
    <t xml:space="preserve">Poznámka k souboru cen:_x000d_
1. V cenách jsou započteny i náklady na přiřezání tašek._x000d_
2. Oplechování štítových hran, úžlabí a prostupů se oceňuje cenami katalogu 800–764 Konstrukce klempířské._x000d_
3. Montáž střešních doplňků (větracích, protisněhových, prostupových tašek apod.) se oceňuje cenami části A02._x000d_
</t>
  </si>
  <si>
    <t>88</t>
  </si>
  <si>
    <t>59660751R</t>
  </si>
  <si>
    <t>taška keramická pálená engoba černá - základní</t>
  </si>
  <si>
    <t>-1485298507</t>
  </si>
  <si>
    <t>89</t>
  </si>
  <si>
    <t>59244056R</t>
  </si>
  <si>
    <t>taška keramická pálená engoba černá - krajní</t>
  </si>
  <si>
    <t>1037283423</t>
  </si>
  <si>
    <t xml:space="preserve">"Spotřeba 3 tašky/mb"   80,05*3</t>
  </si>
  <si>
    <t>90</t>
  </si>
  <si>
    <t>59244057R</t>
  </si>
  <si>
    <t>taška keramická pálená engoba černá - odvětrávací</t>
  </si>
  <si>
    <t>-851241861</t>
  </si>
  <si>
    <t>"spotřeba 1 ks/10m2" 1612/10</t>
  </si>
  <si>
    <t>91</t>
  </si>
  <si>
    <t>59244061R</t>
  </si>
  <si>
    <t>taška keramická pálená engoba černá - hřebenáč</t>
  </si>
  <si>
    <t>775131764</t>
  </si>
  <si>
    <t>"Spotřeba: cca 2,5 kus/m : "466</t>
  </si>
  <si>
    <t>92</t>
  </si>
  <si>
    <t>59244062R</t>
  </si>
  <si>
    <t>taška keramická pálená engoba černá - hřebenáč koncový</t>
  </si>
  <si>
    <t>1213786965</t>
  </si>
  <si>
    <t>93</t>
  </si>
  <si>
    <t>59244063R</t>
  </si>
  <si>
    <t>taška keramická pálená engoba černá - hřebenáč rozdělovací</t>
  </si>
  <si>
    <t>-287483696</t>
  </si>
  <si>
    <t>59244031</t>
  </si>
  <si>
    <t>příchytka hřebenáče</t>
  </si>
  <si>
    <t>-1366709219</t>
  </si>
  <si>
    <t>"Spotřeba: 1 kus/hřebenáč :" 466</t>
  </si>
  <si>
    <t>59244415</t>
  </si>
  <si>
    <t>komplet pro sanitární odvětrání-průchozí taška s napojovací trubkou (100,125mm), nástavec, kryt</t>
  </si>
  <si>
    <t>sada</t>
  </si>
  <si>
    <t>-1069225104</t>
  </si>
  <si>
    <t>765115401</t>
  </si>
  <si>
    <t>Montáž střešních doplňků krytiny keramické protisněhové zábrany háku</t>
  </si>
  <si>
    <t>-1367706456</t>
  </si>
  <si>
    <t>"Sněhová oblast I, sklon střechy 35° (1,9 ks/m2) :" 1,9*1612</t>
  </si>
  <si>
    <t>Mezisoučet</t>
  </si>
  <si>
    <t>3063</t>
  </si>
  <si>
    <t>97</t>
  </si>
  <si>
    <t>59660885</t>
  </si>
  <si>
    <t>hák protisněhový na tašky keramické drážkové maloformátové krytiny</t>
  </si>
  <si>
    <t>-1871249170</t>
  </si>
  <si>
    <t>98</t>
  </si>
  <si>
    <t>765121251</t>
  </si>
  <si>
    <t>Montáž krytiny betonové hřebene na sucho vkládaným větracím pásem</t>
  </si>
  <si>
    <t>1516247430</t>
  </si>
  <si>
    <t>5,29+20,7*2+19,95*2+11,5*4+7,74</t>
  </si>
  <si>
    <t>99</t>
  </si>
  <si>
    <t>59244086</t>
  </si>
  <si>
    <t>pás univerzální hliníkový větrací hřebene a nároží 1 m</t>
  </si>
  <si>
    <t>683068061</t>
  </si>
  <si>
    <t>140,33*1,1</t>
  </si>
  <si>
    <t>765121221</t>
  </si>
  <si>
    <t>Montáž krytiny betonové nárožní hrany na sucho vkládaným větracím pásem lepícím</t>
  </si>
  <si>
    <t>180832809</t>
  </si>
  <si>
    <t>Poznámka k položce:_x000d_
11,5*4</t>
  </si>
  <si>
    <t>11,5*4</t>
  </si>
  <si>
    <t>101</t>
  </si>
  <si>
    <t>59244005</t>
  </si>
  <si>
    <t>pás větrací hřebene a nároží vrapovaný Al s výztužnou mřížkou rub lepící</t>
  </si>
  <si>
    <t>-1523605108</t>
  </si>
  <si>
    <t>46,0*1,1</t>
  </si>
  <si>
    <t>102</t>
  </si>
  <si>
    <t>765123122</t>
  </si>
  <si>
    <t>Krytina betonová drážková sklonu střechy do 30° na sucho okapová hrana s větrací mřížkou univerzální</t>
  </si>
  <si>
    <t>1891717324</t>
  </si>
  <si>
    <t xml:space="preserve">Poznámka k souboru cen:_x000d_
1. V cenách jsou započteny i náklady na přiřezání tašek._x000d_
2. Montáž střešních doplňků (větracích, protisněhových, prosvětlovacích tašek, doplňků hřebene, střešních výlezů, protisněhových zábran, stoupacích plošin apod.) se oceňuje cenami části A02._x000d_
3. Oplechování úžlabí a závětrná lišta se oceňují cenami katalogu 800-764 Konstrukce klempířské._x000d_
</t>
  </si>
  <si>
    <t>103</t>
  </si>
  <si>
    <t>765123411</t>
  </si>
  <si>
    <t>Krytina betonová drážková sklonu střechy do 30 st. na sucho úžlabí na plech s kovovým těsnícím pásem</t>
  </si>
  <si>
    <t>-1838218646</t>
  </si>
  <si>
    <t>104</t>
  </si>
  <si>
    <t>765125302</t>
  </si>
  <si>
    <t>Montáž střešních doplňků krytiny betonové střešního výlezu plochy jednotlivě přes 0,25 m2</t>
  </si>
  <si>
    <t>-1436053235</t>
  </si>
  <si>
    <t xml:space="preserve">Poznámka k souboru cen:_x000d_
1. Zabarvení řezu se oceňuje položkou 765 11-5451 souboru cen 765 11-5 Montáž střešních doplňků krytiny keramické._x000d_
</t>
  </si>
  <si>
    <t>105</t>
  </si>
  <si>
    <t>59660215</t>
  </si>
  <si>
    <t xml:space="preserve">vikýř univerzální  45x55 cm</t>
  </si>
  <si>
    <t>-1049563919</t>
  </si>
  <si>
    <t>106</t>
  </si>
  <si>
    <t>765131801</t>
  </si>
  <si>
    <t>Demontáž vláknocementové krytiny skládané sklonu do 30° do suti</t>
  </si>
  <si>
    <t>-246005421</t>
  </si>
  <si>
    <t xml:space="preserve">Poznámka k souboru cen:_x000d_
1. Ceny nelze použít pro demontáž azbestocementové krytiny._x000d_
</t>
  </si>
  <si>
    <t>107</t>
  </si>
  <si>
    <t>765131R</t>
  </si>
  <si>
    <t>Přípratek položky 765131801 za opatření pro likvidaci azbestového materiálu</t>
  </si>
  <si>
    <t>1615810338</t>
  </si>
  <si>
    <t>108</t>
  </si>
  <si>
    <t>765162801</t>
  </si>
  <si>
    <t>Demontáž krytiny z dřevěných šindelů sklon střechy do 45° do suti</t>
  </si>
  <si>
    <t>892541513</t>
  </si>
  <si>
    <t>109</t>
  </si>
  <si>
    <t>765191001</t>
  </si>
  <si>
    <t>Montáž pojistné hydroizolační fólie kladené ve sklonu do 20° lepením (vodotěsné podstřeší) na bednění nebo tepelnou izolaci</t>
  </si>
  <si>
    <t>1670244818</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</si>
  <si>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</si>
  <si>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110</t>
  </si>
  <si>
    <t>28329295</t>
  </si>
  <si>
    <t>membrána podstřešní (reakce na oheň - třída E) 150 g/m2 s aplikovanou spojovací páskou</t>
  </si>
  <si>
    <t>381979768</t>
  </si>
  <si>
    <t>111</t>
  </si>
  <si>
    <t>765191901</t>
  </si>
  <si>
    <t>Demontáž pojistné hydroizolační fólie kladené ve sklonu do 30°</t>
  </si>
  <si>
    <t>-1447460567</t>
  </si>
  <si>
    <t>112</t>
  </si>
  <si>
    <t>765192001</t>
  </si>
  <si>
    <t>Nouzové zakrytí střechy plachtou</t>
  </si>
  <si>
    <t>61043609</t>
  </si>
  <si>
    <t xml:space="preserve">Poznámka k souboru cen:_x000d_
1. Cenu lze použít pro přechodné zakrytí střechy nebo krovu._x000d_
2. V ceně 765 19-2001 jsou započteny náklady i na:_x000d_
a) montáž a demontáž plachty,_x000d_
b) opotřebení plachty._x000d_
</t>
  </si>
  <si>
    <t>113</t>
  </si>
  <si>
    <t>766673811</t>
  </si>
  <si>
    <t>Demontáž střešních oken na krytině vlnité a prejzové, sklonu přes 30 do 45°</t>
  </si>
  <si>
    <t>1467189193</t>
  </si>
  <si>
    <t>114</t>
  </si>
  <si>
    <t>765331651R</t>
  </si>
  <si>
    <t>Kovová stoupací plošina délky 41 cm</t>
  </si>
  <si>
    <t>-1036871743</t>
  </si>
  <si>
    <t>115</t>
  </si>
  <si>
    <t>998765102</t>
  </si>
  <si>
    <t>Přesun hmot pro krytiny skládané stanovený z hmotnosti přesunovaného materiálu vodorovná dopravní vzdálenost do 50 m na objektech výšky přes 6 do 12 m</t>
  </si>
  <si>
    <t>-1971946513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</si>
  <si>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</si>
  <si>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t>
  </si>
  <si>
    <t>Konstrukce zámečnické</t>
  </si>
  <si>
    <t>116</t>
  </si>
  <si>
    <t>767392802</t>
  </si>
  <si>
    <t>Demontáž krytin střech z plechů šroubovaných</t>
  </si>
  <si>
    <t>1709669103</t>
  </si>
  <si>
    <t>117</t>
  </si>
  <si>
    <t>767851104</t>
  </si>
  <si>
    <t>Montáž komínových lávek kompletní celé lávky</t>
  </si>
  <si>
    <t>-2119480045</t>
  </si>
  <si>
    <t xml:space="preserve">Poznámka k souboru cen:_x000d_
1. V cenách -1102 a -1104 je započtena i montáž zábradlí._x000d_
</t>
  </si>
  <si>
    <t>118</t>
  </si>
  <si>
    <t>553508953R</t>
  </si>
  <si>
    <t>Lávka střešní l = 1000 mm barva</t>
  </si>
  <si>
    <t>1954344923</t>
  </si>
  <si>
    <t>119</t>
  </si>
  <si>
    <t>998767102</t>
  </si>
  <si>
    <t>Přesun hmot pro zámečnické konstrukce stanovený z hmotnosti přesunovaného materiálu vodorovná dopravní vzdálenost do 50 m v objektech výšky přes 6 do 12 m</t>
  </si>
  <si>
    <t>195555496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</si>
  <si>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</si>
  <si>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400 - Elekroinstalace</t>
  </si>
  <si>
    <t xml:space="preserve">    741 - Elektroinstalace - silnoproud</t>
  </si>
  <si>
    <t xml:space="preserve">      7411 - Část půdy směr Brno</t>
  </si>
  <si>
    <t xml:space="preserve">      7412 - Část půdy směr Nezamyslice</t>
  </si>
  <si>
    <t xml:space="preserve">      7413 - Část půdy střed</t>
  </si>
  <si>
    <t>741</t>
  </si>
  <si>
    <t>Elektroinstalace - silnoproud</t>
  </si>
  <si>
    <t>741810001</t>
  </si>
  <si>
    <t>Zkoušky a prohlídky elektrických rozvodů a zařízení celková prohlídka a vyhotovení revizní zprávy pro objem montážních prací do 100 tis. Kč</t>
  </si>
  <si>
    <t>2125279091</t>
  </si>
  <si>
    <t xml:space="preserve">Poznámka k souboru cen:_x000d_
1. Ceny -0001 až -0011 jsou určeny pro objem montážních prací včetně všech nákladů._x000d_
</t>
  </si>
  <si>
    <t>3 "Samostatné revize na každou část půdy</t>
  </si>
  <si>
    <t>013254000</t>
  </si>
  <si>
    <t>Dokumentace skutečného provedení stavby</t>
  </si>
  <si>
    <t>1024</t>
  </si>
  <si>
    <t>-655126220</t>
  </si>
  <si>
    <t>997R01</t>
  </si>
  <si>
    <t>Odvoz a ekologické likvidace odpadu</t>
  </si>
  <si>
    <t>-1731407443</t>
  </si>
  <si>
    <t>7411</t>
  </si>
  <si>
    <t>Část půdy směr Brno</t>
  </si>
  <si>
    <t>HZS1301</t>
  </si>
  <si>
    <t>Hodinové zúčtovací sazby profesí HSV provádění konstrukcí zedník</t>
  </si>
  <si>
    <t>512</t>
  </si>
  <si>
    <t>-1224356044</t>
  </si>
  <si>
    <t>10 "Zednické přípomoci</t>
  </si>
  <si>
    <t>HZS2222</t>
  </si>
  <si>
    <t>Hodinové zúčtovací sazby profesí PSV provádění stavebních instalací elektrikář odborný</t>
  </si>
  <si>
    <t>1057300026</t>
  </si>
  <si>
    <t>5 "Napojení do rozvaděče na chodbě u hospody na stávající jistič</t>
  </si>
  <si>
    <t>30 "Montáž</t>
  </si>
  <si>
    <t>5 "Demontáž</t>
  </si>
  <si>
    <t>34111036</t>
  </si>
  <si>
    <t>kabel silový s Cu jádrem 1kV 3x2,5mm2</t>
  </si>
  <si>
    <t>-1177594498</t>
  </si>
  <si>
    <t>34111030</t>
  </si>
  <si>
    <t>kabel silový s Cu jádrem 1kV 3x1,5mm2</t>
  </si>
  <si>
    <t>-256715006</t>
  </si>
  <si>
    <t>34571062R</t>
  </si>
  <si>
    <t>trubka elektroinstalační ohebná z PVC (ČSN)2316</t>
  </si>
  <si>
    <t>-1790887300</t>
  </si>
  <si>
    <t>34571091R</t>
  </si>
  <si>
    <t>trubka elektroinstalační tuhá z PVC D 13,7/16mm</t>
  </si>
  <si>
    <t>-2046048621</t>
  </si>
  <si>
    <t>3482127R</t>
  </si>
  <si>
    <t>svítidlo bytové žárovkové IP42, max. 60W E27</t>
  </si>
  <si>
    <t>1289101032</t>
  </si>
  <si>
    <t>34774102R</t>
  </si>
  <si>
    <t>žárovka LED E27 9W</t>
  </si>
  <si>
    <t>-1322517620</t>
  </si>
  <si>
    <t>971033151</t>
  </si>
  <si>
    <t>Vybourání otvorů ve zdivu základovém nebo nadzákladovém z cihel, tvárnic, příčkovek z cihel pálených na maltu vápennou nebo vápenocementovou průměru profilu do 60 mm, tl. do 450 mm</t>
  </si>
  <si>
    <t>-115091387</t>
  </si>
  <si>
    <t>5 "Průrazy</t>
  </si>
  <si>
    <t>974031132</t>
  </si>
  <si>
    <t>Vysekání rýh ve zdivu cihelném na maltu vápennou nebo vápenocementovou do hl. 50 mm a šířky do 70 mm</t>
  </si>
  <si>
    <t>1853625869</t>
  </si>
  <si>
    <t>612325101</t>
  </si>
  <si>
    <t>Vápenocementová omítka rýh hrubá ve stěnách, šířky rýhy do 150 mm</t>
  </si>
  <si>
    <t>529053385</t>
  </si>
  <si>
    <t>26,000 * 0,05</t>
  </si>
  <si>
    <t>7412</t>
  </si>
  <si>
    <t>Část půdy směr Nezamyslice</t>
  </si>
  <si>
    <t>-866819220</t>
  </si>
  <si>
    <t>-504714699</t>
  </si>
  <si>
    <t>5 "Napojení do rozvaděče na chodbě</t>
  </si>
  <si>
    <t>25 "Montáž</t>
  </si>
  <si>
    <t>-1857035777</t>
  </si>
  <si>
    <t>1144377794</t>
  </si>
  <si>
    <t>1454709539</t>
  </si>
  <si>
    <t>1291156863</t>
  </si>
  <si>
    <t>1586096554</t>
  </si>
  <si>
    <t>-1876411443</t>
  </si>
  <si>
    <t>2 "Průrazy</t>
  </si>
  <si>
    <t>-1219373051</t>
  </si>
  <si>
    <t>10739444</t>
  </si>
  <si>
    <t>11,000 * 0,05</t>
  </si>
  <si>
    <t>7413</t>
  </si>
  <si>
    <t>Část půdy střed</t>
  </si>
  <si>
    <t>907238905</t>
  </si>
  <si>
    <t>1240109468</t>
  </si>
  <si>
    <t>5 "Napojení do rozvaděče na chodbě včetně doplnění jističe</t>
  </si>
  <si>
    <t>40826040</t>
  </si>
  <si>
    <t>-105204754</t>
  </si>
  <si>
    <t>34571004</t>
  </si>
  <si>
    <t>lišta elektroinstalační hranatá bílá 20x20</t>
  </si>
  <si>
    <t>1000555754</t>
  </si>
  <si>
    <t>1031117844</t>
  </si>
  <si>
    <t>-1096115805</t>
  </si>
  <si>
    <t>17570163</t>
  </si>
  <si>
    <t>-557089581</t>
  </si>
  <si>
    <t>6 "Průrazy</t>
  </si>
  <si>
    <t>1516981290</t>
  </si>
  <si>
    <t>-1231700777</t>
  </si>
  <si>
    <t>6,000 * 0,05</t>
  </si>
  <si>
    <t>400.1 - Hromosvod</t>
  </si>
  <si>
    <t xml:space="preserve">    747 - Silnoproud - Zkoušky, revize a HZS</t>
  </si>
  <si>
    <t>747</t>
  </si>
  <si>
    <t>Silnoproud - Zkoušky, revize a HZS</t>
  </si>
  <si>
    <t>74143R0004</t>
  </si>
  <si>
    <t>Jímací tyč AlMgSi d=16mm, délka 1m</t>
  </si>
  <si>
    <t>ks</t>
  </si>
  <si>
    <t>75954064</t>
  </si>
  <si>
    <t>74143R0011</t>
  </si>
  <si>
    <t>Jímací tyč AlMgSi d=16mm, délka 4m</t>
  </si>
  <si>
    <t>1389456391</t>
  </si>
  <si>
    <t>741001R</t>
  </si>
  <si>
    <t>Zpracování průkazu způsobilosti drážního úřadu dle vyhlášky č. 100/1995 Sb.</t>
  </si>
  <si>
    <t>1619303863</t>
  </si>
  <si>
    <t>741120201</t>
  </si>
  <si>
    <t>H07V-K 10</t>
  </si>
  <si>
    <t>-1130264530</t>
  </si>
  <si>
    <t>741130005</t>
  </si>
  <si>
    <t>Ukončení vodičů na PE a N svorkovnici do 10 mm2</t>
  </si>
  <si>
    <t>-51859785</t>
  </si>
  <si>
    <t>741130006</t>
  </si>
  <si>
    <t>Ukončení vodičů na PE a N svorkovnici do 16 mm2</t>
  </si>
  <si>
    <t>1325997173</t>
  </si>
  <si>
    <t>741312501</t>
  </si>
  <si>
    <t>Pojistkový odpínač 125A, 3p pro poj. 22x58</t>
  </si>
  <si>
    <t>806593171</t>
  </si>
  <si>
    <t>741320041</t>
  </si>
  <si>
    <t>Pojistka válcová gG22x58 125A 500V</t>
  </si>
  <si>
    <t>51322594</t>
  </si>
  <si>
    <t>741322011</t>
  </si>
  <si>
    <t>Přepěťová ochrana kombinovaná typ 1 + 2, LPL III typ SPC 12,5/3+0</t>
  </si>
  <si>
    <t>-1839572088</t>
  </si>
  <si>
    <t>741410021</t>
  </si>
  <si>
    <t>Uzemňovací páska FeZn 30x4 mm</t>
  </si>
  <si>
    <t>-536583100</t>
  </si>
  <si>
    <t>741420001</t>
  </si>
  <si>
    <t>Vodič vedení AlMgSi d=8 mm, vč. montáže podpěr</t>
  </si>
  <si>
    <t>1601298239</t>
  </si>
  <si>
    <t>741420002</t>
  </si>
  <si>
    <t>Uzemňovací drát FeZn d=10 mm</t>
  </si>
  <si>
    <t>180373504</t>
  </si>
  <si>
    <t>7414200021</t>
  </si>
  <si>
    <t>Uzemňovací drát FeZn d=10 mm s PVC izolací (pro připojení HOP)</t>
  </si>
  <si>
    <t>1878330381</t>
  </si>
  <si>
    <t>741420021</t>
  </si>
  <si>
    <t>Svorka k jímací tyči</t>
  </si>
  <si>
    <t>-380968795</t>
  </si>
  <si>
    <t>7414200211</t>
  </si>
  <si>
    <t>Svorka okapová</t>
  </si>
  <si>
    <t>-1594665827</t>
  </si>
  <si>
    <t>7414200212</t>
  </si>
  <si>
    <t>Svorka spojovací</t>
  </si>
  <si>
    <t>972288300</t>
  </si>
  <si>
    <t>741420022</t>
  </si>
  <si>
    <t>Svorka křížová</t>
  </si>
  <si>
    <t>1716214013</t>
  </si>
  <si>
    <t>7414200221</t>
  </si>
  <si>
    <t>Svorka páska - drát</t>
  </si>
  <si>
    <t>-1654841307</t>
  </si>
  <si>
    <t>7414200222</t>
  </si>
  <si>
    <t>Svorka páska - páska</t>
  </si>
  <si>
    <t>771486429</t>
  </si>
  <si>
    <t>7414200223</t>
  </si>
  <si>
    <t>Svorka univerzální</t>
  </si>
  <si>
    <t>640549216</t>
  </si>
  <si>
    <t>7414200224</t>
  </si>
  <si>
    <t>Svorka zkušební</t>
  </si>
  <si>
    <t>-1084389089</t>
  </si>
  <si>
    <t>741420051</t>
  </si>
  <si>
    <t>Ochranný úhelník, délka 1,4m</t>
  </si>
  <si>
    <t>-913461121</t>
  </si>
  <si>
    <t>741420083</t>
  </si>
  <si>
    <t>Označení svodu štítky</t>
  </si>
  <si>
    <t>2126756443</t>
  </si>
  <si>
    <t>7414200831</t>
  </si>
  <si>
    <t>Umístění bezpečnostních tabulek</t>
  </si>
  <si>
    <t>1061844231</t>
  </si>
  <si>
    <t>741420103</t>
  </si>
  <si>
    <t>Držák izolační tyče na trubku</t>
  </si>
  <si>
    <t>1646135088</t>
  </si>
  <si>
    <t>741420121</t>
  </si>
  <si>
    <t>Izolační tyč, délka 1m</t>
  </si>
  <si>
    <t>49435033</t>
  </si>
  <si>
    <t>741810002</t>
  </si>
  <si>
    <t>Zkoušky a prohlídky elektrických rozvodů a zařízení celková prohlídka a vyhotovení revizní zprávy pro objem montážních prací přes 100 do 500 tis. Kč</t>
  </si>
  <si>
    <t>-846600794</t>
  </si>
  <si>
    <t>747301</t>
  </si>
  <si>
    <t>Provedení prohlídky a zkoušky právnickou osobou, vydání průkazu způsobilosti</t>
  </si>
  <si>
    <t>KUS</t>
  </si>
  <si>
    <t>-1787629618</t>
  </si>
  <si>
    <t>Poznámka k položce:_x000d_
Průkaz UTZ</t>
  </si>
  <si>
    <t>741910002</t>
  </si>
  <si>
    <t>Držák ochranného úhelníku</t>
  </si>
  <si>
    <t>1124224486</t>
  </si>
  <si>
    <t>741R01</t>
  </si>
  <si>
    <t>Izolovaný vodič CUI, 3,5m, vč. montáže podpěr</t>
  </si>
  <si>
    <t>-1830163403</t>
  </si>
  <si>
    <t>741R03</t>
  </si>
  <si>
    <t>Podpěra vedení pod tašky</t>
  </si>
  <si>
    <t>-2071119535</t>
  </si>
  <si>
    <t>741R04</t>
  </si>
  <si>
    <t>Podpěra vedení na hřeben</t>
  </si>
  <si>
    <t>-1603782353</t>
  </si>
  <si>
    <t>741R05</t>
  </si>
  <si>
    <t>Podpěra vedení svislého na stěnu</t>
  </si>
  <si>
    <t>-947048434</t>
  </si>
  <si>
    <t>741R06</t>
  </si>
  <si>
    <t>Podpěra vedení izolovaného vodiče nerez</t>
  </si>
  <si>
    <t>-1740409167</t>
  </si>
  <si>
    <t>741R07</t>
  </si>
  <si>
    <t>Držák jímačí tyče na krov</t>
  </si>
  <si>
    <t>-292284551</t>
  </si>
  <si>
    <t>741R08</t>
  </si>
  <si>
    <t>Držák jímačí tyče na hřeben</t>
  </si>
  <si>
    <t>134399679</t>
  </si>
  <si>
    <t>741R09</t>
  </si>
  <si>
    <t>Gumoasfaltová suspenze SA IV</t>
  </si>
  <si>
    <t>kg</t>
  </si>
  <si>
    <t>-848198371</t>
  </si>
  <si>
    <t>741R10</t>
  </si>
  <si>
    <t>Kompletace rozvaděče</t>
  </si>
  <si>
    <t>852933390</t>
  </si>
  <si>
    <t>HZS22231</t>
  </si>
  <si>
    <t>-488220016</t>
  </si>
  <si>
    <t>HZS22232</t>
  </si>
  <si>
    <t>Drobný materiál</t>
  </si>
  <si>
    <t>%</t>
  </si>
  <si>
    <t>-333230540</t>
  </si>
  <si>
    <t>3*0,01 "Přepočtené koeficientem množství</t>
  </si>
  <si>
    <t>VRN - VRN</t>
  </si>
  <si>
    <t>VRN - Vedlejší rozpočtové náklady</t>
  </si>
  <si>
    <t>Vedlejší rozpočtové náklady</t>
  </si>
  <si>
    <t>005121039</t>
  </si>
  <si>
    <t>Vymezení nebezpečného prostoru kolem staveniště</t>
  </si>
  <si>
    <t>-518584344</t>
  </si>
  <si>
    <t>005124030</t>
  </si>
  <si>
    <t>Úklid staveniště po dokončení všech stavebních prací</t>
  </si>
  <si>
    <t>1211583090</t>
  </si>
  <si>
    <t>00524R</t>
  </si>
  <si>
    <t>Předání a převzetí díla</t>
  </si>
  <si>
    <t>-1903850808</t>
  </si>
  <si>
    <t>013244000R</t>
  </si>
  <si>
    <t>Průzkumné, geodetické a projektové práce projektové práce dokumentace stavby (výkresová a textová) pro provádění stavby</t>
  </si>
  <si>
    <t>1383388346</t>
  </si>
  <si>
    <t>013254000R</t>
  </si>
  <si>
    <t>Průzkumné, geodetické a projektové práce projektové práce dokumentace stavby (výkresová a textová) skutečného provedení stavby</t>
  </si>
  <si>
    <t>463936636</t>
  </si>
  <si>
    <t>030001000</t>
  </si>
  <si>
    <t>Zařízení staveniště</t>
  </si>
  <si>
    <t>1435744473</t>
  </si>
  <si>
    <t>045203000R</t>
  </si>
  <si>
    <t>Inženýrská činnost kompletační a koordinační činnost kompletační činnost</t>
  </si>
  <si>
    <t>-2114271649</t>
  </si>
  <si>
    <t>071002000R</t>
  </si>
  <si>
    <t>Hlavní tituly průvodních činností a nákladů provozní vlivy provoz investora, třetích osob</t>
  </si>
  <si>
    <t>273370616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</si>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</sst>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38</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39</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40</v>
      </c>
      <c r="M28" s="47"/>
      <c r="N28" s="47"/>
      <c r="O28" s="47"/>
      <c r="P28" s="47"/>
      <c r="Q28" s="42"/>
      <c r="R28" s="42"/>
      <c r="S28" s="42"/>
      <c r="T28" s="42"/>
      <c r="U28" s="42"/>
      <c r="V28" s="42"/>
      <c r="W28" s="47" t="s">
        <v>41</v>
      </c>
      <c r="X28" s="47"/>
      <c r="Y28" s="47"/>
      <c r="Z28" s="47"/>
      <c r="AA28" s="47"/>
      <c r="AB28" s="47"/>
      <c r="AC28" s="47"/>
      <c r="AD28" s="47"/>
      <c r="AE28" s="47"/>
      <c r="AF28" s="42"/>
      <c r="AG28" s="42"/>
      <c r="AH28" s="42"/>
      <c r="AI28" s="42"/>
      <c r="AJ28" s="42"/>
      <c r="AK28" s="47" t="s">
        <v>42</v>
      </c>
      <c r="AL28" s="47"/>
      <c r="AM28" s="47"/>
      <c r="AN28" s="47"/>
      <c r="AO28" s="47"/>
      <c r="AP28" s="42"/>
      <c r="AQ28" s="42"/>
      <c r="AR28" s="46"/>
      <c r="BE28" s="33"/>
    </row>
    <row r="29" s="3" customFormat="1" ht="14.4" customHeight="1">
      <c r="A29" s="3"/>
      <c r="B29" s="48"/>
      <c r="C29" s="49"/>
      <c r="D29" s="34" t="s">
        <v>43</v>
      </c>
      <c r="E29" s="49"/>
      <c r="F29" s="34" t="s">
        <v>44</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45</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46</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47</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48</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52</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1023</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střechy nádražní budovy, Vyškov</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Vyškov</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30. 4. 2020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Správa železnic, státní organizace</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 xml:space="preserve"> </v>
      </c>
      <c r="AN49" s="66"/>
      <c r="AO49" s="66"/>
      <c r="AP49" s="66"/>
      <c r="AQ49" s="42"/>
      <c r="AR49" s="46"/>
      <c r="AS49" s="76" t="s">
        <v>53</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6"/>
      <c r="AS52" s="94" t="s">
        <v>59</v>
      </c>
      <c r="AT52" s="95" t="s">
        <v>60</v>
      </c>
      <c r="AU52" s="95" t="s">
        <v>61</v>
      </c>
      <c r="AV52" s="95" t="s">
        <v>62</v>
      </c>
      <c r="AW52" s="95" t="s">
        <v>63</v>
      </c>
      <c r="AX52" s="95" t="s">
        <v>64</v>
      </c>
      <c r="AY52" s="95" t="s">
        <v>65</v>
      </c>
      <c r="AZ52" s="95" t="s">
        <v>66</v>
      </c>
      <c r="BA52" s="95" t="s">
        <v>67</v>
      </c>
      <c r="BB52" s="95" t="s">
        <v>68</v>
      </c>
      <c r="BC52" s="95" t="s">
        <v>69</v>
      </c>
      <c r="BD52" s="96" t="s">
        <v>70</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19</v>
      </c>
      <c r="AR54" s="106"/>
      <c r="AS54" s="107">
        <f>ROUND(AS55,2)</f>
        <v>0</v>
      </c>
      <c r="AT54" s="108">
        <f>ROUND(SUM(AV54:AW54),2)</f>
        <v>0</v>
      </c>
      <c r="AU54" s="109">
        <f>ROUND(AU55,5)</f>
        <v>0</v>
      </c>
      <c r="AV54" s="108">
        <f>ROUND(AZ54*L29,2)</f>
        <v>0</v>
      </c>
      <c r="AW54" s="108">
        <f>ROUND(BA54*L30,2)</f>
        <v>0</v>
      </c>
      <c r="AX54" s="108">
        <f>ROUND(BB54*L29,2)</f>
        <v>0</v>
      </c>
      <c r="AY54" s="108">
        <f>ROUND(BC54*L30,2)</f>
        <v>0</v>
      </c>
      <c r="AZ54" s="108">
        <f>ROUND(AZ55,2)</f>
        <v>0</v>
      </c>
      <c r="BA54" s="108">
        <f>ROUND(BA55,2)</f>
        <v>0</v>
      </c>
      <c r="BB54" s="108">
        <f>ROUND(BB55,2)</f>
        <v>0</v>
      </c>
      <c r="BC54" s="108">
        <f>ROUND(BC55,2)</f>
        <v>0</v>
      </c>
      <c r="BD54" s="110">
        <f>ROUND(BD55,2)</f>
        <v>0</v>
      </c>
      <c r="BE54" s="6"/>
      <c r="BS54" s="111" t="s">
        <v>72</v>
      </c>
      <c r="BT54" s="111" t="s">
        <v>73</v>
      </c>
      <c r="BU54" s="112" t="s">
        <v>74</v>
      </c>
      <c r="BV54" s="111" t="s">
        <v>75</v>
      </c>
      <c r="BW54" s="111" t="s">
        <v>5</v>
      </c>
      <c r="BX54" s="111" t="s">
        <v>76</v>
      </c>
      <c r="CL54" s="111" t="s">
        <v>19</v>
      </c>
    </row>
    <row r="55" s="7" customFormat="1" ht="16.5" customHeight="1">
      <c r="A55" s="7"/>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ROUND(SUM(AG56:AG59),2)</f>
        <v>0</v>
      </c>
      <c r="AH55" s="116"/>
      <c r="AI55" s="116"/>
      <c r="AJ55" s="116"/>
      <c r="AK55" s="116"/>
      <c r="AL55" s="116"/>
      <c r="AM55" s="116"/>
      <c r="AN55" s="118">
        <f>SUM(AG55,AT55)</f>
        <v>0</v>
      </c>
      <c r="AO55" s="116"/>
      <c r="AP55" s="116"/>
      <c r="AQ55" s="119" t="s">
        <v>79</v>
      </c>
      <c r="AR55" s="120"/>
      <c r="AS55" s="121">
        <f>ROUND(SUM(AS56:AS59),2)</f>
        <v>0</v>
      </c>
      <c r="AT55" s="122">
        <f>ROUND(SUM(AV55:AW55),2)</f>
        <v>0</v>
      </c>
      <c r="AU55" s="123">
        <f>ROUND(SUM(AU56:AU59),5)</f>
        <v>0</v>
      </c>
      <c r="AV55" s="122">
        <f>ROUND(AZ55*L29,2)</f>
        <v>0</v>
      </c>
      <c r="AW55" s="122">
        <f>ROUND(BA55*L30,2)</f>
        <v>0</v>
      </c>
      <c r="AX55" s="122">
        <f>ROUND(BB55*L29,2)</f>
        <v>0</v>
      </c>
      <c r="AY55" s="122">
        <f>ROUND(BC55*L30,2)</f>
        <v>0</v>
      </c>
      <c r="AZ55" s="122">
        <f>ROUND(SUM(AZ56:AZ59),2)</f>
        <v>0</v>
      </c>
      <c r="BA55" s="122">
        <f>ROUND(SUM(BA56:BA59),2)</f>
        <v>0</v>
      </c>
      <c r="BB55" s="122">
        <f>ROUND(SUM(BB56:BB59),2)</f>
        <v>0</v>
      </c>
      <c r="BC55" s="122">
        <f>ROUND(SUM(BC56:BC59),2)</f>
        <v>0</v>
      </c>
      <c r="BD55" s="124">
        <f>ROUND(SUM(BD56:BD59),2)</f>
        <v>0</v>
      </c>
      <c r="BE55" s="7"/>
      <c r="BS55" s="125" t="s">
        <v>72</v>
      </c>
      <c r="BT55" s="125" t="s">
        <v>80</v>
      </c>
      <c r="BU55" s="125" t="s">
        <v>74</v>
      </c>
      <c r="BV55" s="125" t="s">
        <v>75</v>
      </c>
      <c r="BW55" s="125" t="s">
        <v>81</v>
      </c>
      <c r="BX55" s="125" t="s">
        <v>5</v>
      </c>
      <c r="CL55" s="125" t="s">
        <v>19</v>
      </c>
      <c r="CM55" s="125" t="s">
        <v>82</v>
      </c>
    </row>
    <row r="56" s="4" customFormat="1" ht="16.5" customHeight="1">
      <c r="A56" s="126" t="s">
        <v>83</v>
      </c>
      <c r="B56" s="65"/>
      <c r="C56" s="127"/>
      <c r="D56" s="127"/>
      <c r="E56" s="128" t="s">
        <v>84</v>
      </c>
      <c r="F56" s="128"/>
      <c r="G56" s="128"/>
      <c r="H56" s="128"/>
      <c r="I56" s="128"/>
      <c r="J56" s="127"/>
      <c r="K56" s="128" t="s">
        <v>85</v>
      </c>
      <c r="L56" s="128"/>
      <c r="M56" s="128"/>
      <c r="N56" s="128"/>
      <c r="O56" s="128"/>
      <c r="P56" s="128"/>
      <c r="Q56" s="128"/>
      <c r="R56" s="128"/>
      <c r="S56" s="128"/>
      <c r="T56" s="128"/>
      <c r="U56" s="128"/>
      <c r="V56" s="128"/>
      <c r="W56" s="128"/>
      <c r="X56" s="128"/>
      <c r="Y56" s="128"/>
      <c r="Z56" s="128"/>
      <c r="AA56" s="128"/>
      <c r="AB56" s="128"/>
      <c r="AC56" s="128"/>
      <c r="AD56" s="128"/>
      <c r="AE56" s="128"/>
      <c r="AF56" s="128"/>
      <c r="AG56" s="129">
        <f>'100 - ASŘ'!J32</f>
        <v>0</v>
      </c>
      <c r="AH56" s="127"/>
      <c r="AI56" s="127"/>
      <c r="AJ56" s="127"/>
      <c r="AK56" s="127"/>
      <c r="AL56" s="127"/>
      <c r="AM56" s="127"/>
      <c r="AN56" s="129">
        <f>SUM(AG56,AT56)</f>
        <v>0</v>
      </c>
      <c r="AO56" s="127"/>
      <c r="AP56" s="127"/>
      <c r="AQ56" s="130" t="s">
        <v>86</v>
      </c>
      <c r="AR56" s="67"/>
      <c r="AS56" s="131">
        <v>0</v>
      </c>
      <c r="AT56" s="132">
        <f>ROUND(SUM(AV56:AW56),2)</f>
        <v>0</v>
      </c>
      <c r="AU56" s="133">
        <f>'100 - ASŘ'!P105</f>
        <v>0</v>
      </c>
      <c r="AV56" s="132">
        <f>'100 - ASŘ'!J35</f>
        <v>0</v>
      </c>
      <c r="AW56" s="132">
        <f>'100 - ASŘ'!J36</f>
        <v>0</v>
      </c>
      <c r="AX56" s="132">
        <f>'100 - ASŘ'!J37</f>
        <v>0</v>
      </c>
      <c r="AY56" s="132">
        <f>'100 - ASŘ'!J38</f>
        <v>0</v>
      </c>
      <c r="AZ56" s="132">
        <f>'100 - ASŘ'!F35</f>
        <v>0</v>
      </c>
      <c r="BA56" s="132">
        <f>'100 - ASŘ'!F36</f>
        <v>0</v>
      </c>
      <c r="BB56" s="132">
        <f>'100 - ASŘ'!F37</f>
        <v>0</v>
      </c>
      <c r="BC56" s="132">
        <f>'100 - ASŘ'!F38</f>
        <v>0</v>
      </c>
      <c r="BD56" s="134">
        <f>'100 - ASŘ'!F39</f>
        <v>0</v>
      </c>
      <c r="BE56" s="4"/>
      <c r="BT56" s="135" t="s">
        <v>82</v>
      </c>
      <c r="BV56" s="135" t="s">
        <v>75</v>
      </c>
      <c r="BW56" s="135" t="s">
        <v>87</v>
      </c>
      <c r="BX56" s="135" t="s">
        <v>81</v>
      </c>
      <c r="CL56" s="135" t="s">
        <v>19</v>
      </c>
    </row>
    <row r="57" s="4" customFormat="1" ht="16.5" customHeight="1">
      <c r="A57" s="126" t="s">
        <v>83</v>
      </c>
      <c r="B57" s="65"/>
      <c r="C57" s="127"/>
      <c r="D57" s="127"/>
      <c r="E57" s="128" t="s">
        <v>88</v>
      </c>
      <c r="F57" s="128"/>
      <c r="G57" s="128"/>
      <c r="H57" s="128"/>
      <c r="I57" s="128"/>
      <c r="J57" s="127"/>
      <c r="K57" s="128" t="s">
        <v>89</v>
      </c>
      <c r="L57" s="128"/>
      <c r="M57" s="128"/>
      <c r="N57" s="128"/>
      <c r="O57" s="128"/>
      <c r="P57" s="128"/>
      <c r="Q57" s="128"/>
      <c r="R57" s="128"/>
      <c r="S57" s="128"/>
      <c r="T57" s="128"/>
      <c r="U57" s="128"/>
      <c r="V57" s="128"/>
      <c r="W57" s="128"/>
      <c r="X57" s="128"/>
      <c r="Y57" s="128"/>
      <c r="Z57" s="128"/>
      <c r="AA57" s="128"/>
      <c r="AB57" s="128"/>
      <c r="AC57" s="128"/>
      <c r="AD57" s="128"/>
      <c r="AE57" s="128"/>
      <c r="AF57" s="128"/>
      <c r="AG57" s="129">
        <f>'400 - Elekroinstalace'!J32</f>
        <v>0</v>
      </c>
      <c r="AH57" s="127"/>
      <c r="AI57" s="127"/>
      <c r="AJ57" s="127"/>
      <c r="AK57" s="127"/>
      <c r="AL57" s="127"/>
      <c r="AM57" s="127"/>
      <c r="AN57" s="129">
        <f>SUM(AG57,AT57)</f>
        <v>0</v>
      </c>
      <c r="AO57" s="127"/>
      <c r="AP57" s="127"/>
      <c r="AQ57" s="130" t="s">
        <v>86</v>
      </c>
      <c r="AR57" s="67"/>
      <c r="AS57" s="131">
        <v>0</v>
      </c>
      <c r="AT57" s="132">
        <f>ROUND(SUM(AV57:AW57),2)</f>
        <v>0</v>
      </c>
      <c r="AU57" s="133">
        <f>'400 - Elekroinstalace'!P90</f>
        <v>0</v>
      </c>
      <c r="AV57" s="132">
        <f>'400 - Elekroinstalace'!J35</f>
        <v>0</v>
      </c>
      <c r="AW57" s="132">
        <f>'400 - Elekroinstalace'!J36</f>
        <v>0</v>
      </c>
      <c r="AX57" s="132">
        <f>'400 - Elekroinstalace'!J37</f>
        <v>0</v>
      </c>
      <c r="AY57" s="132">
        <f>'400 - Elekroinstalace'!J38</f>
        <v>0</v>
      </c>
      <c r="AZ57" s="132">
        <f>'400 - Elekroinstalace'!F35</f>
        <v>0</v>
      </c>
      <c r="BA57" s="132">
        <f>'400 - Elekroinstalace'!F36</f>
        <v>0</v>
      </c>
      <c r="BB57" s="132">
        <f>'400 - Elekroinstalace'!F37</f>
        <v>0</v>
      </c>
      <c r="BC57" s="132">
        <f>'400 - Elekroinstalace'!F38</f>
        <v>0</v>
      </c>
      <c r="BD57" s="134">
        <f>'400 - Elekroinstalace'!F39</f>
        <v>0</v>
      </c>
      <c r="BE57" s="4"/>
      <c r="BT57" s="135" t="s">
        <v>82</v>
      </c>
      <c r="BV57" s="135" t="s">
        <v>75</v>
      </c>
      <c r="BW57" s="135" t="s">
        <v>90</v>
      </c>
      <c r="BX57" s="135" t="s">
        <v>81</v>
      </c>
      <c r="CL57" s="135" t="s">
        <v>19</v>
      </c>
    </row>
    <row r="58" s="4" customFormat="1" ht="16.5" customHeight="1">
      <c r="A58" s="126" t="s">
        <v>83</v>
      </c>
      <c r="B58" s="65"/>
      <c r="C58" s="127"/>
      <c r="D58" s="127"/>
      <c r="E58" s="128" t="s">
        <v>91</v>
      </c>
      <c r="F58" s="128"/>
      <c r="G58" s="128"/>
      <c r="H58" s="128"/>
      <c r="I58" s="128"/>
      <c r="J58" s="127"/>
      <c r="K58" s="128" t="s">
        <v>92</v>
      </c>
      <c r="L58" s="128"/>
      <c r="M58" s="128"/>
      <c r="N58" s="128"/>
      <c r="O58" s="128"/>
      <c r="P58" s="128"/>
      <c r="Q58" s="128"/>
      <c r="R58" s="128"/>
      <c r="S58" s="128"/>
      <c r="T58" s="128"/>
      <c r="U58" s="128"/>
      <c r="V58" s="128"/>
      <c r="W58" s="128"/>
      <c r="X58" s="128"/>
      <c r="Y58" s="128"/>
      <c r="Z58" s="128"/>
      <c r="AA58" s="128"/>
      <c r="AB58" s="128"/>
      <c r="AC58" s="128"/>
      <c r="AD58" s="128"/>
      <c r="AE58" s="128"/>
      <c r="AF58" s="128"/>
      <c r="AG58" s="129">
        <f>'400.1 - Hromosvod'!J32</f>
        <v>0</v>
      </c>
      <c r="AH58" s="127"/>
      <c r="AI58" s="127"/>
      <c r="AJ58" s="127"/>
      <c r="AK58" s="127"/>
      <c r="AL58" s="127"/>
      <c r="AM58" s="127"/>
      <c r="AN58" s="129">
        <f>SUM(AG58,AT58)</f>
        <v>0</v>
      </c>
      <c r="AO58" s="127"/>
      <c r="AP58" s="127"/>
      <c r="AQ58" s="130" t="s">
        <v>86</v>
      </c>
      <c r="AR58" s="67"/>
      <c r="AS58" s="131">
        <v>0</v>
      </c>
      <c r="AT58" s="132">
        <f>ROUND(SUM(AV58:AW58),2)</f>
        <v>0</v>
      </c>
      <c r="AU58" s="133">
        <f>'400.1 - Hromosvod'!P89</f>
        <v>0</v>
      </c>
      <c r="AV58" s="132">
        <f>'400.1 - Hromosvod'!J35</f>
        <v>0</v>
      </c>
      <c r="AW58" s="132">
        <f>'400.1 - Hromosvod'!J36</f>
        <v>0</v>
      </c>
      <c r="AX58" s="132">
        <f>'400.1 - Hromosvod'!J37</f>
        <v>0</v>
      </c>
      <c r="AY58" s="132">
        <f>'400.1 - Hromosvod'!J38</f>
        <v>0</v>
      </c>
      <c r="AZ58" s="132">
        <f>'400.1 - Hromosvod'!F35</f>
        <v>0</v>
      </c>
      <c r="BA58" s="132">
        <f>'400.1 - Hromosvod'!F36</f>
        <v>0</v>
      </c>
      <c r="BB58" s="132">
        <f>'400.1 - Hromosvod'!F37</f>
        <v>0</v>
      </c>
      <c r="BC58" s="132">
        <f>'400.1 - Hromosvod'!F38</f>
        <v>0</v>
      </c>
      <c r="BD58" s="134">
        <f>'400.1 - Hromosvod'!F39</f>
        <v>0</v>
      </c>
      <c r="BE58" s="4"/>
      <c r="BT58" s="135" t="s">
        <v>82</v>
      </c>
      <c r="BV58" s="135" t="s">
        <v>75</v>
      </c>
      <c r="BW58" s="135" t="s">
        <v>93</v>
      </c>
      <c r="BX58" s="135" t="s">
        <v>81</v>
      </c>
      <c r="CL58" s="135" t="s">
        <v>19</v>
      </c>
    </row>
    <row r="59" s="4" customFormat="1" ht="16.5" customHeight="1">
      <c r="A59" s="126" t="s">
        <v>83</v>
      </c>
      <c r="B59" s="65"/>
      <c r="C59" s="127"/>
      <c r="D59" s="127"/>
      <c r="E59" s="128" t="s">
        <v>94</v>
      </c>
      <c r="F59" s="128"/>
      <c r="G59" s="128"/>
      <c r="H59" s="128"/>
      <c r="I59" s="128"/>
      <c r="J59" s="127"/>
      <c r="K59" s="128" t="s">
        <v>94</v>
      </c>
      <c r="L59" s="128"/>
      <c r="M59" s="128"/>
      <c r="N59" s="128"/>
      <c r="O59" s="128"/>
      <c r="P59" s="128"/>
      <c r="Q59" s="128"/>
      <c r="R59" s="128"/>
      <c r="S59" s="128"/>
      <c r="T59" s="128"/>
      <c r="U59" s="128"/>
      <c r="V59" s="128"/>
      <c r="W59" s="128"/>
      <c r="X59" s="128"/>
      <c r="Y59" s="128"/>
      <c r="Z59" s="128"/>
      <c r="AA59" s="128"/>
      <c r="AB59" s="128"/>
      <c r="AC59" s="128"/>
      <c r="AD59" s="128"/>
      <c r="AE59" s="128"/>
      <c r="AF59" s="128"/>
      <c r="AG59" s="129">
        <f>'VRN - VRN'!J32</f>
        <v>0</v>
      </c>
      <c r="AH59" s="127"/>
      <c r="AI59" s="127"/>
      <c r="AJ59" s="127"/>
      <c r="AK59" s="127"/>
      <c r="AL59" s="127"/>
      <c r="AM59" s="127"/>
      <c r="AN59" s="129">
        <f>SUM(AG59,AT59)</f>
        <v>0</v>
      </c>
      <c r="AO59" s="127"/>
      <c r="AP59" s="127"/>
      <c r="AQ59" s="130" t="s">
        <v>86</v>
      </c>
      <c r="AR59" s="67"/>
      <c r="AS59" s="136">
        <v>0</v>
      </c>
      <c r="AT59" s="137">
        <f>ROUND(SUM(AV59:AW59),2)</f>
        <v>0</v>
      </c>
      <c r="AU59" s="138">
        <f>'VRN - VRN'!P86</f>
        <v>0</v>
      </c>
      <c r="AV59" s="137">
        <f>'VRN - VRN'!J35</f>
        <v>0</v>
      </c>
      <c r="AW59" s="137">
        <f>'VRN - VRN'!J36</f>
        <v>0</v>
      </c>
      <c r="AX59" s="137">
        <f>'VRN - VRN'!J37</f>
        <v>0</v>
      </c>
      <c r="AY59" s="137">
        <f>'VRN - VRN'!J38</f>
        <v>0</v>
      </c>
      <c r="AZ59" s="137">
        <f>'VRN - VRN'!F35</f>
        <v>0</v>
      </c>
      <c r="BA59" s="137">
        <f>'VRN - VRN'!F36</f>
        <v>0</v>
      </c>
      <c r="BB59" s="137">
        <f>'VRN - VRN'!F37</f>
        <v>0</v>
      </c>
      <c r="BC59" s="137">
        <f>'VRN - VRN'!F38</f>
        <v>0</v>
      </c>
      <c r="BD59" s="139">
        <f>'VRN - VRN'!F39</f>
        <v>0</v>
      </c>
      <c r="BE59" s="4"/>
      <c r="BT59" s="135" t="s">
        <v>82</v>
      </c>
      <c r="BV59" s="135" t="s">
        <v>75</v>
      </c>
      <c r="BW59" s="135" t="s">
        <v>95</v>
      </c>
      <c r="BX59" s="135" t="s">
        <v>81</v>
      </c>
      <c r="CL59" s="135" t="s">
        <v>19</v>
      </c>
    </row>
    <row r="60" s="2" customFormat="1" ht="30" customHeight="1">
      <c r="A60" s="40"/>
      <c r="B60" s="41"/>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6"/>
      <c r="AS60" s="40"/>
      <c r="AT60" s="40"/>
      <c r="AU60" s="40"/>
      <c r="AV60" s="40"/>
      <c r="AW60" s="40"/>
      <c r="AX60" s="40"/>
      <c r="AY60" s="40"/>
      <c r="AZ60" s="40"/>
      <c r="BA60" s="40"/>
      <c r="BB60" s="40"/>
      <c r="BC60" s="40"/>
      <c r="BD60" s="40"/>
      <c r="BE60" s="40"/>
    </row>
    <row r="61" s="2" customFormat="1" ht="6.96" customHeight="1">
      <c r="A61" s="40"/>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46"/>
      <c r="AS61" s="40"/>
      <c r="AT61" s="40"/>
      <c r="AU61" s="40"/>
      <c r="AV61" s="40"/>
      <c r="AW61" s="40"/>
      <c r="AX61" s="40"/>
      <c r="AY61" s="40"/>
      <c r="AZ61" s="40"/>
      <c r="BA61" s="40"/>
      <c r="BB61" s="40"/>
      <c r="BC61" s="40"/>
      <c r="BD61" s="40"/>
      <c r="BE61" s="40"/>
    </row>
  </sheetData>
  <sheetProtection sheet="1" formatColumns="0" formatRows="0" objects="1" scenarios="1" spinCount="100000" saltValue="QNGj2+gobC9ntCeY9k0WFxKQk7eT3C4nrtG5+zlT0XcJ2m1wLJoCpqBI7iSQXWeq+WZx/nwnLjsN21R3PGbIMQ==" hashValue="pi4LipmyylTp4CHiFVD2/7Pg1vvsddk1yLsUM1cEIKKyUbCdOKAPJpySywqqFdgYU9s8dGTOmVJTq/OlB06bKw==" algorithmName="SHA-512" password="CC35"/>
  <mergeCells count="58">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E58:I58"/>
    <mergeCell ref="K58:AF58"/>
    <mergeCell ref="AN59:AP59"/>
    <mergeCell ref="AG59:AM59"/>
    <mergeCell ref="E59:I59"/>
    <mergeCell ref="K59:AF59"/>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100 - ASŘ'!C2" display="/"/>
    <hyperlink ref="A57" location="'400 - Elekroinstalace'!C2" display="/"/>
    <hyperlink ref="A58" location="'400.1 - Hromosvod'!C2" display="/"/>
    <hyperlink ref="A59" location="'VRN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87</v>
      </c>
    </row>
    <row r="3" s="1" customFormat="1" ht="6.96" customHeight="1">
      <c r="B3" s="141"/>
      <c r="C3" s="142"/>
      <c r="D3" s="142"/>
      <c r="E3" s="142"/>
      <c r="F3" s="142"/>
      <c r="G3" s="142"/>
      <c r="H3" s="142"/>
      <c r="I3" s="143"/>
      <c r="J3" s="142"/>
      <c r="K3" s="142"/>
      <c r="L3" s="22"/>
      <c r="AT3" s="19" t="s">
        <v>82</v>
      </c>
    </row>
    <row r="4" s="1" customFormat="1" ht="24.96" customHeight="1">
      <c r="B4" s="22"/>
      <c r="D4" s="144" t="s">
        <v>96</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Oprava střechy nádražní budovy, Vyškov</v>
      </c>
      <c r="F7" s="146"/>
      <c r="G7" s="146"/>
      <c r="H7" s="146"/>
      <c r="I7" s="140"/>
      <c r="L7" s="22"/>
    </row>
    <row r="8" s="1" customFormat="1" ht="12" customHeight="1">
      <c r="B8" s="22"/>
      <c r="D8" s="146" t="s">
        <v>97</v>
      </c>
      <c r="I8" s="140"/>
      <c r="L8" s="22"/>
    </row>
    <row r="9" s="2" customFormat="1" ht="16.5" customHeight="1">
      <c r="A9" s="40"/>
      <c r="B9" s="46"/>
      <c r="C9" s="40"/>
      <c r="D9" s="40"/>
      <c r="E9" s="147" t="s">
        <v>98</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99</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100</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30. 4. 2020</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27</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30</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tr">
        <f>IF('Rekapitulace stavby'!AN16="","",'Rekapitulace stavby'!AN16)</f>
        <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tr">
        <f>IF('Rekapitulace stavby'!E17="","",'Rekapitulace stavby'!E17)</f>
        <v xml:space="preserve"> </v>
      </c>
      <c r="F23" s="40"/>
      <c r="G23" s="40"/>
      <c r="H23" s="40"/>
      <c r="I23" s="151" t="s">
        <v>29</v>
      </c>
      <c r="J23" s="135" t="str">
        <f>IF('Rekapitulace stavby'!AN17="","",'Rekapitulace stavby'!AN17)</f>
        <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36</v>
      </c>
      <c r="E25" s="40"/>
      <c r="F25" s="40"/>
      <c r="G25" s="40"/>
      <c r="H25" s="40"/>
      <c r="I25" s="151" t="s">
        <v>26</v>
      </c>
      <c r="J25" s="135" t="str">
        <f>IF('Rekapitulace stavby'!AN19="","",'Rekapitulace stavby'!AN19)</f>
        <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51" t="s">
        <v>29</v>
      </c>
      <c r="J26" s="135" t="str">
        <f>IF('Rekapitulace stavby'!AN20="","",'Rekapitulace stavby'!AN20)</f>
        <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37</v>
      </c>
      <c r="E28" s="40"/>
      <c r="F28" s="40"/>
      <c r="G28" s="40"/>
      <c r="H28" s="40"/>
      <c r="I28" s="148"/>
      <c r="J28" s="40"/>
      <c r="K28" s="40"/>
      <c r="L28" s="149"/>
      <c r="S28" s="40"/>
      <c r="T28" s="40"/>
      <c r="U28" s="40"/>
      <c r="V28" s="40"/>
      <c r="W28" s="40"/>
      <c r="X28" s="40"/>
      <c r="Y28" s="40"/>
      <c r="Z28" s="40"/>
      <c r="AA28" s="40"/>
      <c r="AB28" s="40"/>
      <c r="AC28" s="40"/>
      <c r="AD28" s="40"/>
      <c r="AE28" s="40"/>
    </row>
    <row r="29" s="8" customFormat="1" ht="83.25" customHeight="1">
      <c r="A29" s="153"/>
      <c r="B29" s="154"/>
      <c r="C29" s="153"/>
      <c r="D29" s="153"/>
      <c r="E29" s="155" t="s">
        <v>38</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39</v>
      </c>
      <c r="E32" s="40"/>
      <c r="F32" s="40"/>
      <c r="G32" s="40"/>
      <c r="H32" s="40"/>
      <c r="I32" s="148"/>
      <c r="J32" s="161">
        <f>ROUND(J105,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41</v>
      </c>
      <c r="G34" s="40"/>
      <c r="H34" s="40"/>
      <c r="I34" s="163" t="s">
        <v>40</v>
      </c>
      <c r="J34" s="162" t="s">
        <v>42</v>
      </c>
      <c r="K34" s="40"/>
      <c r="L34" s="149"/>
      <c r="S34" s="40"/>
      <c r="T34" s="40"/>
      <c r="U34" s="40"/>
      <c r="V34" s="40"/>
      <c r="W34" s="40"/>
      <c r="X34" s="40"/>
      <c r="Y34" s="40"/>
      <c r="Z34" s="40"/>
      <c r="AA34" s="40"/>
      <c r="AB34" s="40"/>
      <c r="AC34" s="40"/>
      <c r="AD34" s="40"/>
      <c r="AE34" s="40"/>
    </row>
    <row r="35" s="2" customFormat="1" ht="14.4" customHeight="1">
      <c r="A35" s="40"/>
      <c r="B35" s="46"/>
      <c r="C35" s="40"/>
      <c r="D35" s="164" t="s">
        <v>43</v>
      </c>
      <c r="E35" s="146" t="s">
        <v>44</v>
      </c>
      <c r="F35" s="165">
        <f>ROUND((SUM(BE105:BE444)),  2)</f>
        <v>0</v>
      </c>
      <c r="G35" s="40"/>
      <c r="H35" s="40"/>
      <c r="I35" s="166">
        <v>0.20999999999999999</v>
      </c>
      <c r="J35" s="165">
        <f>ROUND(((SUM(BE105:BE444))*I35),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45</v>
      </c>
      <c r="F36" s="165">
        <f>ROUND((SUM(BF105:BF444)),  2)</f>
        <v>0</v>
      </c>
      <c r="G36" s="40"/>
      <c r="H36" s="40"/>
      <c r="I36" s="166">
        <v>0.14999999999999999</v>
      </c>
      <c r="J36" s="165">
        <f>ROUND(((SUM(BF105:BF444))*I36),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46</v>
      </c>
      <c r="F37" s="165">
        <f>ROUND((SUM(BG105:BG444)),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47</v>
      </c>
      <c r="F38" s="165">
        <f>ROUND((SUM(BH105:BH444)),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48</v>
      </c>
      <c r="F39" s="165">
        <f>ROUND((SUM(BI105:BI444)),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49</v>
      </c>
      <c r="E41" s="169"/>
      <c r="F41" s="169"/>
      <c r="G41" s="170" t="s">
        <v>50</v>
      </c>
      <c r="H41" s="171" t="s">
        <v>51</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101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Oprava střechy nádražní budovy, Vyškov</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97</v>
      </c>
      <c r="D51" s="24"/>
      <c r="E51" s="24"/>
      <c r="F51" s="24"/>
      <c r="G51" s="24"/>
      <c r="H51" s="24"/>
      <c r="I51" s="140"/>
      <c r="J51" s="24"/>
      <c r="K51" s="24"/>
      <c r="L51" s="22"/>
    </row>
    <row r="52" s="2" customFormat="1" ht="16.5" customHeight="1">
      <c r="A52" s="40"/>
      <c r="B52" s="41"/>
      <c r="C52" s="42"/>
      <c r="D52" s="42"/>
      <c r="E52" s="181" t="s">
        <v>98</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99</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100 - ASŘ</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Vyškov</v>
      </c>
      <c r="G56" s="42"/>
      <c r="H56" s="42"/>
      <c r="I56" s="151" t="s">
        <v>23</v>
      </c>
      <c r="J56" s="74" t="str">
        <f>IF(J14="","",J14)</f>
        <v>30. 4. 2020</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Správa železnic, státní organizace</v>
      </c>
      <c r="G58" s="42"/>
      <c r="H58" s="42"/>
      <c r="I58" s="151" t="s">
        <v>33</v>
      </c>
      <c r="J58" s="38" t="str">
        <f>E23</f>
        <v xml:space="preserve"> </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36</v>
      </c>
      <c r="J59" s="38" t="str">
        <f>E26</f>
        <v xml:space="preserve"> </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102</v>
      </c>
      <c r="D61" s="183"/>
      <c r="E61" s="183"/>
      <c r="F61" s="183"/>
      <c r="G61" s="183"/>
      <c r="H61" s="183"/>
      <c r="I61" s="184"/>
      <c r="J61" s="185" t="s">
        <v>103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71</v>
      </c>
      <c r="D63" s="42"/>
      <c r="E63" s="42"/>
      <c r="F63" s="42"/>
      <c r="G63" s="42"/>
      <c r="H63" s="42"/>
      <c r="I63" s="148"/>
      <c r="J63" s="104">
        <f>J105</f>
        <v>0</v>
      </c>
      <c r="K63" s="42"/>
      <c r="L63" s="149"/>
      <c r="S63" s="40"/>
      <c r="T63" s="40"/>
      <c r="U63" s="40"/>
      <c r="V63" s="40"/>
      <c r="W63" s="40"/>
      <c r="X63" s="40"/>
      <c r="Y63" s="40"/>
      <c r="Z63" s="40"/>
      <c r="AA63" s="40"/>
      <c r="AB63" s="40"/>
      <c r="AC63" s="40"/>
      <c r="AD63" s="40"/>
      <c r="AE63" s="40"/>
      <c r="AU63" s="19" t="s">
        <v>104</v>
      </c>
    </row>
    <row r="64" s="9" customFormat="1" ht="24.96" customHeight="1">
      <c r="A64" s="9"/>
      <c r="B64" s="187"/>
      <c r="C64" s="188"/>
      <c r="D64" s="189" t="s">
        <v>105</v>
      </c>
      <c r="E64" s="190"/>
      <c r="F64" s="190"/>
      <c r="G64" s="190"/>
      <c r="H64" s="190"/>
      <c r="I64" s="191"/>
      <c r="J64" s="192">
        <f>J106</f>
        <v>0</v>
      </c>
      <c r="K64" s="188"/>
      <c r="L64" s="193"/>
      <c r="S64" s="9"/>
      <c r="T64" s="9"/>
      <c r="U64" s="9"/>
      <c r="V64" s="9"/>
      <c r="W64" s="9"/>
      <c r="X64" s="9"/>
      <c r="Y64" s="9"/>
      <c r="Z64" s="9"/>
      <c r="AA64" s="9"/>
      <c r="AB64" s="9"/>
      <c r="AC64" s="9"/>
      <c r="AD64" s="9"/>
      <c r="AE64" s="9"/>
    </row>
    <row r="65" s="10" customFormat="1" ht="19.92" customHeight="1">
      <c r="A65" s="10"/>
      <c r="B65" s="194"/>
      <c r="C65" s="127"/>
      <c r="D65" s="195" t="s">
        <v>106</v>
      </c>
      <c r="E65" s="196"/>
      <c r="F65" s="196"/>
      <c r="G65" s="196"/>
      <c r="H65" s="196"/>
      <c r="I65" s="197"/>
      <c r="J65" s="198">
        <f>J107</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107</v>
      </c>
      <c r="E66" s="196"/>
      <c r="F66" s="196"/>
      <c r="G66" s="196"/>
      <c r="H66" s="196"/>
      <c r="I66" s="197"/>
      <c r="J66" s="198">
        <f>J121</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108</v>
      </c>
      <c r="E67" s="196"/>
      <c r="F67" s="196"/>
      <c r="G67" s="196"/>
      <c r="H67" s="196"/>
      <c r="I67" s="197"/>
      <c r="J67" s="198">
        <f>J141</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109</v>
      </c>
      <c r="E68" s="196"/>
      <c r="F68" s="196"/>
      <c r="G68" s="196"/>
      <c r="H68" s="196"/>
      <c r="I68" s="197"/>
      <c r="J68" s="198">
        <f>J155</f>
        <v>0</v>
      </c>
      <c r="K68" s="127"/>
      <c r="L68" s="199"/>
      <c r="S68" s="10"/>
      <c r="T68" s="10"/>
      <c r="U68" s="10"/>
      <c r="V68" s="10"/>
      <c r="W68" s="10"/>
      <c r="X68" s="10"/>
      <c r="Y68" s="10"/>
      <c r="Z68" s="10"/>
      <c r="AA68" s="10"/>
      <c r="AB68" s="10"/>
      <c r="AC68" s="10"/>
      <c r="AD68" s="10"/>
      <c r="AE68" s="10"/>
    </row>
    <row r="69" s="10" customFormat="1" ht="19.92" customHeight="1">
      <c r="A69" s="10"/>
      <c r="B69" s="194"/>
      <c r="C69" s="127"/>
      <c r="D69" s="195" t="s">
        <v>110</v>
      </c>
      <c r="E69" s="196"/>
      <c r="F69" s="196"/>
      <c r="G69" s="196"/>
      <c r="H69" s="196"/>
      <c r="I69" s="197"/>
      <c r="J69" s="198">
        <f>J156</f>
        <v>0</v>
      </c>
      <c r="K69" s="127"/>
      <c r="L69" s="199"/>
      <c r="S69" s="10"/>
      <c r="T69" s="10"/>
      <c r="U69" s="10"/>
      <c r="V69" s="10"/>
      <c r="W69" s="10"/>
      <c r="X69" s="10"/>
      <c r="Y69" s="10"/>
      <c r="Z69" s="10"/>
      <c r="AA69" s="10"/>
      <c r="AB69" s="10"/>
      <c r="AC69" s="10"/>
      <c r="AD69" s="10"/>
      <c r="AE69" s="10"/>
    </row>
    <row r="70" s="10" customFormat="1" ht="19.92" customHeight="1">
      <c r="A70" s="10"/>
      <c r="B70" s="194"/>
      <c r="C70" s="127"/>
      <c r="D70" s="195" t="s">
        <v>111</v>
      </c>
      <c r="E70" s="196"/>
      <c r="F70" s="196"/>
      <c r="G70" s="196"/>
      <c r="H70" s="196"/>
      <c r="I70" s="197"/>
      <c r="J70" s="198">
        <f>J168</f>
        <v>0</v>
      </c>
      <c r="K70" s="127"/>
      <c r="L70" s="199"/>
      <c r="S70" s="10"/>
      <c r="T70" s="10"/>
      <c r="U70" s="10"/>
      <c r="V70" s="10"/>
      <c r="W70" s="10"/>
      <c r="X70" s="10"/>
      <c r="Y70" s="10"/>
      <c r="Z70" s="10"/>
      <c r="AA70" s="10"/>
      <c r="AB70" s="10"/>
      <c r="AC70" s="10"/>
      <c r="AD70" s="10"/>
      <c r="AE70" s="10"/>
    </row>
    <row r="71" s="10" customFormat="1" ht="19.92" customHeight="1">
      <c r="A71" s="10"/>
      <c r="B71" s="194"/>
      <c r="C71" s="127"/>
      <c r="D71" s="195" t="s">
        <v>112</v>
      </c>
      <c r="E71" s="196"/>
      <c r="F71" s="196"/>
      <c r="G71" s="196"/>
      <c r="H71" s="196"/>
      <c r="I71" s="197"/>
      <c r="J71" s="198">
        <f>J182</f>
        <v>0</v>
      </c>
      <c r="K71" s="127"/>
      <c r="L71" s="199"/>
      <c r="S71" s="10"/>
      <c r="T71" s="10"/>
      <c r="U71" s="10"/>
      <c r="V71" s="10"/>
      <c r="W71" s="10"/>
      <c r="X71" s="10"/>
      <c r="Y71" s="10"/>
      <c r="Z71" s="10"/>
      <c r="AA71" s="10"/>
      <c r="AB71" s="10"/>
      <c r="AC71" s="10"/>
      <c r="AD71" s="10"/>
      <c r="AE71" s="10"/>
    </row>
    <row r="72" s="10" customFormat="1" ht="19.92" customHeight="1">
      <c r="A72" s="10"/>
      <c r="B72" s="194"/>
      <c r="C72" s="127"/>
      <c r="D72" s="195" t="s">
        <v>113</v>
      </c>
      <c r="E72" s="196"/>
      <c r="F72" s="196"/>
      <c r="G72" s="196"/>
      <c r="H72" s="196"/>
      <c r="I72" s="197"/>
      <c r="J72" s="198">
        <f>J187</f>
        <v>0</v>
      </c>
      <c r="K72" s="127"/>
      <c r="L72" s="199"/>
      <c r="S72" s="10"/>
      <c r="T72" s="10"/>
      <c r="U72" s="10"/>
      <c r="V72" s="10"/>
      <c r="W72" s="10"/>
      <c r="X72" s="10"/>
      <c r="Y72" s="10"/>
      <c r="Z72" s="10"/>
      <c r="AA72" s="10"/>
      <c r="AB72" s="10"/>
      <c r="AC72" s="10"/>
      <c r="AD72" s="10"/>
      <c r="AE72" s="10"/>
    </row>
    <row r="73" s="10" customFormat="1" ht="19.92" customHeight="1">
      <c r="A73" s="10"/>
      <c r="B73" s="194"/>
      <c r="C73" s="127"/>
      <c r="D73" s="195" t="s">
        <v>114</v>
      </c>
      <c r="E73" s="196"/>
      <c r="F73" s="196"/>
      <c r="G73" s="196"/>
      <c r="H73" s="196"/>
      <c r="I73" s="197"/>
      <c r="J73" s="198">
        <f>J191</f>
        <v>0</v>
      </c>
      <c r="K73" s="127"/>
      <c r="L73" s="199"/>
      <c r="S73" s="10"/>
      <c r="T73" s="10"/>
      <c r="U73" s="10"/>
      <c r="V73" s="10"/>
      <c r="W73" s="10"/>
      <c r="X73" s="10"/>
      <c r="Y73" s="10"/>
      <c r="Z73" s="10"/>
      <c r="AA73" s="10"/>
      <c r="AB73" s="10"/>
      <c r="AC73" s="10"/>
      <c r="AD73" s="10"/>
      <c r="AE73" s="10"/>
    </row>
    <row r="74" s="10" customFormat="1" ht="19.92" customHeight="1">
      <c r="A74" s="10"/>
      <c r="B74" s="194"/>
      <c r="C74" s="127"/>
      <c r="D74" s="195" t="s">
        <v>115</v>
      </c>
      <c r="E74" s="196"/>
      <c r="F74" s="196"/>
      <c r="G74" s="196"/>
      <c r="H74" s="196"/>
      <c r="I74" s="197"/>
      <c r="J74" s="198">
        <f>J219</f>
        <v>0</v>
      </c>
      <c r="K74" s="127"/>
      <c r="L74" s="199"/>
      <c r="S74" s="10"/>
      <c r="T74" s="10"/>
      <c r="U74" s="10"/>
      <c r="V74" s="10"/>
      <c r="W74" s="10"/>
      <c r="X74" s="10"/>
      <c r="Y74" s="10"/>
      <c r="Z74" s="10"/>
      <c r="AA74" s="10"/>
      <c r="AB74" s="10"/>
      <c r="AC74" s="10"/>
      <c r="AD74" s="10"/>
      <c r="AE74" s="10"/>
    </row>
    <row r="75" s="10" customFormat="1" ht="19.92" customHeight="1">
      <c r="A75" s="10"/>
      <c r="B75" s="194"/>
      <c r="C75" s="127"/>
      <c r="D75" s="195" t="s">
        <v>116</v>
      </c>
      <c r="E75" s="196"/>
      <c r="F75" s="196"/>
      <c r="G75" s="196"/>
      <c r="H75" s="196"/>
      <c r="I75" s="197"/>
      <c r="J75" s="198">
        <f>J234</f>
        <v>0</v>
      </c>
      <c r="K75" s="127"/>
      <c r="L75" s="199"/>
      <c r="S75" s="10"/>
      <c r="T75" s="10"/>
      <c r="U75" s="10"/>
      <c r="V75" s="10"/>
      <c r="W75" s="10"/>
      <c r="X75" s="10"/>
      <c r="Y75" s="10"/>
      <c r="Z75" s="10"/>
      <c r="AA75" s="10"/>
      <c r="AB75" s="10"/>
      <c r="AC75" s="10"/>
      <c r="AD75" s="10"/>
      <c r="AE75" s="10"/>
    </row>
    <row r="76" s="10" customFormat="1" ht="19.92" customHeight="1">
      <c r="A76" s="10"/>
      <c r="B76" s="194"/>
      <c r="C76" s="127"/>
      <c r="D76" s="195" t="s">
        <v>117</v>
      </c>
      <c r="E76" s="196"/>
      <c r="F76" s="196"/>
      <c r="G76" s="196"/>
      <c r="H76" s="196"/>
      <c r="I76" s="197"/>
      <c r="J76" s="198">
        <f>J270</f>
        <v>0</v>
      </c>
      <c r="K76" s="127"/>
      <c r="L76" s="199"/>
      <c r="S76" s="10"/>
      <c r="T76" s="10"/>
      <c r="U76" s="10"/>
      <c r="V76" s="10"/>
      <c r="W76" s="10"/>
      <c r="X76" s="10"/>
      <c r="Y76" s="10"/>
      <c r="Z76" s="10"/>
      <c r="AA76" s="10"/>
      <c r="AB76" s="10"/>
      <c r="AC76" s="10"/>
      <c r="AD76" s="10"/>
      <c r="AE76" s="10"/>
    </row>
    <row r="77" s="10" customFormat="1" ht="19.92" customHeight="1">
      <c r="A77" s="10"/>
      <c r="B77" s="194"/>
      <c r="C77" s="127"/>
      <c r="D77" s="195" t="s">
        <v>118</v>
      </c>
      <c r="E77" s="196"/>
      <c r="F77" s="196"/>
      <c r="G77" s="196"/>
      <c r="H77" s="196"/>
      <c r="I77" s="197"/>
      <c r="J77" s="198">
        <f>J288</f>
        <v>0</v>
      </c>
      <c r="K77" s="127"/>
      <c r="L77" s="199"/>
      <c r="S77" s="10"/>
      <c r="T77" s="10"/>
      <c r="U77" s="10"/>
      <c r="V77" s="10"/>
      <c r="W77" s="10"/>
      <c r="X77" s="10"/>
      <c r="Y77" s="10"/>
      <c r="Z77" s="10"/>
      <c r="AA77" s="10"/>
      <c r="AB77" s="10"/>
      <c r="AC77" s="10"/>
      <c r="AD77" s="10"/>
      <c r="AE77" s="10"/>
    </row>
    <row r="78" s="9" customFormat="1" ht="24.96" customHeight="1">
      <c r="A78" s="9"/>
      <c r="B78" s="187"/>
      <c r="C78" s="188"/>
      <c r="D78" s="189" t="s">
        <v>119</v>
      </c>
      <c r="E78" s="190"/>
      <c r="F78" s="190"/>
      <c r="G78" s="190"/>
      <c r="H78" s="190"/>
      <c r="I78" s="191"/>
      <c r="J78" s="192">
        <f>J291</f>
        <v>0</v>
      </c>
      <c r="K78" s="188"/>
      <c r="L78" s="193"/>
      <c r="S78" s="9"/>
      <c r="T78" s="9"/>
      <c r="U78" s="9"/>
      <c r="V78" s="9"/>
      <c r="W78" s="9"/>
      <c r="X78" s="9"/>
      <c r="Y78" s="9"/>
      <c r="Z78" s="9"/>
      <c r="AA78" s="9"/>
      <c r="AB78" s="9"/>
      <c r="AC78" s="9"/>
      <c r="AD78" s="9"/>
      <c r="AE78" s="9"/>
    </row>
    <row r="79" s="10" customFormat="1" ht="19.92" customHeight="1">
      <c r="A79" s="10"/>
      <c r="B79" s="194"/>
      <c r="C79" s="127"/>
      <c r="D79" s="195" t="s">
        <v>120</v>
      </c>
      <c r="E79" s="196"/>
      <c r="F79" s="196"/>
      <c r="G79" s="196"/>
      <c r="H79" s="196"/>
      <c r="I79" s="197"/>
      <c r="J79" s="198">
        <f>J292</f>
        <v>0</v>
      </c>
      <c r="K79" s="127"/>
      <c r="L79" s="199"/>
      <c r="S79" s="10"/>
      <c r="T79" s="10"/>
      <c r="U79" s="10"/>
      <c r="V79" s="10"/>
      <c r="W79" s="10"/>
      <c r="X79" s="10"/>
      <c r="Y79" s="10"/>
      <c r="Z79" s="10"/>
      <c r="AA79" s="10"/>
      <c r="AB79" s="10"/>
      <c r="AC79" s="10"/>
      <c r="AD79" s="10"/>
      <c r="AE79" s="10"/>
    </row>
    <row r="80" s="10" customFormat="1" ht="19.92" customHeight="1">
      <c r="A80" s="10"/>
      <c r="B80" s="194"/>
      <c r="C80" s="127"/>
      <c r="D80" s="195" t="s">
        <v>121</v>
      </c>
      <c r="E80" s="196"/>
      <c r="F80" s="196"/>
      <c r="G80" s="196"/>
      <c r="H80" s="196"/>
      <c r="I80" s="197"/>
      <c r="J80" s="198">
        <f>J306</f>
        <v>0</v>
      </c>
      <c r="K80" s="127"/>
      <c r="L80" s="199"/>
      <c r="S80" s="10"/>
      <c r="T80" s="10"/>
      <c r="U80" s="10"/>
      <c r="V80" s="10"/>
      <c r="W80" s="10"/>
      <c r="X80" s="10"/>
      <c r="Y80" s="10"/>
      <c r="Z80" s="10"/>
      <c r="AA80" s="10"/>
      <c r="AB80" s="10"/>
      <c r="AC80" s="10"/>
      <c r="AD80" s="10"/>
      <c r="AE80" s="10"/>
    </row>
    <row r="81" s="10" customFormat="1" ht="19.92" customHeight="1">
      <c r="A81" s="10"/>
      <c r="B81" s="194"/>
      <c r="C81" s="127"/>
      <c r="D81" s="195" t="s">
        <v>122</v>
      </c>
      <c r="E81" s="196"/>
      <c r="F81" s="196"/>
      <c r="G81" s="196"/>
      <c r="H81" s="196"/>
      <c r="I81" s="197"/>
      <c r="J81" s="198">
        <f>J342</f>
        <v>0</v>
      </c>
      <c r="K81" s="127"/>
      <c r="L81" s="199"/>
      <c r="S81" s="10"/>
      <c r="T81" s="10"/>
      <c r="U81" s="10"/>
      <c r="V81" s="10"/>
      <c r="W81" s="10"/>
      <c r="X81" s="10"/>
      <c r="Y81" s="10"/>
      <c r="Z81" s="10"/>
      <c r="AA81" s="10"/>
      <c r="AB81" s="10"/>
      <c r="AC81" s="10"/>
      <c r="AD81" s="10"/>
      <c r="AE81" s="10"/>
    </row>
    <row r="82" s="10" customFormat="1" ht="19.92" customHeight="1">
      <c r="A82" s="10"/>
      <c r="B82" s="194"/>
      <c r="C82" s="127"/>
      <c r="D82" s="195" t="s">
        <v>123</v>
      </c>
      <c r="E82" s="196"/>
      <c r="F82" s="196"/>
      <c r="G82" s="196"/>
      <c r="H82" s="196"/>
      <c r="I82" s="197"/>
      <c r="J82" s="198">
        <f>J373</f>
        <v>0</v>
      </c>
      <c r="K82" s="127"/>
      <c r="L82" s="199"/>
      <c r="S82" s="10"/>
      <c r="T82" s="10"/>
      <c r="U82" s="10"/>
      <c r="V82" s="10"/>
      <c r="W82" s="10"/>
      <c r="X82" s="10"/>
      <c r="Y82" s="10"/>
      <c r="Z82" s="10"/>
      <c r="AA82" s="10"/>
      <c r="AB82" s="10"/>
      <c r="AC82" s="10"/>
      <c r="AD82" s="10"/>
      <c r="AE82" s="10"/>
    </row>
    <row r="83" s="10" customFormat="1" ht="19.92" customHeight="1">
      <c r="A83" s="10"/>
      <c r="B83" s="194"/>
      <c r="C83" s="127"/>
      <c r="D83" s="195" t="s">
        <v>124</v>
      </c>
      <c r="E83" s="196"/>
      <c r="F83" s="196"/>
      <c r="G83" s="196"/>
      <c r="H83" s="196"/>
      <c r="I83" s="197"/>
      <c r="J83" s="198">
        <f>J437</f>
        <v>0</v>
      </c>
      <c r="K83" s="127"/>
      <c r="L83" s="199"/>
      <c r="S83" s="10"/>
      <c r="T83" s="10"/>
      <c r="U83" s="10"/>
      <c r="V83" s="10"/>
      <c r="W83" s="10"/>
      <c r="X83" s="10"/>
      <c r="Y83" s="10"/>
      <c r="Z83" s="10"/>
      <c r="AA83" s="10"/>
      <c r="AB83" s="10"/>
      <c r="AC83" s="10"/>
      <c r="AD83" s="10"/>
      <c r="AE83" s="10"/>
    </row>
    <row r="84" s="2" customFormat="1" ht="21.84" customHeight="1">
      <c r="A84" s="40"/>
      <c r="B84" s="41"/>
      <c r="C84" s="42"/>
      <c r="D84" s="42"/>
      <c r="E84" s="42"/>
      <c r="F84" s="42"/>
      <c r="G84" s="42"/>
      <c r="H84" s="42"/>
      <c r="I84" s="148"/>
      <c r="J84" s="42"/>
      <c r="K84" s="42"/>
      <c r="L84" s="149"/>
      <c r="S84" s="40"/>
      <c r="T84" s="40"/>
      <c r="U84" s="40"/>
      <c r="V84" s="40"/>
      <c r="W84" s="40"/>
      <c r="X84" s="40"/>
      <c r="Y84" s="40"/>
      <c r="Z84" s="40"/>
      <c r="AA84" s="40"/>
      <c r="AB84" s="40"/>
      <c r="AC84" s="40"/>
      <c r="AD84" s="40"/>
      <c r="AE84" s="40"/>
    </row>
    <row r="85" s="2" customFormat="1" ht="6.96" customHeight="1">
      <c r="A85" s="40"/>
      <c r="B85" s="61"/>
      <c r="C85" s="62"/>
      <c r="D85" s="62"/>
      <c r="E85" s="62"/>
      <c r="F85" s="62"/>
      <c r="G85" s="62"/>
      <c r="H85" s="62"/>
      <c r="I85" s="177"/>
      <c r="J85" s="62"/>
      <c r="K85" s="62"/>
      <c r="L85" s="149"/>
      <c r="S85" s="40"/>
      <c r="T85" s="40"/>
      <c r="U85" s="40"/>
      <c r="V85" s="40"/>
      <c r="W85" s="40"/>
      <c r="X85" s="40"/>
      <c r="Y85" s="40"/>
      <c r="Z85" s="40"/>
      <c r="AA85" s="40"/>
      <c r="AB85" s="40"/>
      <c r="AC85" s="40"/>
      <c r="AD85" s="40"/>
      <c r="AE85" s="40"/>
    </row>
    <row r="89" s="2" customFormat="1" ht="6.96" customHeight="1">
      <c r="A89" s="40"/>
      <c r="B89" s="63"/>
      <c r="C89" s="64"/>
      <c r="D89" s="64"/>
      <c r="E89" s="64"/>
      <c r="F89" s="64"/>
      <c r="G89" s="64"/>
      <c r="H89" s="64"/>
      <c r="I89" s="180"/>
      <c r="J89" s="64"/>
      <c r="K89" s="64"/>
      <c r="L89" s="149"/>
      <c r="S89" s="40"/>
      <c r="T89" s="40"/>
      <c r="U89" s="40"/>
      <c r="V89" s="40"/>
      <c r="W89" s="40"/>
      <c r="X89" s="40"/>
      <c r="Y89" s="40"/>
      <c r="Z89" s="40"/>
      <c r="AA89" s="40"/>
      <c r="AB89" s="40"/>
      <c r="AC89" s="40"/>
      <c r="AD89" s="40"/>
      <c r="AE89" s="40"/>
    </row>
    <row r="90" s="2" customFormat="1" ht="24.96" customHeight="1">
      <c r="A90" s="40"/>
      <c r="B90" s="41"/>
      <c r="C90" s="25" t="s">
        <v>125</v>
      </c>
      <c r="D90" s="42"/>
      <c r="E90" s="42"/>
      <c r="F90" s="42"/>
      <c r="G90" s="42"/>
      <c r="H90" s="42"/>
      <c r="I90" s="148"/>
      <c r="J90" s="42"/>
      <c r="K90" s="42"/>
      <c r="L90" s="149"/>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48"/>
      <c r="J91" s="42"/>
      <c r="K91" s="42"/>
      <c r="L91" s="149"/>
      <c r="S91" s="40"/>
      <c r="T91" s="40"/>
      <c r="U91" s="40"/>
      <c r="V91" s="40"/>
      <c r="W91" s="40"/>
      <c r="X91" s="40"/>
      <c r="Y91" s="40"/>
      <c r="Z91" s="40"/>
      <c r="AA91" s="40"/>
      <c r="AB91" s="40"/>
      <c r="AC91" s="40"/>
      <c r="AD91" s="40"/>
      <c r="AE91" s="40"/>
    </row>
    <row r="92" s="2" customFormat="1" ht="12" customHeight="1">
      <c r="A92" s="40"/>
      <c r="B92" s="41"/>
      <c r="C92" s="34" t="s">
        <v>16</v>
      </c>
      <c r="D92" s="42"/>
      <c r="E92" s="42"/>
      <c r="F92" s="42"/>
      <c r="G92" s="42"/>
      <c r="H92" s="42"/>
      <c r="I92" s="148"/>
      <c r="J92" s="42"/>
      <c r="K92" s="42"/>
      <c r="L92" s="149"/>
      <c r="S92" s="40"/>
      <c r="T92" s="40"/>
      <c r="U92" s="40"/>
      <c r="V92" s="40"/>
      <c r="W92" s="40"/>
      <c r="X92" s="40"/>
      <c r="Y92" s="40"/>
      <c r="Z92" s="40"/>
      <c r="AA92" s="40"/>
      <c r="AB92" s="40"/>
      <c r="AC92" s="40"/>
      <c r="AD92" s="40"/>
      <c r="AE92" s="40"/>
    </row>
    <row r="93" s="2" customFormat="1" ht="16.5" customHeight="1">
      <c r="A93" s="40"/>
      <c r="B93" s="41"/>
      <c r="C93" s="42"/>
      <c r="D93" s="42"/>
      <c r="E93" s="181" t="str">
        <f>E7</f>
        <v>Oprava střechy nádražní budovy, Vyškov</v>
      </c>
      <c r="F93" s="34"/>
      <c r="G93" s="34"/>
      <c r="H93" s="34"/>
      <c r="I93" s="148"/>
      <c r="J93" s="42"/>
      <c r="K93" s="42"/>
      <c r="L93" s="149"/>
      <c r="S93" s="40"/>
      <c r="T93" s="40"/>
      <c r="U93" s="40"/>
      <c r="V93" s="40"/>
      <c r="W93" s="40"/>
      <c r="X93" s="40"/>
      <c r="Y93" s="40"/>
      <c r="Z93" s="40"/>
      <c r="AA93" s="40"/>
      <c r="AB93" s="40"/>
      <c r="AC93" s="40"/>
      <c r="AD93" s="40"/>
      <c r="AE93" s="40"/>
    </row>
    <row r="94" s="1" customFormat="1" ht="12" customHeight="1">
      <c r="B94" s="23"/>
      <c r="C94" s="34" t="s">
        <v>97</v>
      </c>
      <c r="D94" s="24"/>
      <c r="E94" s="24"/>
      <c r="F94" s="24"/>
      <c r="G94" s="24"/>
      <c r="H94" s="24"/>
      <c r="I94" s="140"/>
      <c r="J94" s="24"/>
      <c r="K94" s="24"/>
      <c r="L94" s="22"/>
    </row>
    <row r="95" s="2" customFormat="1" ht="16.5" customHeight="1">
      <c r="A95" s="40"/>
      <c r="B95" s="41"/>
      <c r="C95" s="42"/>
      <c r="D95" s="42"/>
      <c r="E95" s="181" t="s">
        <v>98</v>
      </c>
      <c r="F95" s="42"/>
      <c r="G95" s="42"/>
      <c r="H95" s="42"/>
      <c r="I95" s="148"/>
      <c r="J95" s="42"/>
      <c r="K95" s="42"/>
      <c r="L95" s="149"/>
      <c r="S95" s="40"/>
      <c r="T95" s="40"/>
      <c r="U95" s="40"/>
      <c r="V95" s="40"/>
      <c r="W95" s="40"/>
      <c r="X95" s="40"/>
      <c r="Y95" s="40"/>
      <c r="Z95" s="40"/>
      <c r="AA95" s="40"/>
      <c r="AB95" s="40"/>
      <c r="AC95" s="40"/>
      <c r="AD95" s="40"/>
      <c r="AE95" s="40"/>
    </row>
    <row r="96" s="2" customFormat="1" ht="12" customHeight="1">
      <c r="A96" s="40"/>
      <c r="B96" s="41"/>
      <c r="C96" s="34" t="s">
        <v>99</v>
      </c>
      <c r="D96" s="42"/>
      <c r="E96" s="42"/>
      <c r="F96" s="42"/>
      <c r="G96" s="42"/>
      <c r="H96" s="42"/>
      <c r="I96" s="148"/>
      <c r="J96" s="42"/>
      <c r="K96" s="42"/>
      <c r="L96" s="149"/>
      <c r="S96" s="40"/>
      <c r="T96" s="40"/>
      <c r="U96" s="40"/>
      <c r="V96" s="40"/>
      <c r="W96" s="40"/>
      <c r="X96" s="40"/>
      <c r="Y96" s="40"/>
      <c r="Z96" s="40"/>
      <c r="AA96" s="40"/>
      <c r="AB96" s="40"/>
      <c r="AC96" s="40"/>
      <c r="AD96" s="40"/>
      <c r="AE96" s="40"/>
    </row>
    <row r="97" s="2" customFormat="1" ht="16.5" customHeight="1">
      <c r="A97" s="40"/>
      <c r="B97" s="41"/>
      <c r="C97" s="42"/>
      <c r="D97" s="42"/>
      <c r="E97" s="71" t="str">
        <f>E11</f>
        <v>100 - ASŘ</v>
      </c>
      <c r="F97" s="42"/>
      <c r="G97" s="42"/>
      <c r="H97" s="42"/>
      <c r="I97" s="148"/>
      <c r="J97" s="42"/>
      <c r="K97" s="42"/>
      <c r="L97" s="149"/>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148"/>
      <c r="J98" s="42"/>
      <c r="K98" s="42"/>
      <c r="L98" s="149"/>
      <c r="S98" s="40"/>
      <c r="T98" s="40"/>
      <c r="U98" s="40"/>
      <c r="V98" s="40"/>
      <c r="W98" s="40"/>
      <c r="X98" s="40"/>
      <c r="Y98" s="40"/>
      <c r="Z98" s="40"/>
      <c r="AA98" s="40"/>
      <c r="AB98" s="40"/>
      <c r="AC98" s="40"/>
      <c r="AD98" s="40"/>
      <c r="AE98" s="40"/>
    </row>
    <row r="99" s="2" customFormat="1" ht="12" customHeight="1">
      <c r="A99" s="40"/>
      <c r="B99" s="41"/>
      <c r="C99" s="34" t="s">
        <v>21</v>
      </c>
      <c r="D99" s="42"/>
      <c r="E99" s="42"/>
      <c r="F99" s="29" t="str">
        <f>F14</f>
        <v>Vyškov</v>
      </c>
      <c r="G99" s="42"/>
      <c r="H99" s="42"/>
      <c r="I99" s="151" t="s">
        <v>23</v>
      </c>
      <c r="J99" s="74" t="str">
        <f>IF(J14="","",J14)</f>
        <v>30. 4. 2020</v>
      </c>
      <c r="K99" s="42"/>
      <c r="L99" s="149"/>
      <c r="S99" s="40"/>
      <c r="T99" s="40"/>
      <c r="U99" s="40"/>
      <c r="V99" s="40"/>
      <c r="W99" s="40"/>
      <c r="X99" s="40"/>
      <c r="Y99" s="40"/>
      <c r="Z99" s="40"/>
      <c r="AA99" s="40"/>
      <c r="AB99" s="40"/>
      <c r="AC99" s="40"/>
      <c r="AD99" s="40"/>
      <c r="AE99" s="40"/>
    </row>
    <row r="100" s="2" customFormat="1" ht="6.96" customHeight="1">
      <c r="A100" s="40"/>
      <c r="B100" s="41"/>
      <c r="C100" s="42"/>
      <c r="D100" s="42"/>
      <c r="E100" s="42"/>
      <c r="F100" s="42"/>
      <c r="G100" s="42"/>
      <c r="H100" s="42"/>
      <c r="I100" s="148"/>
      <c r="J100" s="42"/>
      <c r="K100" s="42"/>
      <c r="L100" s="149"/>
      <c r="S100" s="40"/>
      <c r="T100" s="40"/>
      <c r="U100" s="40"/>
      <c r="V100" s="40"/>
      <c r="W100" s="40"/>
      <c r="X100" s="40"/>
      <c r="Y100" s="40"/>
      <c r="Z100" s="40"/>
      <c r="AA100" s="40"/>
      <c r="AB100" s="40"/>
      <c r="AC100" s="40"/>
      <c r="AD100" s="40"/>
      <c r="AE100" s="40"/>
    </row>
    <row r="101" s="2" customFormat="1" ht="15.15" customHeight="1">
      <c r="A101" s="40"/>
      <c r="B101" s="41"/>
      <c r="C101" s="34" t="s">
        <v>25</v>
      </c>
      <c r="D101" s="42"/>
      <c r="E101" s="42"/>
      <c r="F101" s="29" t="str">
        <f>E17</f>
        <v>Správa železnic, státní organizace</v>
      </c>
      <c r="G101" s="42"/>
      <c r="H101" s="42"/>
      <c r="I101" s="151" t="s">
        <v>33</v>
      </c>
      <c r="J101" s="38" t="str">
        <f>E23</f>
        <v xml:space="preserve"> </v>
      </c>
      <c r="K101" s="42"/>
      <c r="L101" s="149"/>
      <c r="S101" s="40"/>
      <c r="T101" s="40"/>
      <c r="U101" s="40"/>
      <c r="V101" s="40"/>
      <c r="W101" s="40"/>
      <c r="X101" s="40"/>
      <c r="Y101" s="40"/>
      <c r="Z101" s="40"/>
      <c r="AA101" s="40"/>
      <c r="AB101" s="40"/>
      <c r="AC101" s="40"/>
      <c r="AD101" s="40"/>
      <c r="AE101" s="40"/>
    </row>
    <row r="102" s="2" customFormat="1" ht="15.15" customHeight="1">
      <c r="A102" s="40"/>
      <c r="B102" s="41"/>
      <c r="C102" s="34" t="s">
        <v>31</v>
      </c>
      <c r="D102" s="42"/>
      <c r="E102" s="42"/>
      <c r="F102" s="29" t="str">
        <f>IF(E20="","",E20)</f>
        <v>Vyplň údaj</v>
      </c>
      <c r="G102" s="42"/>
      <c r="H102" s="42"/>
      <c r="I102" s="151" t="s">
        <v>36</v>
      </c>
      <c r="J102" s="38" t="str">
        <f>E26</f>
        <v xml:space="preserve"> </v>
      </c>
      <c r="K102" s="42"/>
      <c r="L102" s="149"/>
      <c r="S102" s="40"/>
      <c r="T102" s="40"/>
      <c r="U102" s="40"/>
      <c r="V102" s="40"/>
      <c r="W102" s="40"/>
      <c r="X102" s="40"/>
      <c r="Y102" s="40"/>
      <c r="Z102" s="40"/>
      <c r="AA102" s="40"/>
      <c r="AB102" s="40"/>
      <c r="AC102" s="40"/>
      <c r="AD102" s="40"/>
      <c r="AE102" s="40"/>
    </row>
    <row r="103" s="2" customFormat="1" ht="10.32" customHeight="1">
      <c r="A103" s="40"/>
      <c r="B103" s="41"/>
      <c r="C103" s="42"/>
      <c r="D103" s="42"/>
      <c r="E103" s="42"/>
      <c r="F103" s="42"/>
      <c r="G103" s="42"/>
      <c r="H103" s="42"/>
      <c r="I103" s="148"/>
      <c r="J103" s="42"/>
      <c r="K103" s="42"/>
      <c r="L103" s="149"/>
      <c r="S103" s="40"/>
      <c r="T103" s="40"/>
      <c r="U103" s="40"/>
      <c r="V103" s="40"/>
      <c r="W103" s="40"/>
      <c r="X103" s="40"/>
      <c r="Y103" s="40"/>
      <c r="Z103" s="40"/>
      <c r="AA103" s="40"/>
      <c r="AB103" s="40"/>
      <c r="AC103" s="40"/>
      <c r="AD103" s="40"/>
      <c r="AE103" s="40"/>
    </row>
    <row r="104" s="11" customFormat="1" ht="29.28" customHeight="1">
      <c r="A104" s="200"/>
      <c r="B104" s="201"/>
      <c r="C104" s="202" t="s">
        <v>126</v>
      </c>
      <c r="D104" s="203" t="s">
        <v>58</v>
      </c>
      <c r="E104" s="203" t="s">
        <v>54</v>
      </c>
      <c r="F104" s="203" t="s">
        <v>55</v>
      </c>
      <c r="G104" s="203" t="s">
        <v>127</v>
      </c>
      <c r="H104" s="203" t="s">
        <v>128</v>
      </c>
      <c r="I104" s="204" t="s">
        <v>129</v>
      </c>
      <c r="J104" s="203" t="s">
        <v>103</v>
      </c>
      <c r="K104" s="205" t="s">
        <v>130</v>
      </c>
      <c r="L104" s="206"/>
      <c r="M104" s="94" t="s">
        <v>19</v>
      </c>
      <c r="N104" s="95" t="s">
        <v>43</v>
      </c>
      <c r="O104" s="95" t="s">
        <v>131</v>
      </c>
      <c r="P104" s="95" t="s">
        <v>132</v>
      </c>
      <c r="Q104" s="95" t="s">
        <v>133</v>
      </c>
      <c r="R104" s="95" t="s">
        <v>134</v>
      </c>
      <c r="S104" s="95" t="s">
        <v>135</v>
      </c>
      <c r="T104" s="96" t="s">
        <v>136</v>
      </c>
      <c r="U104" s="200"/>
      <c r="V104" s="200"/>
      <c r="W104" s="200"/>
      <c r="X104" s="200"/>
      <c r="Y104" s="200"/>
      <c r="Z104" s="200"/>
      <c r="AA104" s="200"/>
      <c r="AB104" s="200"/>
      <c r="AC104" s="200"/>
      <c r="AD104" s="200"/>
      <c r="AE104" s="200"/>
    </row>
    <row r="105" s="2" customFormat="1" ht="22.8" customHeight="1">
      <c r="A105" s="40"/>
      <c r="B105" s="41"/>
      <c r="C105" s="101" t="s">
        <v>137</v>
      </c>
      <c r="D105" s="42"/>
      <c r="E105" s="42"/>
      <c r="F105" s="42"/>
      <c r="G105" s="42"/>
      <c r="H105" s="42"/>
      <c r="I105" s="148"/>
      <c r="J105" s="207">
        <f>BK105</f>
        <v>0</v>
      </c>
      <c r="K105" s="42"/>
      <c r="L105" s="46"/>
      <c r="M105" s="97"/>
      <c r="N105" s="208"/>
      <c r="O105" s="98"/>
      <c r="P105" s="209">
        <f>P106+P291</f>
        <v>0</v>
      </c>
      <c r="Q105" s="98"/>
      <c r="R105" s="209">
        <f>R106+R291</f>
        <v>423.12810812000004</v>
      </c>
      <c r="S105" s="98"/>
      <c r="T105" s="210">
        <f>T106+T291</f>
        <v>299.45179633000004</v>
      </c>
      <c r="U105" s="40"/>
      <c r="V105" s="40"/>
      <c r="W105" s="40"/>
      <c r="X105" s="40"/>
      <c r="Y105" s="40"/>
      <c r="Z105" s="40"/>
      <c r="AA105" s="40"/>
      <c r="AB105" s="40"/>
      <c r="AC105" s="40"/>
      <c r="AD105" s="40"/>
      <c r="AE105" s="40"/>
      <c r="AT105" s="19" t="s">
        <v>72</v>
      </c>
      <c r="AU105" s="19" t="s">
        <v>104</v>
      </c>
      <c r="BK105" s="211">
        <f>BK106+BK291</f>
        <v>0</v>
      </c>
    </row>
    <row r="106" s="12" customFormat="1" ht="25.92" customHeight="1">
      <c r="A106" s="12"/>
      <c r="B106" s="212"/>
      <c r="C106" s="213"/>
      <c r="D106" s="214" t="s">
        <v>72</v>
      </c>
      <c r="E106" s="215" t="s">
        <v>138</v>
      </c>
      <c r="F106" s="215" t="s">
        <v>139</v>
      </c>
      <c r="G106" s="213"/>
      <c r="H106" s="213"/>
      <c r="I106" s="216"/>
      <c r="J106" s="217">
        <f>BK106</f>
        <v>0</v>
      </c>
      <c r="K106" s="213"/>
      <c r="L106" s="218"/>
      <c r="M106" s="219"/>
      <c r="N106" s="220"/>
      <c r="O106" s="220"/>
      <c r="P106" s="221">
        <f>P107+P121+P141+P155+P156+P168+P182+P187+P191+P219+P234+P270+P288</f>
        <v>0</v>
      </c>
      <c r="Q106" s="220"/>
      <c r="R106" s="221">
        <f>R107+R121+R141+R155+R156+R168+R182+R187+R191+R219+R234+R270+R288</f>
        <v>345.43836758000003</v>
      </c>
      <c r="S106" s="220"/>
      <c r="T106" s="222">
        <f>T107+T121+T141+T155+T156+T168+T182+T187+T191+T219+T234+T270+T288</f>
        <v>196.20274800000001</v>
      </c>
      <c r="U106" s="12"/>
      <c r="V106" s="12"/>
      <c r="W106" s="12"/>
      <c r="X106" s="12"/>
      <c r="Y106" s="12"/>
      <c r="Z106" s="12"/>
      <c r="AA106" s="12"/>
      <c r="AB106" s="12"/>
      <c r="AC106" s="12"/>
      <c r="AD106" s="12"/>
      <c r="AE106" s="12"/>
      <c r="AR106" s="223" t="s">
        <v>80</v>
      </c>
      <c r="AT106" s="224" t="s">
        <v>72</v>
      </c>
      <c r="AU106" s="224" t="s">
        <v>73</v>
      </c>
      <c r="AY106" s="223" t="s">
        <v>140</v>
      </c>
      <c r="BK106" s="225">
        <f>BK107+BK121+BK141+BK155+BK156+BK168+BK182+BK187+BK191+BK219+BK234+BK270+BK288</f>
        <v>0</v>
      </c>
    </row>
    <row r="107" s="12" customFormat="1" ht="22.8" customHeight="1">
      <c r="A107" s="12"/>
      <c r="B107" s="212"/>
      <c r="C107" s="213"/>
      <c r="D107" s="214" t="s">
        <v>72</v>
      </c>
      <c r="E107" s="226" t="s">
        <v>80</v>
      </c>
      <c r="F107" s="226" t="s">
        <v>141</v>
      </c>
      <c r="G107" s="213"/>
      <c r="H107" s="213"/>
      <c r="I107" s="216"/>
      <c r="J107" s="227">
        <f>BK107</f>
        <v>0</v>
      </c>
      <c r="K107" s="213"/>
      <c r="L107" s="218"/>
      <c r="M107" s="219"/>
      <c r="N107" s="220"/>
      <c r="O107" s="220"/>
      <c r="P107" s="221">
        <f>SUM(P108:P120)</f>
        <v>0</v>
      </c>
      <c r="Q107" s="220"/>
      <c r="R107" s="221">
        <f>SUM(R108:R120)</f>
        <v>23.524349999999998</v>
      </c>
      <c r="S107" s="220"/>
      <c r="T107" s="222">
        <f>SUM(T108:T120)</f>
        <v>0</v>
      </c>
      <c r="U107" s="12"/>
      <c r="V107" s="12"/>
      <c r="W107" s="12"/>
      <c r="X107" s="12"/>
      <c r="Y107" s="12"/>
      <c r="Z107" s="12"/>
      <c r="AA107" s="12"/>
      <c r="AB107" s="12"/>
      <c r="AC107" s="12"/>
      <c r="AD107" s="12"/>
      <c r="AE107" s="12"/>
      <c r="AR107" s="223" t="s">
        <v>80</v>
      </c>
      <c r="AT107" s="224" t="s">
        <v>72</v>
      </c>
      <c r="AU107" s="224" t="s">
        <v>80</v>
      </c>
      <c r="AY107" s="223" t="s">
        <v>140</v>
      </c>
      <c r="BK107" s="225">
        <f>SUM(BK108:BK120)</f>
        <v>0</v>
      </c>
    </row>
    <row r="108" s="2" customFormat="1" ht="55.5" customHeight="1">
      <c r="A108" s="40"/>
      <c r="B108" s="41"/>
      <c r="C108" s="228" t="s">
        <v>80</v>
      </c>
      <c r="D108" s="228" t="s">
        <v>142</v>
      </c>
      <c r="E108" s="229" t="s">
        <v>143</v>
      </c>
      <c r="F108" s="230" t="s">
        <v>144</v>
      </c>
      <c r="G108" s="231" t="s">
        <v>145</v>
      </c>
      <c r="H108" s="232">
        <v>60</v>
      </c>
      <c r="I108" s="233"/>
      <c r="J108" s="234">
        <f>ROUND(I108*H108,2)</f>
        <v>0</v>
      </c>
      <c r="K108" s="230" t="s">
        <v>146</v>
      </c>
      <c r="L108" s="46"/>
      <c r="M108" s="235" t="s">
        <v>19</v>
      </c>
      <c r="N108" s="236" t="s">
        <v>44</v>
      </c>
      <c r="O108" s="86"/>
      <c r="P108" s="237">
        <f>O108*H108</f>
        <v>0</v>
      </c>
      <c r="Q108" s="237">
        <v>0</v>
      </c>
      <c r="R108" s="237">
        <f>Q108*H108</f>
        <v>0</v>
      </c>
      <c r="S108" s="237">
        <v>0</v>
      </c>
      <c r="T108" s="238">
        <f>S108*H108</f>
        <v>0</v>
      </c>
      <c r="U108" s="40"/>
      <c r="V108" s="40"/>
      <c r="W108" s="40"/>
      <c r="X108" s="40"/>
      <c r="Y108" s="40"/>
      <c r="Z108" s="40"/>
      <c r="AA108" s="40"/>
      <c r="AB108" s="40"/>
      <c r="AC108" s="40"/>
      <c r="AD108" s="40"/>
      <c r="AE108" s="40"/>
      <c r="AR108" s="239" t="s">
        <v>147</v>
      </c>
      <c r="AT108" s="239" t="s">
        <v>142</v>
      </c>
      <c r="AU108" s="239" t="s">
        <v>82</v>
      </c>
      <c r="AY108" s="19" t="s">
        <v>140</v>
      </c>
      <c r="BE108" s="240">
        <f>IF(N108="základní",J108,0)</f>
        <v>0</v>
      </c>
      <c r="BF108" s="240">
        <f>IF(N108="snížená",J108,0)</f>
        <v>0</v>
      </c>
      <c r="BG108" s="240">
        <f>IF(N108="zákl. přenesená",J108,0)</f>
        <v>0</v>
      </c>
      <c r="BH108" s="240">
        <f>IF(N108="sníž. přenesená",J108,0)</f>
        <v>0</v>
      </c>
      <c r="BI108" s="240">
        <f>IF(N108="nulová",J108,0)</f>
        <v>0</v>
      </c>
      <c r="BJ108" s="19" t="s">
        <v>80</v>
      </c>
      <c r="BK108" s="240">
        <f>ROUND(I108*H108,2)</f>
        <v>0</v>
      </c>
      <c r="BL108" s="19" t="s">
        <v>147</v>
      </c>
      <c r="BM108" s="239" t="s">
        <v>148</v>
      </c>
    </row>
    <row r="109" s="2" customFormat="1">
      <c r="A109" s="40"/>
      <c r="B109" s="41"/>
      <c r="C109" s="42"/>
      <c r="D109" s="241" t="s">
        <v>149</v>
      </c>
      <c r="E109" s="42"/>
      <c r="F109" s="242" t="s">
        <v>150</v>
      </c>
      <c r="G109" s="42"/>
      <c r="H109" s="42"/>
      <c r="I109" s="148"/>
      <c r="J109" s="42"/>
      <c r="K109" s="42"/>
      <c r="L109" s="46"/>
      <c r="M109" s="243"/>
      <c r="N109" s="244"/>
      <c r="O109" s="86"/>
      <c r="P109" s="86"/>
      <c r="Q109" s="86"/>
      <c r="R109" s="86"/>
      <c r="S109" s="86"/>
      <c r="T109" s="87"/>
      <c r="U109" s="40"/>
      <c r="V109" s="40"/>
      <c r="W109" s="40"/>
      <c r="X109" s="40"/>
      <c r="Y109" s="40"/>
      <c r="Z109" s="40"/>
      <c r="AA109" s="40"/>
      <c r="AB109" s="40"/>
      <c r="AC109" s="40"/>
      <c r="AD109" s="40"/>
      <c r="AE109" s="40"/>
      <c r="AT109" s="19" t="s">
        <v>149</v>
      </c>
      <c r="AU109" s="19" t="s">
        <v>82</v>
      </c>
    </row>
    <row r="110" s="2" customFormat="1" ht="55.5" customHeight="1">
      <c r="A110" s="40"/>
      <c r="B110" s="41"/>
      <c r="C110" s="228" t="s">
        <v>82</v>
      </c>
      <c r="D110" s="228" t="s">
        <v>142</v>
      </c>
      <c r="E110" s="229" t="s">
        <v>151</v>
      </c>
      <c r="F110" s="230" t="s">
        <v>152</v>
      </c>
      <c r="G110" s="231" t="s">
        <v>153</v>
      </c>
      <c r="H110" s="232">
        <v>100</v>
      </c>
      <c r="I110" s="233"/>
      <c r="J110" s="234">
        <f>ROUND(I110*H110,2)</f>
        <v>0</v>
      </c>
      <c r="K110" s="230" t="s">
        <v>146</v>
      </c>
      <c r="L110" s="46"/>
      <c r="M110" s="235" t="s">
        <v>19</v>
      </c>
      <c r="N110" s="236" t="s">
        <v>44</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147</v>
      </c>
      <c r="AT110" s="239" t="s">
        <v>142</v>
      </c>
      <c r="AU110" s="239" t="s">
        <v>82</v>
      </c>
      <c r="AY110" s="19" t="s">
        <v>140</v>
      </c>
      <c r="BE110" s="240">
        <f>IF(N110="základní",J110,0)</f>
        <v>0</v>
      </c>
      <c r="BF110" s="240">
        <f>IF(N110="snížená",J110,0)</f>
        <v>0</v>
      </c>
      <c r="BG110" s="240">
        <f>IF(N110="zákl. přenesená",J110,0)</f>
        <v>0</v>
      </c>
      <c r="BH110" s="240">
        <f>IF(N110="sníž. přenesená",J110,0)</f>
        <v>0</v>
      </c>
      <c r="BI110" s="240">
        <f>IF(N110="nulová",J110,0)</f>
        <v>0</v>
      </c>
      <c r="BJ110" s="19" t="s">
        <v>80</v>
      </c>
      <c r="BK110" s="240">
        <f>ROUND(I110*H110,2)</f>
        <v>0</v>
      </c>
      <c r="BL110" s="19" t="s">
        <v>147</v>
      </c>
      <c r="BM110" s="239" t="s">
        <v>154</v>
      </c>
    </row>
    <row r="111" s="2" customFormat="1">
      <c r="A111" s="40"/>
      <c r="B111" s="41"/>
      <c r="C111" s="42"/>
      <c r="D111" s="241" t="s">
        <v>149</v>
      </c>
      <c r="E111" s="42"/>
      <c r="F111" s="242" t="s">
        <v>155</v>
      </c>
      <c r="G111" s="42"/>
      <c r="H111" s="42"/>
      <c r="I111" s="148"/>
      <c r="J111" s="42"/>
      <c r="K111" s="42"/>
      <c r="L111" s="46"/>
      <c r="M111" s="243"/>
      <c r="N111" s="244"/>
      <c r="O111" s="86"/>
      <c r="P111" s="86"/>
      <c r="Q111" s="86"/>
      <c r="R111" s="86"/>
      <c r="S111" s="86"/>
      <c r="T111" s="87"/>
      <c r="U111" s="40"/>
      <c r="V111" s="40"/>
      <c r="W111" s="40"/>
      <c r="X111" s="40"/>
      <c r="Y111" s="40"/>
      <c r="Z111" s="40"/>
      <c r="AA111" s="40"/>
      <c r="AB111" s="40"/>
      <c r="AC111" s="40"/>
      <c r="AD111" s="40"/>
      <c r="AE111" s="40"/>
      <c r="AT111" s="19" t="s">
        <v>149</v>
      </c>
      <c r="AU111" s="19" t="s">
        <v>82</v>
      </c>
    </row>
    <row r="112" s="2" customFormat="1" ht="33" customHeight="1">
      <c r="A112" s="40"/>
      <c r="B112" s="41"/>
      <c r="C112" s="228" t="s">
        <v>156</v>
      </c>
      <c r="D112" s="228" t="s">
        <v>142</v>
      </c>
      <c r="E112" s="229" t="s">
        <v>157</v>
      </c>
      <c r="F112" s="230" t="s">
        <v>158</v>
      </c>
      <c r="G112" s="231" t="s">
        <v>153</v>
      </c>
      <c r="H112" s="232">
        <v>100</v>
      </c>
      <c r="I112" s="233"/>
      <c r="J112" s="234">
        <f>ROUND(I112*H112,2)</f>
        <v>0</v>
      </c>
      <c r="K112" s="230" t="s">
        <v>146</v>
      </c>
      <c r="L112" s="46"/>
      <c r="M112" s="235" t="s">
        <v>19</v>
      </c>
      <c r="N112" s="236" t="s">
        <v>44</v>
      </c>
      <c r="O112" s="86"/>
      <c r="P112" s="237">
        <f>O112*H112</f>
        <v>0</v>
      </c>
      <c r="Q112" s="237">
        <v>0</v>
      </c>
      <c r="R112" s="237">
        <f>Q112*H112</f>
        <v>0</v>
      </c>
      <c r="S112" s="237">
        <v>0</v>
      </c>
      <c r="T112" s="238">
        <f>S112*H112</f>
        <v>0</v>
      </c>
      <c r="U112" s="40"/>
      <c r="V112" s="40"/>
      <c r="W112" s="40"/>
      <c r="X112" s="40"/>
      <c r="Y112" s="40"/>
      <c r="Z112" s="40"/>
      <c r="AA112" s="40"/>
      <c r="AB112" s="40"/>
      <c r="AC112" s="40"/>
      <c r="AD112" s="40"/>
      <c r="AE112" s="40"/>
      <c r="AR112" s="239" t="s">
        <v>147</v>
      </c>
      <c r="AT112" s="239" t="s">
        <v>142</v>
      </c>
      <c r="AU112" s="239" t="s">
        <v>82</v>
      </c>
      <c r="AY112" s="19" t="s">
        <v>140</v>
      </c>
      <c r="BE112" s="240">
        <f>IF(N112="základní",J112,0)</f>
        <v>0</v>
      </c>
      <c r="BF112" s="240">
        <f>IF(N112="snížená",J112,0)</f>
        <v>0</v>
      </c>
      <c r="BG112" s="240">
        <f>IF(N112="zákl. přenesená",J112,0)</f>
        <v>0</v>
      </c>
      <c r="BH112" s="240">
        <f>IF(N112="sníž. přenesená",J112,0)</f>
        <v>0</v>
      </c>
      <c r="BI112" s="240">
        <f>IF(N112="nulová",J112,0)</f>
        <v>0</v>
      </c>
      <c r="BJ112" s="19" t="s">
        <v>80</v>
      </c>
      <c r="BK112" s="240">
        <f>ROUND(I112*H112,2)</f>
        <v>0</v>
      </c>
      <c r="BL112" s="19" t="s">
        <v>147</v>
      </c>
      <c r="BM112" s="239" t="s">
        <v>159</v>
      </c>
    </row>
    <row r="113" s="2" customFormat="1" ht="33" customHeight="1">
      <c r="A113" s="40"/>
      <c r="B113" s="41"/>
      <c r="C113" s="228" t="s">
        <v>147</v>
      </c>
      <c r="D113" s="228" t="s">
        <v>142</v>
      </c>
      <c r="E113" s="229" t="s">
        <v>160</v>
      </c>
      <c r="F113" s="230" t="s">
        <v>161</v>
      </c>
      <c r="G113" s="231" t="s">
        <v>145</v>
      </c>
      <c r="H113" s="232">
        <v>60</v>
      </c>
      <c r="I113" s="233"/>
      <c r="J113" s="234">
        <f>ROUND(I113*H113,2)</f>
        <v>0</v>
      </c>
      <c r="K113" s="230" t="s">
        <v>146</v>
      </c>
      <c r="L113" s="46"/>
      <c r="M113" s="235" t="s">
        <v>19</v>
      </c>
      <c r="N113" s="236" t="s">
        <v>44</v>
      </c>
      <c r="O113" s="86"/>
      <c r="P113" s="237">
        <f>O113*H113</f>
        <v>0</v>
      </c>
      <c r="Q113" s="237">
        <v>0.30360999999999999</v>
      </c>
      <c r="R113" s="237">
        <f>Q113*H113</f>
        <v>18.2166</v>
      </c>
      <c r="S113" s="237">
        <v>0</v>
      </c>
      <c r="T113" s="238">
        <f>S113*H113</f>
        <v>0</v>
      </c>
      <c r="U113" s="40"/>
      <c r="V113" s="40"/>
      <c r="W113" s="40"/>
      <c r="X113" s="40"/>
      <c r="Y113" s="40"/>
      <c r="Z113" s="40"/>
      <c r="AA113" s="40"/>
      <c r="AB113" s="40"/>
      <c r="AC113" s="40"/>
      <c r="AD113" s="40"/>
      <c r="AE113" s="40"/>
      <c r="AR113" s="239" t="s">
        <v>147</v>
      </c>
      <c r="AT113" s="239" t="s">
        <v>142</v>
      </c>
      <c r="AU113" s="239" t="s">
        <v>82</v>
      </c>
      <c r="AY113" s="19" t="s">
        <v>140</v>
      </c>
      <c r="BE113" s="240">
        <f>IF(N113="základní",J113,0)</f>
        <v>0</v>
      </c>
      <c r="BF113" s="240">
        <f>IF(N113="snížená",J113,0)</f>
        <v>0</v>
      </c>
      <c r="BG113" s="240">
        <f>IF(N113="zákl. přenesená",J113,0)</f>
        <v>0</v>
      </c>
      <c r="BH113" s="240">
        <f>IF(N113="sníž. přenesená",J113,0)</f>
        <v>0</v>
      </c>
      <c r="BI113" s="240">
        <f>IF(N113="nulová",J113,0)</f>
        <v>0</v>
      </c>
      <c r="BJ113" s="19" t="s">
        <v>80</v>
      </c>
      <c r="BK113" s="240">
        <f>ROUND(I113*H113,2)</f>
        <v>0</v>
      </c>
      <c r="BL113" s="19" t="s">
        <v>147</v>
      </c>
      <c r="BM113" s="239" t="s">
        <v>162</v>
      </c>
    </row>
    <row r="114" s="2" customFormat="1">
      <c r="A114" s="40"/>
      <c r="B114" s="41"/>
      <c r="C114" s="42"/>
      <c r="D114" s="241" t="s">
        <v>149</v>
      </c>
      <c r="E114" s="42"/>
      <c r="F114" s="242" t="s">
        <v>163</v>
      </c>
      <c r="G114" s="42"/>
      <c r="H114" s="42"/>
      <c r="I114" s="148"/>
      <c r="J114" s="42"/>
      <c r="K114" s="42"/>
      <c r="L114" s="46"/>
      <c r="M114" s="243"/>
      <c r="N114" s="244"/>
      <c r="O114" s="86"/>
      <c r="P114" s="86"/>
      <c r="Q114" s="86"/>
      <c r="R114" s="86"/>
      <c r="S114" s="86"/>
      <c r="T114" s="87"/>
      <c r="U114" s="40"/>
      <c r="V114" s="40"/>
      <c r="W114" s="40"/>
      <c r="X114" s="40"/>
      <c r="Y114" s="40"/>
      <c r="Z114" s="40"/>
      <c r="AA114" s="40"/>
      <c r="AB114" s="40"/>
      <c r="AC114" s="40"/>
      <c r="AD114" s="40"/>
      <c r="AE114" s="40"/>
      <c r="AT114" s="19" t="s">
        <v>149</v>
      </c>
      <c r="AU114" s="19" t="s">
        <v>82</v>
      </c>
    </row>
    <row r="115" s="2" customFormat="1" ht="55.5" customHeight="1">
      <c r="A115" s="40"/>
      <c r="B115" s="41"/>
      <c r="C115" s="228" t="s">
        <v>164</v>
      </c>
      <c r="D115" s="228" t="s">
        <v>142</v>
      </c>
      <c r="E115" s="229" t="s">
        <v>165</v>
      </c>
      <c r="F115" s="230" t="s">
        <v>166</v>
      </c>
      <c r="G115" s="231" t="s">
        <v>145</v>
      </c>
      <c r="H115" s="232">
        <v>60</v>
      </c>
      <c r="I115" s="233"/>
      <c r="J115" s="234">
        <f>ROUND(I115*H115,2)</f>
        <v>0</v>
      </c>
      <c r="K115" s="230" t="s">
        <v>146</v>
      </c>
      <c r="L115" s="46"/>
      <c r="M115" s="235" t="s">
        <v>19</v>
      </c>
      <c r="N115" s="236" t="s">
        <v>44</v>
      </c>
      <c r="O115" s="86"/>
      <c r="P115" s="237">
        <f>O115*H115</f>
        <v>0</v>
      </c>
      <c r="Q115" s="237">
        <v>0</v>
      </c>
      <c r="R115" s="237">
        <f>Q115*H115</f>
        <v>0</v>
      </c>
      <c r="S115" s="237">
        <v>0</v>
      </c>
      <c r="T115" s="238">
        <f>S115*H115</f>
        <v>0</v>
      </c>
      <c r="U115" s="40"/>
      <c r="V115" s="40"/>
      <c r="W115" s="40"/>
      <c r="X115" s="40"/>
      <c r="Y115" s="40"/>
      <c r="Z115" s="40"/>
      <c r="AA115" s="40"/>
      <c r="AB115" s="40"/>
      <c r="AC115" s="40"/>
      <c r="AD115" s="40"/>
      <c r="AE115" s="40"/>
      <c r="AR115" s="239" t="s">
        <v>147</v>
      </c>
      <c r="AT115" s="239" t="s">
        <v>142</v>
      </c>
      <c r="AU115" s="239" t="s">
        <v>82</v>
      </c>
      <c r="AY115" s="19" t="s">
        <v>140</v>
      </c>
      <c r="BE115" s="240">
        <f>IF(N115="základní",J115,0)</f>
        <v>0</v>
      </c>
      <c r="BF115" s="240">
        <f>IF(N115="snížená",J115,0)</f>
        <v>0</v>
      </c>
      <c r="BG115" s="240">
        <f>IF(N115="zákl. přenesená",J115,0)</f>
        <v>0</v>
      </c>
      <c r="BH115" s="240">
        <f>IF(N115="sníž. přenesená",J115,0)</f>
        <v>0</v>
      </c>
      <c r="BI115" s="240">
        <f>IF(N115="nulová",J115,0)</f>
        <v>0</v>
      </c>
      <c r="BJ115" s="19" t="s">
        <v>80</v>
      </c>
      <c r="BK115" s="240">
        <f>ROUND(I115*H115,2)</f>
        <v>0</v>
      </c>
      <c r="BL115" s="19" t="s">
        <v>147</v>
      </c>
      <c r="BM115" s="239" t="s">
        <v>167</v>
      </c>
    </row>
    <row r="116" s="2" customFormat="1">
      <c r="A116" s="40"/>
      <c r="B116" s="41"/>
      <c r="C116" s="42"/>
      <c r="D116" s="241" t="s">
        <v>149</v>
      </c>
      <c r="E116" s="42"/>
      <c r="F116" s="242" t="s">
        <v>163</v>
      </c>
      <c r="G116" s="42"/>
      <c r="H116" s="42"/>
      <c r="I116" s="148"/>
      <c r="J116" s="42"/>
      <c r="K116" s="42"/>
      <c r="L116" s="46"/>
      <c r="M116" s="243"/>
      <c r="N116" s="244"/>
      <c r="O116" s="86"/>
      <c r="P116" s="86"/>
      <c r="Q116" s="86"/>
      <c r="R116" s="86"/>
      <c r="S116" s="86"/>
      <c r="T116" s="87"/>
      <c r="U116" s="40"/>
      <c r="V116" s="40"/>
      <c r="W116" s="40"/>
      <c r="X116" s="40"/>
      <c r="Y116" s="40"/>
      <c r="Z116" s="40"/>
      <c r="AA116" s="40"/>
      <c r="AB116" s="40"/>
      <c r="AC116" s="40"/>
      <c r="AD116" s="40"/>
      <c r="AE116" s="40"/>
      <c r="AT116" s="19" t="s">
        <v>149</v>
      </c>
      <c r="AU116" s="19" t="s">
        <v>82</v>
      </c>
    </row>
    <row r="117" s="2" customFormat="1" ht="33" customHeight="1">
      <c r="A117" s="40"/>
      <c r="B117" s="41"/>
      <c r="C117" s="228" t="s">
        <v>168</v>
      </c>
      <c r="D117" s="228" t="s">
        <v>142</v>
      </c>
      <c r="E117" s="229" t="s">
        <v>169</v>
      </c>
      <c r="F117" s="230" t="s">
        <v>170</v>
      </c>
      <c r="G117" s="231" t="s">
        <v>145</v>
      </c>
      <c r="H117" s="232">
        <v>63</v>
      </c>
      <c r="I117" s="233"/>
      <c r="J117" s="234">
        <f>ROUND(I117*H117,2)</f>
        <v>0</v>
      </c>
      <c r="K117" s="230" t="s">
        <v>146</v>
      </c>
      <c r="L117" s="46"/>
      <c r="M117" s="235" t="s">
        <v>19</v>
      </c>
      <c r="N117" s="236" t="s">
        <v>44</v>
      </c>
      <c r="O117" s="86"/>
      <c r="P117" s="237">
        <f>O117*H117</f>
        <v>0</v>
      </c>
      <c r="Q117" s="237">
        <v>0.084250000000000005</v>
      </c>
      <c r="R117" s="237">
        <f>Q117*H117</f>
        <v>5.3077500000000004</v>
      </c>
      <c r="S117" s="237">
        <v>0</v>
      </c>
      <c r="T117" s="238">
        <f>S117*H117</f>
        <v>0</v>
      </c>
      <c r="U117" s="40"/>
      <c r="V117" s="40"/>
      <c r="W117" s="40"/>
      <c r="X117" s="40"/>
      <c r="Y117" s="40"/>
      <c r="Z117" s="40"/>
      <c r="AA117" s="40"/>
      <c r="AB117" s="40"/>
      <c r="AC117" s="40"/>
      <c r="AD117" s="40"/>
      <c r="AE117" s="40"/>
      <c r="AR117" s="239" t="s">
        <v>147</v>
      </c>
      <c r="AT117" s="239" t="s">
        <v>142</v>
      </c>
      <c r="AU117" s="239" t="s">
        <v>82</v>
      </c>
      <c r="AY117" s="19" t="s">
        <v>140</v>
      </c>
      <c r="BE117" s="240">
        <f>IF(N117="základní",J117,0)</f>
        <v>0</v>
      </c>
      <c r="BF117" s="240">
        <f>IF(N117="snížená",J117,0)</f>
        <v>0</v>
      </c>
      <c r="BG117" s="240">
        <f>IF(N117="zákl. přenesená",J117,0)</f>
        <v>0</v>
      </c>
      <c r="BH117" s="240">
        <f>IF(N117="sníž. přenesená",J117,0)</f>
        <v>0</v>
      </c>
      <c r="BI117" s="240">
        <f>IF(N117="nulová",J117,0)</f>
        <v>0</v>
      </c>
      <c r="BJ117" s="19" t="s">
        <v>80</v>
      </c>
      <c r="BK117" s="240">
        <f>ROUND(I117*H117,2)</f>
        <v>0</v>
      </c>
      <c r="BL117" s="19" t="s">
        <v>147</v>
      </c>
      <c r="BM117" s="239" t="s">
        <v>171</v>
      </c>
    </row>
    <row r="118" s="2" customFormat="1">
      <c r="A118" s="40"/>
      <c r="B118" s="41"/>
      <c r="C118" s="42"/>
      <c r="D118" s="241" t="s">
        <v>149</v>
      </c>
      <c r="E118" s="42"/>
      <c r="F118" s="242" t="s">
        <v>163</v>
      </c>
      <c r="G118" s="42"/>
      <c r="H118" s="42"/>
      <c r="I118" s="148"/>
      <c r="J118" s="42"/>
      <c r="K118" s="42"/>
      <c r="L118" s="46"/>
      <c r="M118" s="243"/>
      <c r="N118" s="244"/>
      <c r="O118" s="86"/>
      <c r="P118" s="86"/>
      <c r="Q118" s="86"/>
      <c r="R118" s="86"/>
      <c r="S118" s="86"/>
      <c r="T118" s="87"/>
      <c r="U118" s="40"/>
      <c r="V118" s="40"/>
      <c r="W118" s="40"/>
      <c r="X118" s="40"/>
      <c r="Y118" s="40"/>
      <c r="Z118" s="40"/>
      <c r="AA118" s="40"/>
      <c r="AB118" s="40"/>
      <c r="AC118" s="40"/>
      <c r="AD118" s="40"/>
      <c r="AE118" s="40"/>
      <c r="AT118" s="19" t="s">
        <v>149</v>
      </c>
      <c r="AU118" s="19" t="s">
        <v>82</v>
      </c>
    </row>
    <row r="119" s="2" customFormat="1" ht="16.5" customHeight="1">
      <c r="A119" s="40"/>
      <c r="B119" s="41"/>
      <c r="C119" s="245" t="s">
        <v>172</v>
      </c>
      <c r="D119" s="245" t="s">
        <v>173</v>
      </c>
      <c r="E119" s="246" t="s">
        <v>174</v>
      </c>
      <c r="F119" s="247" t="s">
        <v>175</v>
      </c>
      <c r="G119" s="248" t="s">
        <v>145</v>
      </c>
      <c r="H119" s="249">
        <v>5</v>
      </c>
      <c r="I119" s="250"/>
      <c r="J119" s="251">
        <f>ROUND(I119*H119,2)</f>
        <v>0</v>
      </c>
      <c r="K119" s="247" t="s">
        <v>176</v>
      </c>
      <c r="L119" s="252"/>
      <c r="M119" s="253" t="s">
        <v>19</v>
      </c>
      <c r="N119" s="254" t="s">
        <v>44</v>
      </c>
      <c r="O119" s="86"/>
      <c r="P119" s="237">
        <f>O119*H119</f>
        <v>0</v>
      </c>
      <c r="Q119" s="237">
        <v>0</v>
      </c>
      <c r="R119" s="237">
        <f>Q119*H119</f>
        <v>0</v>
      </c>
      <c r="S119" s="237">
        <v>0</v>
      </c>
      <c r="T119" s="238">
        <f>S119*H119</f>
        <v>0</v>
      </c>
      <c r="U119" s="40"/>
      <c r="V119" s="40"/>
      <c r="W119" s="40"/>
      <c r="X119" s="40"/>
      <c r="Y119" s="40"/>
      <c r="Z119" s="40"/>
      <c r="AA119" s="40"/>
      <c r="AB119" s="40"/>
      <c r="AC119" s="40"/>
      <c r="AD119" s="40"/>
      <c r="AE119" s="40"/>
      <c r="AR119" s="239" t="s">
        <v>177</v>
      </c>
      <c r="AT119" s="239" t="s">
        <v>173</v>
      </c>
      <c r="AU119" s="239" t="s">
        <v>82</v>
      </c>
      <c r="AY119" s="19" t="s">
        <v>140</v>
      </c>
      <c r="BE119" s="240">
        <f>IF(N119="základní",J119,0)</f>
        <v>0</v>
      </c>
      <c r="BF119" s="240">
        <f>IF(N119="snížená",J119,0)</f>
        <v>0</v>
      </c>
      <c r="BG119" s="240">
        <f>IF(N119="zákl. přenesená",J119,0)</f>
        <v>0</v>
      </c>
      <c r="BH119" s="240">
        <f>IF(N119="sníž. přenesená",J119,0)</f>
        <v>0</v>
      </c>
      <c r="BI119" s="240">
        <f>IF(N119="nulová",J119,0)</f>
        <v>0</v>
      </c>
      <c r="BJ119" s="19" t="s">
        <v>80</v>
      </c>
      <c r="BK119" s="240">
        <f>ROUND(I119*H119,2)</f>
        <v>0</v>
      </c>
      <c r="BL119" s="19" t="s">
        <v>147</v>
      </c>
      <c r="BM119" s="239" t="s">
        <v>178</v>
      </c>
    </row>
    <row r="120" s="2" customFormat="1" ht="16.5" customHeight="1">
      <c r="A120" s="40"/>
      <c r="B120" s="41"/>
      <c r="C120" s="228" t="s">
        <v>177</v>
      </c>
      <c r="D120" s="228" t="s">
        <v>142</v>
      </c>
      <c r="E120" s="229" t="s">
        <v>179</v>
      </c>
      <c r="F120" s="230" t="s">
        <v>180</v>
      </c>
      <c r="G120" s="231" t="s">
        <v>181</v>
      </c>
      <c r="H120" s="232">
        <v>5</v>
      </c>
      <c r="I120" s="233"/>
      <c r="J120" s="234">
        <f>ROUND(I120*H120,2)</f>
        <v>0</v>
      </c>
      <c r="K120" s="230" t="s">
        <v>176</v>
      </c>
      <c r="L120" s="46"/>
      <c r="M120" s="235" t="s">
        <v>19</v>
      </c>
      <c r="N120" s="236" t="s">
        <v>44</v>
      </c>
      <c r="O120" s="86"/>
      <c r="P120" s="237">
        <f>O120*H120</f>
        <v>0</v>
      </c>
      <c r="Q120" s="237">
        <v>0</v>
      </c>
      <c r="R120" s="237">
        <f>Q120*H120</f>
        <v>0</v>
      </c>
      <c r="S120" s="237">
        <v>0</v>
      </c>
      <c r="T120" s="238">
        <f>S120*H120</f>
        <v>0</v>
      </c>
      <c r="U120" s="40"/>
      <c r="V120" s="40"/>
      <c r="W120" s="40"/>
      <c r="X120" s="40"/>
      <c r="Y120" s="40"/>
      <c r="Z120" s="40"/>
      <c r="AA120" s="40"/>
      <c r="AB120" s="40"/>
      <c r="AC120" s="40"/>
      <c r="AD120" s="40"/>
      <c r="AE120" s="40"/>
      <c r="AR120" s="239" t="s">
        <v>147</v>
      </c>
      <c r="AT120" s="239" t="s">
        <v>142</v>
      </c>
      <c r="AU120" s="239" t="s">
        <v>82</v>
      </c>
      <c r="AY120" s="19" t="s">
        <v>140</v>
      </c>
      <c r="BE120" s="240">
        <f>IF(N120="základní",J120,0)</f>
        <v>0</v>
      </c>
      <c r="BF120" s="240">
        <f>IF(N120="snížená",J120,0)</f>
        <v>0</v>
      </c>
      <c r="BG120" s="240">
        <f>IF(N120="zákl. přenesená",J120,0)</f>
        <v>0</v>
      </c>
      <c r="BH120" s="240">
        <f>IF(N120="sníž. přenesená",J120,0)</f>
        <v>0</v>
      </c>
      <c r="BI120" s="240">
        <f>IF(N120="nulová",J120,0)</f>
        <v>0</v>
      </c>
      <c r="BJ120" s="19" t="s">
        <v>80</v>
      </c>
      <c r="BK120" s="240">
        <f>ROUND(I120*H120,2)</f>
        <v>0</v>
      </c>
      <c r="BL120" s="19" t="s">
        <v>147</v>
      </c>
      <c r="BM120" s="239" t="s">
        <v>182</v>
      </c>
    </row>
    <row r="121" s="12" customFormat="1" ht="22.8" customHeight="1">
      <c r="A121" s="12"/>
      <c r="B121" s="212"/>
      <c r="C121" s="213"/>
      <c r="D121" s="214" t="s">
        <v>72</v>
      </c>
      <c r="E121" s="226" t="s">
        <v>156</v>
      </c>
      <c r="F121" s="226" t="s">
        <v>183</v>
      </c>
      <c r="G121" s="213"/>
      <c r="H121" s="213"/>
      <c r="I121" s="216"/>
      <c r="J121" s="227">
        <f>BK121</f>
        <v>0</v>
      </c>
      <c r="K121" s="213"/>
      <c r="L121" s="218"/>
      <c r="M121" s="219"/>
      <c r="N121" s="220"/>
      <c r="O121" s="220"/>
      <c r="P121" s="221">
        <f>SUM(P122:P140)</f>
        <v>0</v>
      </c>
      <c r="Q121" s="220"/>
      <c r="R121" s="221">
        <f>SUM(R122:R140)</f>
        <v>183.26385888000002</v>
      </c>
      <c r="S121" s="220"/>
      <c r="T121" s="222">
        <f>SUM(T122:T140)</f>
        <v>0</v>
      </c>
      <c r="U121" s="12"/>
      <c r="V121" s="12"/>
      <c r="W121" s="12"/>
      <c r="X121" s="12"/>
      <c r="Y121" s="12"/>
      <c r="Z121" s="12"/>
      <c r="AA121" s="12"/>
      <c r="AB121" s="12"/>
      <c r="AC121" s="12"/>
      <c r="AD121" s="12"/>
      <c r="AE121" s="12"/>
      <c r="AR121" s="223" t="s">
        <v>80</v>
      </c>
      <c r="AT121" s="224" t="s">
        <v>72</v>
      </c>
      <c r="AU121" s="224" t="s">
        <v>80</v>
      </c>
      <c r="AY121" s="223" t="s">
        <v>140</v>
      </c>
      <c r="BK121" s="225">
        <f>SUM(BK122:BK140)</f>
        <v>0</v>
      </c>
    </row>
    <row r="122" s="2" customFormat="1" ht="21.75" customHeight="1">
      <c r="A122" s="40"/>
      <c r="B122" s="41"/>
      <c r="C122" s="228" t="s">
        <v>184</v>
      </c>
      <c r="D122" s="228" t="s">
        <v>142</v>
      </c>
      <c r="E122" s="229" t="s">
        <v>185</v>
      </c>
      <c r="F122" s="230" t="s">
        <v>186</v>
      </c>
      <c r="G122" s="231" t="s">
        <v>187</v>
      </c>
      <c r="H122" s="232">
        <v>37.316000000000002</v>
      </c>
      <c r="I122" s="233"/>
      <c r="J122" s="234">
        <f>ROUND(I122*H122,2)</f>
        <v>0</v>
      </c>
      <c r="K122" s="230" t="s">
        <v>146</v>
      </c>
      <c r="L122" s="46"/>
      <c r="M122" s="235" t="s">
        <v>19</v>
      </c>
      <c r="N122" s="236" t="s">
        <v>44</v>
      </c>
      <c r="O122" s="86"/>
      <c r="P122" s="237">
        <f>O122*H122</f>
        <v>0</v>
      </c>
      <c r="Q122" s="237">
        <v>1.6285000000000001</v>
      </c>
      <c r="R122" s="237">
        <f>Q122*H122</f>
        <v>60.769106000000008</v>
      </c>
      <c r="S122" s="237">
        <v>0</v>
      </c>
      <c r="T122" s="238">
        <f>S122*H122</f>
        <v>0</v>
      </c>
      <c r="U122" s="40"/>
      <c r="V122" s="40"/>
      <c r="W122" s="40"/>
      <c r="X122" s="40"/>
      <c r="Y122" s="40"/>
      <c r="Z122" s="40"/>
      <c r="AA122" s="40"/>
      <c r="AB122" s="40"/>
      <c r="AC122" s="40"/>
      <c r="AD122" s="40"/>
      <c r="AE122" s="40"/>
      <c r="AR122" s="239" t="s">
        <v>147</v>
      </c>
      <c r="AT122" s="239" t="s">
        <v>142</v>
      </c>
      <c r="AU122" s="239" t="s">
        <v>82</v>
      </c>
      <c r="AY122" s="19" t="s">
        <v>140</v>
      </c>
      <c r="BE122" s="240">
        <f>IF(N122="základní",J122,0)</f>
        <v>0</v>
      </c>
      <c r="BF122" s="240">
        <f>IF(N122="snížená",J122,0)</f>
        <v>0</v>
      </c>
      <c r="BG122" s="240">
        <f>IF(N122="zákl. přenesená",J122,0)</f>
        <v>0</v>
      </c>
      <c r="BH122" s="240">
        <f>IF(N122="sníž. přenesená",J122,0)</f>
        <v>0</v>
      </c>
      <c r="BI122" s="240">
        <f>IF(N122="nulová",J122,0)</f>
        <v>0</v>
      </c>
      <c r="BJ122" s="19" t="s">
        <v>80</v>
      </c>
      <c r="BK122" s="240">
        <f>ROUND(I122*H122,2)</f>
        <v>0</v>
      </c>
      <c r="BL122" s="19" t="s">
        <v>147</v>
      </c>
      <c r="BM122" s="239" t="s">
        <v>188</v>
      </c>
    </row>
    <row r="123" s="2" customFormat="1">
      <c r="A123" s="40"/>
      <c r="B123" s="41"/>
      <c r="C123" s="42"/>
      <c r="D123" s="241" t="s">
        <v>149</v>
      </c>
      <c r="E123" s="42"/>
      <c r="F123" s="242" t="s">
        <v>189</v>
      </c>
      <c r="G123" s="42"/>
      <c r="H123" s="42"/>
      <c r="I123" s="148"/>
      <c r="J123" s="42"/>
      <c r="K123" s="42"/>
      <c r="L123" s="46"/>
      <c r="M123" s="243"/>
      <c r="N123" s="244"/>
      <c r="O123" s="86"/>
      <c r="P123" s="86"/>
      <c r="Q123" s="86"/>
      <c r="R123" s="86"/>
      <c r="S123" s="86"/>
      <c r="T123" s="87"/>
      <c r="U123" s="40"/>
      <c r="V123" s="40"/>
      <c r="W123" s="40"/>
      <c r="X123" s="40"/>
      <c r="Y123" s="40"/>
      <c r="Z123" s="40"/>
      <c r="AA123" s="40"/>
      <c r="AB123" s="40"/>
      <c r="AC123" s="40"/>
      <c r="AD123" s="40"/>
      <c r="AE123" s="40"/>
      <c r="AT123" s="19" t="s">
        <v>149</v>
      </c>
      <c r="AU123" s="19" t="s">
        <v>82</v>
      </c>
    </row>
    <row r="124" s="13" customFormat="1">
      <c r="A124" s="13"/>
      <c r="B124" s="255"/>
      <c r="C124" s="256"/>
      <c r="D124" s="241" t="s">
        <v>190</v>
      </c>
      <c r="E124" s="257" t="s">
        <v>19</v>
      </c>
      <c r="F124" s="258" t="s">
        <v>191</v>
      </c>
      <c r="G124" s="256"/>
      <c r="H124" s="259">
        <v>13.000999999999999</v>
      </c>
      <c r="I124" s="260"/>
      <c r="J124" s="256"/>
      <c r="K124" s="256"/>
      <c r="L124" s="261"/>
      <c r="M124" s="262"/>
      <c r="N124" s="263"/>
      <c r="O124" s="263"/>
      <c r="P124" s="263"/>
      <c r="Q124" s="263"/>
      <c r="R124" s="263"/>
      <c r="S124" s="263"/>
      <c r="T124" s="264"/>
      <c r="U124" s="13"/>
      <c r="V124" s="13"/>
      <c r="W124" s="13"/>
      <c r="X124" s="13"/>
      <c r="Y124" s="13"/>
      <c r="Z124" s="13"/>
      <c r="AA124" s="13"/>
      <c r="AB124" s="13"/>
      <c r="AC124" s="13"/>
      <c r="AD124" s="13"/>
      <c r="AE124" s="13"/>
      <c r="AT124" s="265" t="s">
        <v>190</v>
      </c>
      <c r="AU124" s="265" t="s">
        <v>82</v>
      </c>
      <c r="AV124" s="13" t="s">
        <v>82</v>
      </c>
      <c r="AW124" s="13" t="s">
        <v>35</v>
      </c>
      <c r="AX124" s="13" t="s">
        <v>73</v>
      </c>
      <c r="AY124" s="265" t="s">
        <v>140</v>
      </c>
    </row>
    <row r="125" s="13" customFormat="1">
      <c r="A125" s="13"/>
      <c r="B125" s="255"/>
      <c r="C125" s="256"/>
      <c r="D125" s="241" t="s">
        <v>190</v>
      </c>
      <c r="E125" s="257" t="s">
        <v>19</v>
      </c>
      <c r="F125" s="258" t="s">
        <v>192</v>
      </c>
      <c r="G125" s="256"/>
      <c r="H125" s="259">
        <v>1.5900000000000001</v>
      </c>
      <c r="I125" s="260"/>
      <c r="J125" s="256"/>
      <c r="K125" s="256"/>
      <c r="L125" s="261"/>
      <c r="M125" s="262"/>
      <c r="N125" s="263"/>
      <c r="O125" s="263"/>
      <c r="P125" s="263"/>
      <c r="Q125" s="263"/>
      <c r="R125" s="263"/>
      <c r="S125" s="263"/>
      <c r="T125" s="264"/>
      <c r="U125" s="13"/>
      <c r="V125" s="13"/>
      <c r="W125" s="13"/>
      <c r="X125" s="13"/>
      <c r="Y125" s="13"/>
      <c r="Z125" s="13"/>
      <c r="AA125" s="13"/>
      <c r="AB125" s="13"/>
      <c r="AC125" s="13"/>
      <c r="AD125" s="13"/>
      <c r="AE125" s="13"/>
      <c r="AT125" s="265" t="s">
        <v>190</v>
      </c>
      <c r="AU125" s="265" t="s">
        <v>82</v>
      </c>
      <c r="AV125" s="13" t="s">
        <v>82</v>
      </c>
      <c r="AW125" s="13" t="s">
        <v>35</v>
      </c>
      <c r="AX125" s="13" t="s">
        <v>73</v>
      </c>
      <c r="AY125" s="265" t="s">
        <v>140</v>
      </c>
    </row>
    <row r="126" s="13" customFormat="1">
      <c r="A126" s="13"/>
      <c r="B126" s="255"/>
      <c r="C126" s="256"/>
      <c r="D126" s="241" t="s">
        <v>190</v>
      </c>
      <c r="E126" s="257" t="s">
        <v>19</v>
      </c>
      <c r="F126" s="258" t="s">
        <v>193</v>
      </c>
      <c r="G126" s="256"/>
      <c r="H126" s="259">
        <v>9.8469999999999995</v>
      </c>
      <c r="I126" s="260"/>
      <c r="J126" s="256"/>
      <c r="K126" s="256"/>
      <c r="L126" s="261"/>
      <c r="M126" s="262"/>
      <c r="N126" s="263"/>
      <c r="O126" s="263"/>
      <c r="P126" s="263"/>
      <c r="Q126" s="263"/>
      <c r="R126" s="263"/>
      <c r="S126" s="263"/>
      <c r="T126" s="264"/>
      <c r="U126" s="13"/>
      <c r="V126" s="13"/>
      <c r="W126" s="13"/>
      <c r="X126" s="13"/>
      <c r="Y126" s="13"/>
      <c r="Z126" s="13"/>
      <c r="AA126" s="13"/>
      <c r="AB126" s="13"/>
      <c r="AC126" s="13"/>
      <c r="AD126" s="13"/>
      <c r="AE126" s="13"/>
      <c r="AT126" s="265" t="s">
        <v>190</v>
      </c>
      <c r="AU126" s="265" t="s">
        <v>82</v>
      </c>
      <c r="AV126" s="13" t="s">
        <v>82</v>
      </c>
      <c r="AW126" s="13" t="s">
        <v>35</v>
      </c>
      <c r="AX126" s="13" t="s">
        <v>73</v>
      </c>
      <c r="AY126" s="265" t="s">
        <v>140</v>
      </c>
    </row>
    <row r="127" s="13" customFormat="1">
      <c r="A127" s="13"/>
      <c r="B127" s="255"/>
      <c r="C127" s="256"/>
      <c r="D127" s="241" t="s">
        <v>190</v>
      </c>
      <c r="E127" s="257" t="s">
        <v>19</v>
      </c>
      <c r="F127" s="258" t="s">
        <v>194</v>
      </c>
      <c r="G127" s="256"/>
      <c r="H127" s="259">
        <v>1.3280000000000001</v>
      </c>
      <c r="I127" s="260"/>
      <c r="J127" s="256"/>
      <c r="K127" s="256"/>
      <c r="L127" s="261"/>
      <c r="M127" s="262"/>
      <c r="N127" s="263"/>
      <c r="O127" s="263"/>
      <c r="P127" s="263"/>
      <c r="Q127" s="263"/>
      <c r="R127" s="263"/>
      <c r="S127" s="263"/>
      <c r="T127" s="264"/>
      <c r="U127" s="13"/>
      <c r="V127" s="13"/>
      <c r="W127" s="13"/>
      <c r="X127" s="13"/>
      <c r="Y127" s="13"/>
      <c r="Z127" s="13"/>
      <c r="AA127" s="13"/>
      <c r="AB127" s="13"/>
      <c r="AC127" s="13"/>
      <c r="AD127" s="13"/>
      <c r="AE127" s="13"/>
      <c r="AT127" s="265" t="s">
        <v>190</v>
      </c>
      <c r="AU127" s="265" t="s">
        <v>82</v>
      </c>
      <c r="AV127" s="13" t="s">
        <v>82</v>
      </c>
      <c r="AW127" s="13" t="s">
        <v>35</v>
      </c>
      <c r="AX127" s="13" t="s">
        <v>73</v>
      </c>
      <c r="AY127" s="265" t="s">
        <v>140</v>
      </c>
    </row>
    <row r="128" s="13" customFormat="1">
      <c r="A128" s="13"/>
      <c r="B128" s="255"/>
      <c r="C128" s="256"/>
      <c r="D128" s="241" t="s">
        <v>190</v>
      </c>
      <c r="E128" s="257" t="s">
        <v>19</v>
      </c>
      <c r="F128" s="258" t="s">
        <v>195</v>
      </c>
      <c r="G128" s="256"/>
      <c r="H128" s="259">
        <v>5.7750000000000004</v>
      </c>
      <c r="I128" s="260"/>
      <c r="J128" s="256"/>
      <c r="K128" s="256"/>
      <c r="L128" s="261"/>
      <c r="M128" s="262"/>
      <c r="N128" s="263"/>
      <c r="O128" s="263"/>
      <c r="P128" s="263"/>
      <c r="Q128" s="263"/>
      <c r="R128" s="263"/>
      <c r="S128" s="263"/>
      <c r="T128" s="264"/>
      <c r="U128" s="13"/>
      <c r="V128" s="13"/>
      <c r="W128" s="13"/>
      <c r="X128" s="13"/>
      <c r="Y128" s="13"/>
      <c r="Z128" s="13"/>
      <c r="AA128" s="13"/>
      <c r="AB128" s="13"/>
      <c r="AC128" s="13"/>
      <c r="AD128" s="13"/>
      <c r="AE128" s="13"/>
      <c r="AT128" s="265" t="s">
        <v>190</v>
      </c>
      <c r="AU128" s="265" t="s">
        <v>82</v>
      </c>
      <c r="AV128" s="13" t="s">
        <v>82</v>
      </c>
      <c r="AW128" s="13" t="s">
        <v>35</v>
      </c>
      <c r="AX128" s="13" t="s">
        <v>73</v>
      </c>
      <c r="AY128" s="265" t="s">
        <v>140</v>
      </c>
    </row>
    <row r="129" s="13" customFormat="1">
      <c r="A129" s="13"/>
      <c r="B129" s="255"/>
      <c r="C129" s="256"/>
      <c r="D129" s="241" t="s">
        <v>190</v>
      </c>
      <c r="E129" s="257" t="s">
        <v>19</v>
      </c>
      <c r="F129" s="258" t="s">
        <v>196</v>
      </c>
      <c r="G129" s="256"/>
      <c r="H129" s="259">
        <v>5.7750000000000004</v>
      </c>
      <c r="I129" s="260"/>
      <c r="J129" s="256"/>
      <c r="K129" s="256"/>
      <c r="L129" s="261"/>
      <c r="M129" s="262"/>
      <c r="N129" s="263"/>
      <c r="O129" s="263"/>
      <c r="P129" s="263"/>
      <c r="Q129" s="263"/>
      <c r="R129" s="263"/>
      <c r="S129" s="263"/>
      <c r="T129" s="264"/>
      <c r="U129" s="13"/>
      <c r="V129" s="13"/>
      <c r="W129" s="13"/>
      <c r="X129" s="13"/>
      <c r="Y129" s="13"/>
      <c r="Z129" s="13"/>
      <c r="AA129" s="13"/>
      <c r="AB129" s="13"/>
      <c r="AC129" s="13"/>
      <c r="AD129" s="13"/>
      <c r="AE129" s="13"/>
      <c r="AT129" s="265" t="s">
        <v>190</v>
      </c>
      <c r="AU129" s="265" t="s">
        <v>82</v>
      </c>
      <c r="AV129" s="13" t="s">
        <v>82</v>
      </c>
      <c r="AW129" s="13" t="s">
        <v>35</v>
      </c>
      <c r="AX129" s="13" t="s">
        <v>73</v>
      </c>
      <c r="AY129" s="265" t="s">
        <v>140</v>
      </c>
    </row>
    <row r="130" s="14" customFormat="1">
      <c r="A130" s="14"/>
      <c r="B130" s="266"/>
      <c r="C130" s="267"/>
      <c r="D130" s="241" t="s">
        <v>190</v>
      </c>
      <c r="E130" s="268" t="s">
        <v>19</v>
      </c>
      <c r="F130" s="269" t="s">
        <v>197</v>
      </c>
      <c r="G130" s="267"/>
      <c r="H130" s="270">
        <v>37.316000000000002</v>
      </c>
      <c r="I130" s="271"/>
      <c r="J130" s="267"/>
      <c r="K130" s="267"/>
      <c r="L130" s="272"/>
      <c r="M130" s="273"/>
      <c r="N130" s="274"/>
      <c r="O130" s="274"/>
      <c r="P130" s="274"/>
      <c r="Q130" s="274"/>
      <c r="R130" s="274"/>
      <c r="S130" s="274"/>
      <c r="T130" s="275"/>
      <c r="U130" s="14"/>
      <c r="V130" s="14"/>
      <c r="W130" s="14"/>
      <c r="X130" s="14"/>
      <c r="Y130" s="14"/>
      <c r="Z130" s="14"/>
      <c r="AA130" s="14"/>
      <c r="AB130" s="14"/>
      <c r="AC130" s="14"/>
      <c r="AD130" s="14"/>
      <c r="AE130" s="14"/>
      <c r="AT130" s="276" t="s">
        <v>190</v>
      </c>
      <c r="AU130" s="276" t="s">
        <v>82</v>
      </c>
      <c r="AV130" s="14" t="s">
        <v>147</v>
      </c>
      <c r="AW130" s="14" t="s">
        <v>35</v>
      </c>
      <c r="AX130" s="14" t="s">
        <v>80</v>
      </c>
      <c r="AY130" s="276" t="s">
        <v>140</v>
      </c>
    </row>
    <row r="131" s="2" customFormat="1" ht="33" customHeight="1">
      <c r="A131" s="40"/>
      <c r="B131" s="41"/>
      <c r="C131" s="228" t="s">
        <v>198</v>
      </c>
      <c r="D131" s="228" t="s">
        <v>142</v>
      </c>
      <c r="E131" s="229" t="s">
        <v>199</v>
      </c>
      <c r="F131" s="230" t="s">
        <v>200</v>
      </c>
      <c r="G131" s="231" t="s">
        <v>187</v>
      </c>
      <c r="H131" s="232">
        <v>67.003</v>
      </c>
      <c r="I131" s="233"/>
      <c r="J131" s="234">
        <f>ROUND(I131*H131,2)</f>
        <v>0</v>
      </c>
      <c r="K131" s="230" t="s">
        <v>146</v>
      </c>
      <c r="L131" s="46"/>
      <c r="M131" s="235" t="s">
        <v>19</v>
      </c>
      <c r="N131" s="236" t="s">
        <v>44</v>
      </c>
      <c r="O131" s="86"/>
      <c r="P131" s="237">
        <f>O131*H131</f>
        <v>0</v>
      </c>
      <c r="Q131" s="237">
        <v>1.8109599999999999</v>
      </c>
      <c r="R131" s="237">
        <f>Q131*H131</f>
        <v>121.33975287999999</v>
      </c>
      <c r="S131" s="237">
        <v>0</v>
      </c>
      <c r="T131" s="238">
        <f>S131*H131</f>
        <v>0</v>
      </c>
      <c r="U131" s="40"/>
      <c r="V131" s="40"/>
      <c r="W131" s="40"/>
      <c r="X131" s="40"/>
      <c r="Y131" s="40"/>
      <c r="Z131" s="40"/>
      <c r="AA131" s="40"/>
      <c r="AB131" s="40"/>
      <c r="AC131" s="40"/>
      <c r="AD131" s="40"/>
      <c r="AE131" s="40"/>
      <c r="AR131" s="239" t="s">
        <v>147</v>
      </c>
      <c r="AT131" s="239" t="s">
        <v>142</v>
      </c>
      <c r="AU131" s="239" t="s">
        <v>82</v>
      </c>
      <c r="AY131" s="19" t="s">
        <v>140</v>
      </c>
      <c r="BE131" s="240">
        <f>IF(N131="základní",J131,0)</f>
        <v>0</v>
      </c>
      <c r="BF131" s="240">
        <f>IF(N131="snížená",J131,0)</f>
        <v>0</v>
      </c>
      <c r="BG131" s="240">
        <f>IF(N131="zákl. přenesená",J131,0)</f>
        <v>0</v>
      </c>
      <c r="BH131" s="240">
        <f>IF(N131="sníž. přenesená",J131,0)</f>
        <v>0</v>
      </c>
      <c r="BI131" s="240">
        <f>IF(N131="nulová",J131,0)</f>
        <v>0</v>
      </c>
      <c r="BJ131" s="19" t="s">
        <v>80</v>
      </c>
      <c r="BK131" s="240">
        <f>ROUND(I131*H131,2)</f>
        <v>0</v>
      </c>
      <c r="BL131" s="19" t="s">
        <v>147</v>
      </c>
      <c r="BM131" s="239" t="s">
        <v>201</v>
      </c>
    </row>
    <row r="132" s="2" customFormat="1">
      <c r="A132" s="40"/>
      <c r="B132" s="41"/>
      <c r="C132" s="42"/>
      <c r="D132" s="241" t="s">
        <v>149</v>
      </c>
      <c r="E132" s="42"/>
      <c r="F132" s="242" t="s">
        <v>202</v>
      </c>
      <c r="G132" s="42"/>
      <c r="H132" s="42"/>
      <c r="I132" s="148"/>
      <c r="J132" s="42"/>
      <c r="K132" s="42"/>
      <c r="L132" s="46"/>
      <c r="M132" s="243"/>
      <c r="N132" s="244"/>
      <c r="O132" s="86"/>
      <c r="P132" s="86"/>
      <c r="Q132" s="86"/>
      <c r="R132" s="86"/>
      <c r="S132" s="86"/>
      <c r="T132" s="87"/>
      <c r="U132" s="40"/>
      <c r="V132" s="40"/>
      <c r="W132" s="40"/>
      <c r="X132" s="40"/>
      <c r="Y132" s="40"/>
      <c r="Z132" s="40"/>
      <c r="AA132" s="40"/>
      <c r="AB132" s="40"/>
      <c r="AC132" s="40"/>
      <c r="AD132" s="40"/>
      <c r="AE132" s="40"/>
      <c r="AT132" s="19" t="s">
        <v>149</v>
      </c>
      <c r="AU132" s="19" t="s">
        <v>82</v>
      </c>
    </row>
    <row r="133" s="13" customFormat="1">
      <c r="A133" s="13"/>
      <c r="B133" s="255"/>
      <c r="C133" s="256"/>
      <c r="D133" s="241" t="s">
        <v>190</v>
      </c>
      <c r="E133" s="257" t="s">
        <v>19</v>
      </c>
      <c r="F133" s="258" t="s">
        <v>203</v>
      </c>
      <c r="G133" s="256"/>
      <c r="H133" s="259">
        <v>8.2100000000000009</v>
      </c>
      <c r="I133" s="260"/>
      <c r="J133" s="256"/>
      <c r="K133" s="256"/>
      <c r="L133" s="261"/>
      <c r="M133" s="262"/>
      <c r="N133" s="263"/>
      <c r="O133" s="263"/>
      <c r="P133" s="263"/>
      <c r="Q133" s="263"/>
      <c r="R133" s="263"/>
      <c r="S133" s="263"/>
      <c r="T133" s="264"/>
      <c r="U133" s="13"/>
      <c r="V133" s="13"/>
      <c r="W133" s="13"/>
      <c r="X133" s="13"/>
      <c r="Y133" s="13"/>
      <c r="Z133" s="13"/>
      <c r="AA133" s="13"/>
      <c r="AB133" s="13"/>
      <c r="AC133" s="13"/>
      <c r="AD133" s="13"/>
      <c r="AE133" s="13"/>
      <c r="AT133" s="265" t="s">
        <v>190</v>
      </c>
      <c r="AU133" s="265" t="s">
        <v>82</v>
      </c>
      <c r="AV133" s="13" t="s">
        <v>82</v>
      </c>
      <c r="AW133" s="13" t="s">
        <v>35</v>
      </c>
      <c r="AX133" s="13" t="s">
        <v>73</v>
      </c>
      <c r="AY133" s="265" t="s">
        <v>140</v>
      </c>
    </row>
    <row r="134" s="13" customFormat="1">
      <c r="A134" s="13"/>
      <c r="B134" s="255"/>
      <c r="C134" s="256"/>
      <c r="D134" s="241" t="s">
        <v>190</v>
      </c>
      <c r="E134" s="257" t="s">
        <v>19</v>
      </c>
      <c r="F134" s="258" t="s">
        <v>204</v>
      </c>
      <c r="G134" s="256"/>
      <c r="H134" s="259">
        <v>5.1980000000000004</v>
      </c>
      <c r="I134" s="260"/>
      <c r="J134" s="256"/>
      <c r="K134" s="256"/>
      <c r="L134" s="261"/>
      <c r="M134" s="262"/>
      <c r="N134" s="263"/>
      <c r="O134" s="263"/>
      <c r="P134" s="263"/>
      <c r="Q134" s="263"/>
      <c r="R134" s="263"/>
      <c r="S134" s="263"/>
      <c r="T134" s="264"/>
      <c r="U134" s="13"/>
      <c r="V134" s="13"/>
      <c r="W134" s="13"/>
      <c r="X134" s="13"/>
      <c r="Y134" s="13"/>
      <c r="Z134" s="13"/>
      <c r="AA134" s="13"/>
      <c r="AB134" s="13"/>
      <c r="AC134" s="13"/>
      <c r="AD134" s="13"/>
      <c r="AE134" s="13"/>
      <c r="AT134" s="265" t="s">
        <v>190</v>
      </c>
      <c r="AU134" s="265" t="s">
        <v>82</v>
      </c>
      <c r="AV134" s="13" t="s">
        <v>82</v>
      </c>
      <c r="AW134" s="13" t="s">
        <v>35</v>
      </c>
      <c r="AX134" s="13" t="s">
        <v>73</v>
      </c>
      <c r="AY134" s="265" t="s">
        <v>140</v>
      </c>
    </row>
    <row r="135" s="13" customFormat="1">
      <c r="A135" s="13"/>
      <c r="B135" s="255"/>
      <c r="C135" s="256"/>
      <c r="D135" s="241" t="s">
        <v>190</v>
      </c>
      <c r="E135" s="257" t="s">
        <v>19</v>
      </c>
      <c r="F135" s="258" t="s">
        <v>205</v>
      </c>
      <c r="G135" s="256"/>
      <c r="H135" s="259">
        <v>35.482999999999997</v>
      </c>
      <c r="I135" s="260"/>
      <c r="J135" s="256"/>
      <c r="K135" s="256"/>
      <c r="L135" s="261"/>
      <c r="M135" s="262"/>
      <c r="N135" s="263"/>
      <c r="O135" s="263"/>
      <c r="P135" s="263"/>
      <c r="Q135" s="263"/>
      <c r="R135" s="263"/>
      <c r="S135" s="263"/>
      <c r="T135" s="264"/>
      <c r="U135" s="13"/>
      <c r="V135" s="13"/>
      <c r="W135" s="13"/>
      <c r="X135" s="13"/>
      <c r="Y135" s="13"/>
      <c r="Z135" s="13"/>
      <c r="AA135" s="13"/>
      <c r="AB135" s="13"/>
      <c r="AC135" s="13"/>
      <c r="AD135" s="13"/>
      <c r="AE135" s="13"/>
      <c r="AT135" s="265" t="s">
        <v>190</v>
      </c>
      <c r="AU135" s="265" t="s">
        <v>82</v>
      </c>
      <c r="AV135" s="13" t="s">
        <v>82</v>
      </c>
      <c r="AW135" s="13" t="s">
        <v>35</v>
      </c>
      <c r="AX135" s="13" t="s">
        <v>73</v>
      </c>
      <c r="AY135" s="265" t="s">
        <v>140</v>
      </c>
    </row>
    <row r="136" s="13" customFormat="1">
      <c r="A136" s="13"/>
      <c r="B136" s="255"/>
      <c r="C136" s="256"/>
      <c r="D136" s="241" t="s">
        <v>190</v>
      </c>
      <c r="E136" s="257" t="s">
        <v>19</v>
      </c>
      <c r="F136" s="258" t="s">
        <v>206</v>
      </c>
      <c r="G136" s="256"/>
      <c r="H136" s="259">
        <v>2.169</v>
      </c>
      <c r="I136" s="260"/>
      <c r="J136" s="256"/>
      <c r="K136" s="256"/>
      <c r="L136" s="261"/>
      <c r="M136" s="262"/>
      <c r="N136" s="263"/>
      <c r="O136" s="263"/>
      <c r="P136" s="263"/>
      <c r="Q136" s="263"/>
      <c r="R136" s="263"/>
      <c r="S136" s="263"/>
      <c r="T136" s="264"/>
      <c r="U136" s="13"/>
      <c r="V136" s="13"/>
      <c r="W136" s="13"/>
      <c r="X136" s="13"/>
      <c r="Y136" s="13"/>
      <c r="Z136" s="13"/>
      <c r="AA136" s="13"/>
      <c r="AB136" s="13"/>
      <c r="AC136" s="13"/>
      <c r="AD136" s="13"/>
      <c r="AE136" s="13"/>
      <c r="AT136" s="265" t="s">
        <v>190</v>
      </c>
      <c r="AU136" s="265" t="s">
        <v>82</v>
      </c>
      <c r="AV136" s="13" t="s">
        <v>82</v>
      </c>
      <c r="AW136" s="13" t="s">
        <v>35</v>
      </c>
      <c r="AX136" s="13" t="s">
        <v>73</v>
      </c>
      <c r="AY136" s="265" t="s">
        <v>140</v>
      </c>
    </row>
    <row r="137" s="13" customFormat="1">
      <c r="A137" s="13"/>
      <c r="B137" s="255"/>
      <c r="C137" s="256"/>
      <c r="D137" s="241" t="s">
        <v>190</v>
      </c>
      <c r="E137" s="257" t="s">
        <v>19</v>
      </c>
      <c r="F137" s="258" t="s">
        <v>207</v>
      </c>
      <c r="G137" s="256"/>
      <c r="H137" s="259">
        <v>15.943</v>
      </c>
      <c r="I137" s="260"/>
      <c r="J137" s="256"/>
      <c r="K137" s="256"/>
      <c r="L137" s="261"/>
      <c r="M137" s="262"/>
      <c r="N137" s="263"/>
      <c r="O137" s="263"/>
      <c r="P137" s="263"/>
      <c r="Q137" s="263"/>
      <c r="R137" s="263"/>
      <c r="S137" s="263"/>
      <c r="T137" s="264"/>
      <c r="U137" s="13"/>
      <c r="V137" s="13"/>
      <c r="W137" s="13"/>
      <c r="X137" s="13"/>
      <c r="Y137" s="13"/>
      <c r="Z137" s="13"/>
      <c r="AA137" s="13"/>
      <c r="AB137" s="13"/>
      <c r="AC137" s="13"/>
      <c r="AD137" s="13"/>
      <c r="AE137" s="13"/>
      <c r="AT137" s="265" t="s">
        <v>190</v>
      </c>
      <c r="AU137" s="265" t="s">
        <v>82</v>
      </c>
      <c r="AV137" s="13" t="s">
        <v>82</v>
      </c>
      <c r="AW137" s="13" t="s">
        <v>35</v>
      </c>
      <c r="AX137" s="13" t="s">
        <v>73</v>
      </c>
      <c r="AY137" s="265" t="s">
        <v>140</v>
      </c>
    </row>
    <row r="138" s="14" customFormat="1">
      <c r="A138" s="14"/>
      <c r="B138" s="266"/>
      <c r="C138" s="267"/>
      <c r="D138" s="241" t="s">
        <v>190</v>
      </c>
      <c r="E138" s="268" t="s">
        <v>19</v>
      </c>
      <c r="F138" s="269" t="s">
        <v>197</v>
      </c>
      <c r="G138" s="267"/>
      <c r="H138" s="270">
        <v>67.003</v>
      </c>
      <c r="I138" s="271"/>
      <c r="J138" s="267"/>
      <c r="K138" s="267"/>
      <c r="L138" s="272"/>
      <c r="M138" s="273"/>
      <c r="N138" s="274"/>
      <c r="O138" s="274"/>
      <c r="P138" s="274"/>
      <c r="Q138" s="274"/>
      <c r="R138" s="274"/>
      <c r="S138" s="274"/>
      <c r="T138" s="275"/>
      <c r="U138" s="14"/>
      <c r="V138" s="14"/>
      <c r="W138" s="14"/>
      <c r="X138" s="14"/>
      <c r="Y138" s="14"/>
      <c r="Z138" s="14"/>
      <c r="AA138" s="14"/>
      <c r="AB138" s="14"/>
      <c r="AC138" s="14"/>
      <c r="AD138" s="14"/>
      <c r="AE138" s="14"/>
      <c r="AT138" s="276" t="s">
        <v>190</v>
      </c>
      <c r="AU138" s="276" t="s">
        <v>82</v>
      </c>
      <c r="AV138" s="14" t="s">
        <v>147</v>
      </c>
      <c r="AW138" s="14" t="s">
        <v>35</v>
      </c>
      <c r="AX138" s="14" t="s">
        <v>80</v>
      </c>
      <c r="AY138" s="276" t="s">
        <v>140</v>
      </c>
    </row>
    <row r="139" s="2" customFormat="1" ht="78" customHeight="1">
      <c r="A139" s="40"/>
      <c r="B139" s="41"/>
      <c r="C139" s="228" t="s">
        <v>77</v>
      </c>
      <c r="D139" s="228" t="s">
        <v>142</v>
      </c>
      <c r="E139" s="229" t="s">
        <v>208</v>
      </c>
      <c r="F139" s="230" t="s">
        <v>209</v>
      </c>
      <c r="G139" s="231" t="s">
        <v>210</v>
      </c>
      <c r="H139" s="232">
        <v>21</v>
      </c>
      <c r="I139" s="233"/>
      <c r="J139" s="234">
        <f>ROUND(I139*H139,2)</f>
        <v>0</v>
      </c>
      <c r="K139" s="230" t="s">
        <v>146</v>
      </c>
      <c r="L139" s="46"/>
      <c r="M139" s="235" t="s">
        <v>19</v>
      </c>
      <c r="N139" s="236" t="s">
        <v>44</v>
      </c>
      <c r="O139" s="86"/>
      <c r="P139" s="237">
        <f>O139*H139</f>
        <v>0</v>
      </c>
      <c r="Q139" s="237">
        <v>0.014999999999999999</v>
      </c>
      <c r="R139" s="237">
        <f>Q139*H139</f>
        <v>0.315</v>
      </c>
      <c r="S139" s="237">
        <v>0</v>
      </c>
      <c r="T139" s="238">
        <f>S139*H139</f>
        <v>0</v>
      </c>
      <c r="U139" s="40"/>
      <c r="V139" s="40"/>
      <c r="W139" s="40"/>
      <c r="X139" s="40"/>
      <c r="Y139" s="40"/>
      <c r="Z139" s="40"/>
      <c r="AA139" s="40"/>
      <c r="AB139" s="40"/>
      <c r="AC139" s="40"/>
      <c r="AD139" s="40"/>
      <c r="AE139" s="40"/>
      <c r="AR139" s="239" t="s">
        <v>147</v>
      </c>
      <c r="AT139" s="239" t="s">
        <v>142</v>
      </c>
      <c r="AU139" s="239" t="s">
        <v>82</v>
      </c>
      <c r="AY139" s="19" t="s">
        <v>140</v>
      </c>
      <c r="BE139" s="240">
        <f>IF(N139="základní",J139,0)</f>
        <v>0</v>
      </c>
      <c r="BF139" s="240">
        <f>IF(N139="snížená",J139,0)</f>
        <v>0</v>
      </c>
      <c r="BG139" s="240">
        <f>IF(N139="zákl. přenesená",J139,0)</f>
        <v>0</v>
      </c>
      <c r="BH139" s="240">
        <f>IF(N139="sníž. přenesená",J139,0)</f>
        <v>0</v>
      </c>
      <c r="BI139" s="240">
        <f>IF(N139="nulová",J139,0)</f>
        <v>0</v>
      </c>
      <c r="BJ139" s="19" t="s">
        <v>80</v>
      </c>
      <c r="BK139" s="240">
        <f>ROUND(I139*H139,2)</f>
        <v>0</v>
      </c>
      <c r="BL139" s="19" t="s">
        <v>147</v>
      </c>
      <c r="BM139" s="239" t="s">
        <v>211</v>
      </c>
    </row>
    <row r="140" s="2" customFormat="1" ht="21.75" customHeight="1">
      <c r="A140" s="40"/>
      <c r="B140" s="41"/>
      <c r="C140" s="228" t="s">
        <v>212</v>
      </c>
      <c r="D140" s="228" t="s">
        <v>142</v>
      </c>
      <c r="E140" s="229" t="s">
        <v>213</v>
      </c>
      <c r="F140" s="230" t="s">
        <v>214</v>
      </c>
      <c r="G140" s="231" t="s">
        <v>215</v>
      </c>
      <c r="H140" s="232">
        <v>21</v>
      </c>
      <c r="I140" s="233"/>
      <c r="J140" s="234">
        <f>ROUND(I140*H140,2)</f>
        <v>0</v>
      </c>
      <c r="K140" s="230" t="s">
        <v>176</v>
      </c>
      <c r="L140" s="46"/>
      <c r="M140" s="235" t="s">
        <v>19</v>
      </c>
      <c r="N140" s="236" t="s">
        <v>44</v>
      </c>
      <c r="O140" s="86"/>
      <c r="P140" s="237">
        <f>O140*H140</f>
        <v>0</v>
      </c>
      <c r="Q140" s="237">
        <v>0.040000000000000001</v>
      </c>
      <c r="R140" s="237">
        <f>Q140*H140</f>
        <v>0.83999999999999997</v>
      </c>
      <c r="S140" s="237">
        <v>0</v>
      </c>
      <c r="T140" s="238">
        <f>S140*H140</f>
        <v>0</v>
      </c>
      <c r="U140" s="40"/>
      <c r="V140" s="40"/>
      <c r="W140" s="40"/>
      <c r="X140" s="40"/>
      <c r="Y140" s="40"/>
      <c r="Z140" s="40"/>
      <c r="AA140" s="40"/>
      <c r="AB140" s="40"/>
      <c r="AC140" s="40"/>
      <c r="AD140" s="40"/>
      <c r="AE140" s="40"/>
      <c r="AR140" s="239" t="s">
        <v>147</v>
      </c>
      <c r="AT140" s="239" t="s">
        <v>142</v>
      </c>
      <c r="AU140" s="239" t="s">
        <v>82</v>
      </c>
      <c r="AY140" s="19" t="s">
        <v>140</v>
      </c>
      <c r="BE140" s="240">
        <f>IF(N140="základní",J140,0)</f>
        <v>0</v>
      </c>
      <c r="BF140" s="240">
        <f>IF(N140="snížená",J140,0)</f>
        <v>0</v>
      </c>
      <c r="BG140" s="240">
        <f>IF(N140="zákl. přenesená",J140,0)</f>
        <v>0</v>
      </c>
      <c r="BH140" s="240">
        <f>IF(N140="sníž. přenesená",J140,0)</f>
        <v>0</v>
      </c>
      <c r="BI140" s="240">
        <f>IF(N140="nulová",J140,0)</f>
        <v>0</v>
      </c>
      <c r="BJ140" s="19" t="s">
        <v>80</v>
      </c>
      <c r="BK140" s="240">
        <f>ROUND(I140*H140,2)</f>
        <v>0</v>
      </c>
      <c r="BL140" s="19" t="s">
        <v>147</v>
      </c>
      <c r="BM140" s="239" t="s">
        <v>216</v>
      </c>
    </row>
    <row r="141" s="12" customFormat="1" ht="22.8" customHeight="1">
      <c r="A141" s="12"/>
      <c r="B141" s="212"/>
      <c r="C141" s="213"/>
      <c r="D141" s="214" t="s">
        <v>72</v>
      </c>
      <c r="E141" s="226" t="s">
        <v>147</v>
      </c>
      <c r="F141" s="226" t="s">
        <v>217</v>
      </c>
      <c r="G141" s="213"/>
      <c r="H141" s="213"/>
      <c r="I141" s="216"/>
      <c r="J141" s="227">
        <f>BK141</f>
        <v>0</v>
      </c>
      <c r="K141" s="213"/>
      <c r="L141" s="218"/>
      <c r="M141" s="219"/>
      <c r="N141" s="220"/>
      <c r="O141" s="220"/>
      <c r="P141" s="221">
        <f>SUM(P142:P154)</f>
        <v>0</v>
      </c>
      <c r="Q141" s="220"/>
      <c r="R141" s="221">
        <f>SUM(R142:R154)</f>
        <v>101.77342311999999</v>
      </c>
      <c r="S141" s="220"/>
      <c r="T141" s="222">
        <f>SUM(T142:T154)</f>
        <v>0</v>
      </c>
      <c r="U141" s="12"/>
      <c r="V141" s="12"/>
      <c r="W141" s="12"/>
      <c r="X141" s="12"/>
      <c r="Y141" s="12"/>
      <c r="Z141" s="12"/>
      <c r="AA141" s="12"/>
      <c r="AB141" s="12"/>
      <c r="AC141" s="12"/>
      <c r="AD141" s="12"/>
      <c r="AE141" s="12"/>
      <c r="AR141" s="223" t="s">
        <v>80</v>
      </c>
      <c r="AT141" s="224" t="s">
        <v>72</v>
      </c>
      <c r="AU141" s="224" t="s">
        <v>80</v>
      </c>
      <c r="AY141" s="223" t="s">
        <v>140</v>
      </c>
      <c r="BK141" s="225">
        <f>SUM(BK142:BK154)</f>
        <v>0</v>
      </c>
    </row>
    <row r="142" s="2" customFormat="1" ht="21.75" customHeight="1">
      <c r="A142" s="40"/>
      <c r="B142" s="41"/>
      <c r="C142" s="228" t="s">
        <v>218</v>
      </c>
      <c r="D142" s="228" t="s">
        <v>142</v>
      </c>
      <c r="E142" s="229" t="s">
        <v>219</v>
      </c>
      <c r="F142" s="230" t="s">
        <v>220</v>
      </c>
      <c r="G142" s="231" t="s">
        <v>187</v>
      </c>
      <c r="H142" s="232">
        <v>40.759999999999998</v>
      </c>
      <c r="I142" s="233"/>
      <c r="J142" s="234">
        <f>ROUND(I142*H142,2)</f>
        <v>0</v>
      </c>
      <c r="K142" s="230" t="s">
        <v>146</v>
      </c>
      <c r="L142" s="46"/>
      <c r="M142" s="235" t="s">
        <v>19</v>
      </c>
      <c r="N142" s="236" t="s">
        <v>44</v>
      </c>
      <c r="O142" s="86"/>
      <c r="P142" s="237">
        <f>O142*H142</f>
        <v>0</v>
      </c>
      <c r="Q142" s="237">
        <v>2.4533999999999998</v>
      </c>
      <c r="R142" s="237">
        <f>Q142*H142</f>
        <v>100.00058399999999</v>
      </c>
      <c r="S142" s="237">
        <v>0</v>
      </c>
      <c r="T142" s="238">
        <f>S142*H142</f>
        <v>0</v>
      </c>
      <c r="U142" s="40"/>
      <c r="V142" s="40"/>
      <c r="W142" s="40"/>
      <c r="X142" s="40"/>
      <c r="Y142" s="40"/>
      <c r="Z142" s="40"/>
      <c r="AA142" s="40"/>
      <c r="AB142" s="40"/>
      <c r="AC142" s="40"/>
      <c r="AD142" s="40"/>
      <c r="AE142" s="40"/>
      <c r="AR142" s="239" t="s">
        <v>147</v>
      </c>
      <c r="AT142" s="239" t="s">
        <v>142</v>
      </c>
      <c r="AU142" s="239" t="s">
        <v>82</v>
      </c>
      <c r="AY142" s="19" t="s">
        <v>140</v>
      </c>
      <c r="BE142" s="240">
        <f>IF(N142="základní",J142,0)</f>
        <v>0</v>
      </c>
      <c r="BF142" s="240">
        <f>IF(N142="snížená",J142,0)</f>
        <v>0</v>
      </c>
      <c r="BG142" s="240">
        <f>IF(N142="zákl. přenesená",J142,0)</f>
        <v>0</v>
      </c>
      <c r="BH142" s="240">
        <f>IF(N142="sníž. přenesená",J142,0)</f>
        <v>0</v>
      </c>
      <c r="BI142" s="240">
        <f>IF(N142="nulová",J142,0)</f>
        <v>0</v>
      </c>
      <c r="BJ142" s="19" t="s">
        <v>80</v>
      </c>
      <c r="BK142" s="240">
        <f>ROUND(I142*H142,2)</f>
        <v>0</v>
      </c>
      <c r="BL142" s="19" t="s">
        <v>147</v>
      </c>
      <c r="BM142" s="239" t="s">
        <v>221</v>
      </c>
    </row>
    <row r="143" s="13" customFormat="1">
      <c r="A143" s="13"/>
      <c r="B143" s="255"/>
      <c r="C143" s="256"/>
      <c r="D143" s="241" t="s">
        <v>190</v>
      </c>
      <c r="E143" s="257" t="s">
        <v>19</v>
      </c>
      <c r="F143" s="258" t="s">
        <v>222</v>
      </c>
      <c r="G143" s="256"/>
      <c r="H143" s="259">
        <v>31.405000000000001</v>
      </c>
      <c r="I143" s="260"/>
      <c r="J143" s="256"/>
      <c r="K143" s="256"/>
      <c r="L143" s="261"/>
      <c r="M143" s="262"/>
      <c r="N143" s="263"/>
      <c r="O143" s="263"/>
      <c r="P143" s="263"/>
      <c r="Q143" s="263"/>
      <c r="R143" s="263"/>
      <c r="S143" s="263"/>
      <c r="T143" s="264"/>
      <c r="U143" s="13"/>
      <c r="V143" s="13"/>
      <c r="W143" s="13"/>
      <c r="X143" s="13"/>
      <c r="Y143" s="13"/>
      <c r="Z143" s="13"/>
      <c r="AA143" s="13"/>
      <c r="AB143" s="13"/>
      <c r="AC143" s="13"/>
      <c r="AD143" s="13"/>
      <c r="AE143" s="13"/>
      <c r="AT143" s="265" t="s">
        <v>190</v>
      </c>
      <c r="AU143" s="265" t="s">
        <v>82</v>
      </c>
      <c r="AV143" s="13" t="s">
        <v>82</v>
      </c>
      <c r="AW143" s="13" t="s">
        <v>35</v>
      </c>
      <c r="AX143" s="13" t="s">
        <v>73</v>
      </c>
      <c r="AY143" s="265" t="s">
        <v>140</v>
      </c>
    </row>
    <row r="144" s="13" customFormat="1">
      <c r="A144" s="13"/>
      <c r="B144" s="255"/>
      <c r="C144" s="256"/>
      <c r="D144" s="241" t="s">
        <v>190</v>
      </c>
      <c r="E144" s="257" t="s">
        <v>19</v>
      </c>
      <c r="F144" s="258" t="s">
        <v>223</v>
      </c>
      <c r="G144" s="256"/>
      <c r="H144" s="259">
        <v>9.3550000000000004</v>
      </c>
      <c r="I144" s="260"/>
      <c r="J144" s="256"/>
      <c r="K144" s="256"/>
      <c r="L144" s="261"/>
      <c r="M144" s="262"/>
      <c r="N144" s="263"/>
      <c r="O144" s="263"/>
      <c r="P144" s="263"/>
      <c r="Q144" s="263"/>
      <c r="R144" s="263"/>
      <c r="S144" s="263"/>
      <c r="T144" s="264"/>
      <c r="U144" s="13"/>
      <c r="V144" s="13"/>
      <c r="W144" s="13"/>
      <c r="X144" s="13"/>
      <c r="Y144" s="13"/>
      <c r="Z144" s="13"/>
      <c r="AA144" s="13"/>
      <c r="AB144" s="13"/>
      <c r="AC144" s="13"/>
      <c r="AD144" s="13"/>
      <c r="AE144" s="13"/>
      <c r="AT144" s="265" t="s">
        <v>190</v>
      </c>
      <c r="AU144" s="265" t="s">
        <v>82</v>
      </c>
      <c r="AV144" s="13" t="s">
        <v>82</v>
      </c>
      <c r="AW144" s="13" t="s">
        <v>35</v>
      </c>
      <c r="AX144" s="13" t="s">
        <v>73</v>
      </c>
      <c r="AY144" s="265" t="s">
        <v>140</v>
      </c>
    </row>
    <row r="145" s="14" customFormat="1">
      <c r="A145" s="14"/>
      <c r="B145" s="266"/>
      <c r="C145" s="267"/>
      <c r="D145" s="241" t="s">
        <v>190</v>
      </c>
      <c r="E145" s="268" t="s">
        <v>19</v>
      </c>
      <c r="F145" s="269" t="s">
        <v>197</v>
      </c>
      <c r="G145" s="267"/>
      <c r="H145" s="270">
        <v>40.759999999999998</v>
      </c>
      <c r="I145" s="271"/>
      <c r="J145" s="267"/>
      <c r="K145" s="267"/>
      <c r="L145" s="272"/>
      <c r="M145" s="273"/>
      <c r="N145" s="274"/>
      <c r="O145" s="274"/>
      <c r="P145" s="274"/>
      <c r="Q145" s="274"/>
      <c r="R145" s="274"/>
      <c r="S145" s="274"/>
      <c r="T145" s="275"/>
      <c r="U145" s="14"/>
      <c r="V145" s="14"/>
      <c r="W145" s="14"/>
      <c r="X145" s="14"/>
      <c r="Y145" s="14"/>
      <c r="Z145" s="14"/>
      <c r="AA145" s="14"/>
      <c r="AB145" s="14"/>
      <c r="AC145" s="14"/>
      <c r="AD145" s="14"/>
      <c r="AE145" s="14"/>
      <c r="AT145" s="276" t="s">
        <v>190</v>
      </c>
      <c r="AU145" s="276" t="s">
        <v>82</v>
      </c>
      <c r="AV145" s="14" t="s">
        <v>147</v>
      </c>
      <c r="AW145" s="14" t="s">
        <v>35</v>
      </c>
      <c r="AX145" s="14" t="s">
        <v>80</v>
      </c>
      <c r="AY145" s="276" t="s">
        <v>140</v>
      </c>
    </row>
    <row r="146" s="2" customFormat="1" ht="21.75" customHeight="1">
      <c r="A146" s="40"/>
      <c r="B146" s="41"/>
      <c r="C146" s="228" t="s">
        <v>224</v>
      </c>
      <c r="D146" s="228" t="s">
        <v>142</v>
      </c>
      <c r="E146" s="229" t="s">
        <v>225</v>
      </c>
      <c r="F146" s="230" t="s">
        <v>226</v>
      </c>
      <c r="G146" s="231" t="s">
        <v>145</v>
      </c>
      <c r="H146" s="232">
        <v>68.582999999999998</v>
      </c>
      <c r="I146" s="233"/>
      <c r="J146" s="234">
        <f>ROUND(I146*H146,2)</f>
        <v>0</v>
      </c>
      <c r="K146" s="230" t="s">
        <v>146</v>
      </c>
      <c r="L146" s="46"/>
      <c r="M146" s="235" t="s">
        <v>19</v>
      </c>
      <c r="N146" s="236" t="s">
        <v>44</v>
      </c>
      <c r="O146" s="86"/>
      <c r="P146" s="237">
        <f>O146*H146</f>
        <v>0</v>
      </c>
      <c r="Q146" s="237">
        <v>0.0057600000000000004</v>
      </c>
      <c r="R146" s="237">
        <f>Q146*H146</f>
        <v>0.39503808000000001</v>
      </c>
      <c r="S146" s="237">
        <v>0</v>
      </c>
      <c r="T146" s="238">
        <f>S146*H146</f>
        <v>0</v>
      </c>
      <c r="U146" s="40"/>
      <c r="V146" s="40"/>
      <c r="W146" s="40"/>
      <c r="X146" s="40"/>
      <c r="Y146" s="40"/>
      <c r="Z146" s="40"/>
      <c r="AA146" s="40"/>
      <c r="AB146" s="40"/>
      <c r="AC146" s="40"/>
      <c r="AD146" s="40"/>
      <c r="AE146" s="40"/>
      <c r="AR146" s="239" t="s">
        <v>147</v>
      </c>
      <c r="AT146" s="239" t="s">
        <v>142</v>
      </c>
      <c r="AU146" s="239" t="s">
        <v>82</v>
      </c>
      <c r="AY146" s="19" t="s">
        <v>140</v>
      </c>
      <c r="BE146" s="240">
        <f>IF(N146="základní",J146,0)</f>
        <v>0</v>
      </c>
      <c r="BF146" s="240">
        <f>IF(N146="snížená",J146,0)</f>
        <v>0</v>
      </c>
      <c r="BG146" s="240">
        <f>IF(N146="zákl. přenesená",J146,0)</f>
        <v>0</v>
      </c>
      <c r="BH146" s="240">
        <f>IF(N146="sníž. přenesená",J146,0)</f>
        <v>0</v>
      </c>
      <c r="BI146" s="240">
        <f>IF(N146="nulová",J146,0)</f>
        <v>0</v>
      </c>
      <c r="BJ146" s="19" t="s">
        <v>80</v>
      </c>
      <c r="BK146" s="240">
        <f>ROUND(I146*H146,2)</f>
        <v>0</v>
      </c>
      <c r="BL146" s="19" t="s">
        <v>147</v>
      </c>
      <c r="BM146" s="239" t="s">
        <v>227</v>
      </c>
    </row>
    <row r="147" s="13" customFormat="1">
      <c r="A147" s="13"/>
      <c r="B147" s="255"/>
      <c r="C147" s="256"/>
      <c r="D147" s="241" t="s">
        <v>190</v>
      </c>
      <c r="E147" s="257" t="s">
        <v>19</v>
      </c>
      <c r="F147" s="258" t="s">
        <v>228</v>
      </c>
      <c r="G147" s="256"/>
      <c r="H147" s="259">
        <v>68.582999999999998</v>
      </c>
      <c r="I147" s="260"/>
      <c r="J147" s="256"/>
      <c r="K147" s="256"/>
      <c r="L147" s="261"/>
      <c r="M147" s="262"/>
      <c r="N147" s="263"/>
      <c r="O147" s="263"/>
      <c r="P147" s="263"/>
      <c r="Q147" s="263"/>
      <c r="R147" s="263"/>
      <c r="S147" s="263"/>
      <c r="T147" s="264"/>
      <c r="U147" s="13"/>
      <c r="V147" s="13"/>
      <c r="W147" s="13"/>
      <c r="X147" s="13"/>
      <c r="Y147" s="13"/>
      <c r="Z147" s="13"/>
      <c r="AA147" s="13"/>
      <c r="AB147" s="13"/>
      <c r="AC147" s="13"/>
      <c r="AD147" s="13"/>
      <c r="AE147" s="13"/>
      <c r="AT147" s="265" t="s">
        <v>190</v>
      </c>
      <c r="AU147" s="265" t="s">
        <v>82</v>
      </c>
      <c r="AV147" s="13" t="s">
        <v>82</v>
      </c>
      <c r="AW147" s="13" t="s">
        <v>35</v>
      </c>
      <c r="AX147" s="13" t="s">
        <v>73</v>
      </c>
      <c r="AY147" s="265" t="s">
        <v>140</v>
      </c>
    </row>
    <row r="148" s="14" customFormat="1">
      <c r="A148" s="14"/>
      <c r="B148" s="266"/>
      <c r="C148" s="267"/>
      <c r="D148" s="241" t="s">
        <v>190</v>
      </c>
      <c r="E148" s="268" t="s">
        <v>19</v>
      </c>
      <c r="F148" s="269" t="s">
        <v>197</v>
      </c>
      <c r="G148" s="267"/>
      <c r="H148" s="270">
        <v>68.582999999999998</v>
      </c>
      <c r="I148" s="271"/>
      <c r="J148" s="267"/>
      <c r="K148" s="267"/>
      <c r="L148" s="272"/>
      <c r="M148" s="273"/>
      <c r="N148" s="274"/>
      <c r="O148" s="274"/>
      <c r="P148" s="274"/>
      <c r="Q148" s="274"/>
      <c r="R148" s="274"/>
      <c r="S148" s="274"/>
      <c r="T148" s="275"/>
      <c r="U148" s="14"/>
      <c r="V148" s="14"/>
      <c r="W148" s="14"/>
      <c r="X148" s="14"/>
      <c r="Y148" s="14"/>
      <c r="Z148" s="14"/>
      <c r="AA148" s="14"/>
      <c r="AB148" s="14"/>
      <c r="AC148" s="14"/>
      <c r="AD148" s="14"/>
      <c r="AE148" s="14"/>
      <c r="AT148" s="276" t="s">
        <v>190</v>
      </c>
      <c r="AU148" s="276" t="s">
        <v>82</v>
      </c>
      <c r="AV148" s="14" t="s">
        <v>147</v>
      </c>
      <c r="AW148" s="14" t="s">
        <v>35</v>
      </c>
      <c r="AX148" s="14" t="s">
        <v>80</v>
      </c>
      <c r="AY148" s="276" t="s">
        <v>140</v>
      </c>
    </row>
    <row r="149" s="2" customFormat="1" ht="21.75" customHeight="1">
      <c r="A149" s="40"/>
      <c r="B149" s="41"/>
      <c r="C149" s="228" t="s">
        <v>8</v>
      </c>
      <c r="D149" s="228" t="s">
        <v>142</v>
      </c>
      <c r="E149" s="229" t="s">
        <v>229</v>
      </c>
      <c r="F149" s="230" t="s">
        <v>230</v>
      </c>
      <c r="G149" s="231" t="s">
        <v>145</v>
      </c>
      <c r="H149" s="232">
        <v>68.582999999999998</v>
      </c>
      <c r="I149" s="233"/>
      <c r="J149" s="234">
        <f>ROUND(I149*H149,2)</f>
        <v>0</v>
      </c>
      <c r="K149" s="230" t="s">
        <v>146</v>
      </c>
      <c r="L149" s="46"/>
      <c r="M149" s="235" t="s">
        <v>19</v>
      </c>
      <c r="N149" s="236" t="s">
        <v>44</v>
      </c>
      <c r="O149" s="86"/>
      <c r="P149" s="237">
        <f>O149*H149</f>
        <v>0</v>
      </c>
      <c r="Q149" s="237">
        <v>0</v>
      </c>
      <c r="R149" s="237">
        <f>Q149*H149</f>
        <v>0</v>
      </c>
      <c r="S149" s="237">
        <v>0</v>
      </c>
      <c r="T149" s="238">
        <f>S149*H149</f>
        <v>0</v>
      </c>
      <c r="U149" s="40"/>
      <c r="V149" s="40"/>
      <c r="W149" s="40"/>
      <c r="X149" s="40"/>
      <c r="Y149" s="40"/>
      <c r="Z149" s="40"/>
      <c r="AA149" s="40"/>
      <c r="AB149" s="40"/>
      <c r="AC149" s="40"/>
      <c r="AD149" s="40"/>
      <c r="AE149" s="40"/>
      <c r="AR149" s="239" t="s">
        <v>147</v>
      </c>
      <c r="AT149" s="239" t="s">
        <v>142</v>
      </c>
      <c r="AU149" s="239" t="s">
        <v>82</v>
      </c>
      <c r="AY149" s="19" t="s">
        <v>140</v>
      </c>
      <c r="BE149" s="240">
        <f>IF(N149="základní",J149,0)</f>
        <v>0</v>
      </c>
      <c r="BF149" s="240">
        <f>IF(N149="snížená",J149,0)</f>
        <v>0</v>
      </c>
      <c r="BG149" s="240">
        <f>IF(N149="zákl. přenesená",J149,0)</f>
        <v>0</v>
      </c>
      <c r="BH149" s="240">
        <f>IF(N149="sníž. přenesená",J149,0)</f>
        <v>0</v>
      </c>
      <c r="BI149" s="240">
        <f>IF(N149="nulová",J149,0)</f>
        <v>0</v>
      </c>
      <c r="BJ149" s="19" t="s">
        <v>80</v>
      </c>
      <c r="BK149" s="240">
        <f>ROUND(I149*H149,2)</f>
        <v>0</v>
      </c>
      <c r="BL149" s="19" t="s">
        <v>147</v>
      </c>
      <c r="BM149" s="239" t="s">
        <v>231</v>
      </c>
    </row>
    <row r="150" s="2" customFormat="1" ht="21.75" customHeight="1">
      <c r="A150" s="40"/>
      <c r="B150" s="41"/>
      <c r="C150" s="228" t="s">
        <v>232</v>
      </c>
      <c r="D150" s="228" t="s">
        <v>142</v>
      </c>
      <c r="E150" s="229" t="s">
        <v>233</v>
      </c>
      <c r="F150" s="230" t="s">
        <v>234</v>
      </c>
      <c r="G150" s="231" t="s">
        <v>235</v>
      </c>
      <c r="H150" s="232">
        <v>1.3089999999999999</v>
      </c>
      <c r="I150" s="233"/>
      <c r="J150" s="234">
        <f>ROUND(I150*H150,2)</f>
        <v>0</v>
      </c>
      <c r="K150" s="230" t="s">
        <v>146</v>
      </c>
      <c r="L150" s="46"/>
      <c r="M150" s="235" t="s">
        <v>19</v>
      </c>
      <c r="N150" s="236" t="s">
        <v>44</v>
      </c>
      <c r="O150" s="86"/>
      <c r="P150" s="237">
        <f>O150*H150</f>
        <v>0</v>
      </c>
      <c r="Q150" s="237">
        <v>1.0525599999999999</v>
      </c>
      <c r="R150" s="237">
        <f>Q150*H150</f>
        <v>1.3778010399999998</v>
      </c>
      <c r="S150" s="237">
        <v>0</v>
      </c>
      <c r="T150" s="238">
        <f>S150*H150</f>
        <v>0</v>
      </c>
      <c r="U150" s="40"/>
      <c r="V150" s="40"/>
      <c r="W150" s="40"/>
      <c r="X150" s="40"/>
      <c r="Y150" s="40"/>
      <c r="Z150" s="40"/>
      <c r="AA150" s="40"/>
      <c r="AB150" s="40"/>
      <c r="AC150" s="40"/>
      <c r="AD150" s="40"/>
      <c r="AE150" s="40"/>
      <c r="AR150" s="239" t="s">
        <v>147</v>
      </c>
      <c r="AT150" s="239" t="s">
        <v>142</v>
      </c>
      <c r="AU150" s="239" t="s">
        <v>82</v>
      </c>
      <c r="AY150" s="19" t="s">
        <v>140</v>
      </c>
      <c r="BE150" s="240">
        <f>IF(N150="základní",J150,0)</f>
        <v>0</v>
      </c>
      <c r="BF150" s="240">
        <f>IF(N150="snížená",J150,0)</f>
        <v>0</v>
      </c>
      <c r="BG150" s="240">
        <f>IF(N150="zákl. přenesená",J150,0)</f>
        <v>0</v>
      </c>
      <c r="BH150" s="240">
        <f>IF(N150="sníž. přenesená",J150,0)</f>
        <v>0</v>
      </c>
      <c r="BI150" s="240">
        <f>IF(N150="nulová",J150,0)</f>
        <v>0</v>
      </c>
      <c r="BJ150" s="19" t="s">
        <v>80</v>
      </c>
      <c r="BK150" s="240">
        <f>ROUND(I150*H150,2)</f>
        <v>0</v>
      </c>
      <c r="BL150" s="19" t="s">
        <v>147</v>
      </c>
      <c r="BM150" s="239" t="s">
        <v>236</v>
      </c>
    </row>
    <row r="151" s="13" customFormat="1">
      <c r="A151" s="13"/>
      <c r="B151" s="255"/>
      <c r="C151" s="256"/>
      <c r="D151" s="241" t="s">
        <v>190</v>
      </c>
      <c r="E151" s="257" t="s">
        <v>19</v>
      </c>
      <c r="F151" s="258" t="s">
        <v>237</v>
      </c>
      <c r="G151" s="256"/>
      <c r="H151" s="259">
        <v>1.0720000000000001</v>
      </c>
      <c r="I151" s="260"/>
      <c r="J151" s="256"/>
      <c r="K151" s="256"/>
      <c r="L151" s="261"/>
      <c r="M151" s="262"/>
      <c r="N151" s="263"/>
      <c r="O151" s="263"/>
      <c r="P151" s="263"/>
      <c r="Q151" s="263"/>
      <c r="R151" s="263"/>
      <c r="S151" s="263"/>
      <c r="T151" s="264"/>
      <c r="U151" s="13"/>
      <c r="V151" s="13"/>
      <c r="W151" s="13"/>
      <c r="X151" s="13"/>
      <c r="Y151" s="13"/>
      <c r="Z151" s="13"/>
      <c r="AA151" s="13"/>
      <c r="AB151" s="13"/>
      <c r="AC151" s="13"/>
      <c r="AD151" s="13"/>
      <c r="AE151" s="13"/>
      <c r="AT151" s="265" t="s">
        <v>190</v>
      </c>
      <c r="AU151" s="265" t="s">
        <v>82</v>
      </c>
      <c r="AV151" s="13" t="s">
        <v>82</v>
      </c>
      <c r="AW151" s="13" t="s">
        <v>35</v>
      </c>
      <c r="AX151" s="13" t="s">
        <v>73</v>
      </c>
      <c r="AY151" s="265" t="s">
        <v>140</v>
      </c>
    </row>
    <row r="152" s="13" customFormat="1">
      <c r="A152" s="13"/>
      <c r="B152" s="255"/>
      <c r="C152" s="256"/>
      <c r="D152" s="241" t="s">
        <v>190</v>
      </c>
      <c r="E152" s="257" t="s">
        <v>19</v>
      </c>
      <c r="F152" s="258" t="s">
        <v>238</v>
      </c>
      <c r="G152" s="256"/>
      <c r="H152" s="259">
        <v>0.128</v>
      </c>
      <c r="I152" s="260"/>
      <c r="J152" s="256"/>
      <c r="K152" s="256"/>
      <c r="L152" s="261"/>
      <c r="M152" s="262"/>
      <c r="N152" s="263"/>
      <c r="O152" s="263"/>
      <c r="P152" s="263"/>
      <c r="Q152" s="263"/>
      <c r="R152" s="263"/>
      <c r="S152" s="263"/>
      <c r="T152" s="264"/>
      <c r="U152" s="13"/>
      <c r="V152" s="13"/>
      <c r="W152" s="13"/>
      <c r="X152" s="13"/>
      <c r="Y152" s="13"/>
      <c r="Z152" s="13"/>
      <c r="AA152" s="13"/>
      <c r="AB152" s="13"/>
      <c r="AC152" s="13"/>
      <c r="AD152" s="13"/>
      <c r="AE152" s="13"/>
      <c r="AT152" s="265" t="s">
        <v>190</v>
      </c>
      <c r="AU152" s="265" t="s">
        <v>82</v>
      </c>
      <c r="AV152" s="13" t="s">
        <v>82</v>
      </c>
      <c r="AW152" s="13" t="s">
        <v>35</v>
      </c>
      <c r="AX152" s="13" t="s">
        <v>73</v>
      </c>
      <c r="AY152" s="265" t="s">
        <v>140</v>
      </c>
    </row>
    <row r="153" s="13" customFormat="1">
      <c r="A153" s="13"/>
      <c r="B153" s="255"/>
      <c r="C153" s="256"/>
      <c r="D153" s="241" t="s">
        <v>190</v>
      </c>
      <c r="E153" s="257" t="s">
        <v>19</v>
      </c>
      <c r="F153" s="258" t="s">
        <v>239</v>
      </c>
      <c r="G153" s="256"/>
      <c r="H153" s="259">
        <v>0.109</v>
      </c>
      <c r="I153" s="260"/>
      <c r="J153" s="256"/>
      <c r="K153" s="256"/>
      <c r="L153" s="261"/>
      <c r="M153" s="262"/>
      <c r="N153" s="263"/>
      <c r="O153" s="263"/>
      <c r="P153" s="263"/>
      <c r="Q153" s="263"/>
      <c r="R153" s="263"/>
      <c r="S153" s="263"/>
      <c r="T153" s="264"/>
      <c r="U153" s="13"/>
      <c r="V153" s="13"/>
      <c r="W153" s="13"/>
      <c r="X153" s="13"/>
      <c r="Y153" s="13"/>
      <c r="Z153" s="13"/>
      <c r="AA153" s="13"/>
      <c r="AB153" s="13"/>
      <c r="AC153" s="13"/>
      <c r="AD153" s="13"/>
      <c r="AE153" s="13"/>
      <c r="AT153" s="265" t="s">
        <v>190</v>
      </c>
      <c r="AU153" s="265" t="s">
        <v>82</v>
      </c>
      <c r="AV153" s="13" t="s">
        <v>82</v>
      </c>
      <c r="AW153" s="13" t="s">
        <v>35</v>
      </c>
      <c r="AX153" s="13" t="s">
        <v>73</v>
      </c>
      <c r="AY153" s="265" t="s">
        <v>140</v>
      </c>
    </row>
    <row r="154" s="14" customFormat="1">
      <c r="A154" s="14"/>
      <c r="B154" s="266"/>
      <c r="C154" s="267"/>
      <c r="D154" s="241" t="s">
        <v>190</v>
      </c>
      <c r="E154" s="268" t="s">
        <v>19</v>
      </c>
      <c r="F154" s="269" t="s">
        <v>197</v>
      </c>
      <c r="G154" s="267"/>
      <c r="H154" s="270">
        <v>1.3089999999999999</v>
      </c>
      <c r="I154" s="271"/>
      <c r="J154" s="267"/>
      <c r="K154" s="267"/>
      <c r="L154" s="272"/>
      <c r="M154" s="273"/>
      <c r="N154" s="274"/>
      <c r="O154" s="274"/>
      <c r="P154" s="274"/>
      <c r="Q154" s="274"/>
      <c r="R154" s="274"/>
      <c r="S154" s="274"/>
      <c r="T154" s="275"/>
      <c r="U154" s="14"/>
      <c r="V154" s="14"/>
      <c r="W154" s="14"/>
      <c r="X154" s="14"/>
      <c r="Y154" s="14"/>
      <c r="Z154" s="14"/>
      <c r="AA154" s="14"/>
      <c r="AB154" s="14"/>
      <c r="AC154" s="14"/>
      <c r="AD154" s="14"/>
      <c r="AE154" s="14"/>
      <c r="AT154" s="276" t="s">
        <v>190</v>
      </c>
      <c r="AU154" s="276" t="s">
        <v>82</v>
      </c>
      <c r="AV154" s="14" t="s">
        <v>147</v>
      </c>
      <c r="AW154" s="14" t="s">
        <v>35</v>
      </c>
      <c r="AX154" s="14" t="s">
        <v>80</v>
      </c>
      <c r="AY154" s="276" t="s">
        <v>140</v>
      </c>
    </row>
    <row r="155" s="12" customFormat="1" ht="22.8" customHeight="1">
      <c r="A155" s="12"/>
      <c r="B155" s="212"/>
      <c r="C155" s="213"/>
      <c r="D155" s="214" t="s">
        <v>72</v>
      </c>
      <c r="E155" s="226" t="s">
        <v>168</v>
      </c>
      <c r="F155" s="226" t="s">
        <v>240</v>
      </c>
      <c r="G155" s="213"/>
      <c r="H155" s="213"/>
      <c r="I155" s="216"/>
      <c r="J155" s="227">
        <f>BK155</f>
        <v>0</v>
      </c>
      <c r="K155" s="213"/>
      <c r="L155" s="218"/>
      <c r="M155" s="219"/>
      <c r="N155" s="220"/>
      <c r="O155" s="220"/>
      <c r="P155" s="221">
        <v>0</v>
      </c>
      <c r="Q155" s="220"/>
      <c r="R155" s="221">
        <v>0</v>
      </c>
      <c r="S155" s="220"/>
      <c r="T155" s="222">
        <v>0</v>
      </c>
      <c r="U155" s="12"/>
      <c r="V155" s="12"/>
      <c r="W155" s="12"/>
      <c r="X155" s="12"/>
      <c r="Y155" s="12"/>
      <c r="Z155" s="12"/>
      <c r="AA155" s="12"/>
      <c r="AB155" s="12"/>
      <c r="AC155" s="12"/>
      <c r="AD155" s="12"/>
      <c r="AE155" s="12"/>
      <c r="AR155" s="223" t="s">
        <v>80</v>
      </c>
      <c r="AT155" s="224" t="s">
        <v>72</v>
      </c>
      <c r="AU155" s="224" t="s">
        <v>80</v>
      </c>
      <c r="AY155" s="223" t="s">
        <v>140</v>
      </c>
      <c r="BK155" s="225">
        <v>0</v>
      </c>
    </row>
    <row r="156" s="12" customFormat="1" ht="22.8" customHeight="1">
      <c r="A156" s="12"/>
      <c r="B156" s="212"/>
      <c r="C156" s="213"/>
      <c r="D156" s="214" t="s">
        <v>72</v>
      </c>
      <c r="E156" s="226" t="s">
        <v>241</v>
      </c>
      <c r="F156" s="226" t="s">
        <v>242</v>
      </c>
      <c r="G156" s="213"/>
      <c r="H156" s="213"/>
      <c r="I156" s="216"/>
      <c r="J156" s="227">
        <f>BK156</f>
        <v>0</v>
      </c>
      <c r="K156" s="213"/>
      <c r="L156" s="218"/>
      <c r="M156" s="219"/>
      <c r="N156" s="220"/>
      <c r="O156" s="220"/>
      <c r="P156" s="221">
        <f>SUM(P157:P167)</f>
        <v>0</v>
      </c>
      <c r="Q156" s="220"/>
      <c r="R156" s="221">
        <f>SUM(R157:R167)</f>
        <v>5.7236327999999999</v>
      </c>
      <c r="S156" s="220"/>
      <c r="T156" s="222">
        <f>SUM(T157:T167)</f>
        <v>0</v>
      </c>
      <c r="U156" s="12"/>
      <c r="V156" s="12"/>
      <c r="W156" s="12"/>
      <c r="X156" s="12"/>
      <c r="Y156" s="12"/>
      <c r="Z156" s="12"/>
      <c r="AA156" s="12"/>
      <c r="AB156" s="12"/>
      <c r="AC156" s="12"/>
      <c r="AD156" s="12"/>
      <c r="AE156" s="12"/>
      <c r="AR156" s="223" t="s">
        <v>80</v>
      </c>
      <c r="AT156" s="224" t="s">
        <v>72</v>
      </c>
      <c r="AU156" s="224" t="s">
        <v>80</v>
      </c>
      <c r="AY156" s="223" t="s">
        <v>140</v>
      </c>
      <c r="BK156" s="225">
        <f>SUM(BK157:BK167)</f>
        <v>0</v>
      </c>
    </row>
    <row r="157" s="2" customFormat="1" ht="33" customHeight="1">
      <c r="A157" s="40"/>
      <c r="B157" s="41"/>
      <c r="C157" s="228" t="s">
        <v>243</v>
      </c>
      <c r="D157" s="228" t="s">
        <v>142</v>
      </c>
      <c r="E157" s="229" t="s">
        <v>244</v>
      </c>
      <c r="F157" s="230" t="s">
        <v>245</v>
      </c>
      <c r="G157" s="231" t="s">
        <v>145</v>
      </c>
      <c r="H157" s="232">
        <v>219.72399999999999</v>
      </c>
      <c r="I157" s="233"/>
      <c r="J157" s="234">
        <f>ROUND(I157*H157,2)</f>
        <v>0</v>
      </c>
      <c r="K157" s="230" t="s">
        <v>146</v>
      </c>
      <c r="L157" s="46"/>
      <c r="M157" s="235" t="s">
        <v>19</v>
      </c>
      <c r="N157" s="236" t="s">
        <v>44</v>
      </c>
      <c r="O157" s="86"/>
      <c r="P157" s="237">
        <f>O157*H157</f>
        <v>0</v>
      </c>
      <c r="Q157" s="237">
        <v>0.0247</v>
      </c>
      <c r="R157" s="237">
        <f>Q157*H157</f>
        <v>5.4271827999999998</v>
      </c>
      <c r="S157" s="237">
        <v>0</v>
      </c>
      <c r="T157" s="238">
        <f>S157*H157</f>
        <v>0</v>
      </c>
      <c r="U157" s="40"/>
      <c r="V157" s="40"/>
      <c r="W157" s="40"/>
      <c r="X157" s="40"/>
      <c r="Y157" s="40"/>
      <c r="Z157" s="40"/>
      <c r="AA157" s="40"/>
      <c r="AB157" s="40"/>
      <c r="AC157" s="40"/>
      <c r="AD157" s="40"/>
      <c r="AE157" s="40"/>
      <c r="AR157" s="239" t="s">
        <v>147</v>
      </c>
      <c r="AT157" s="239" t="s">
        <v>142</v>
      </c>
      <c r="AU157" s="239" t="s">
        <v>82</v>
      </c>
      <c r="AY157" s="19" t="s">
        <v>140</v>
      </c>
      <c r="BE157" s="240">
        <f>IF(N157="základní",J157,0)</f>
        <v>0</v>
      </c>
      <c r="BF157" s="240">
        <f>IF(N157="snížená",J157,0)</f>
        <v>0</v>
      </c>
      <c r="BG157" s="240">
        <f>IF(N157="zákl. přenesená",J157,0)</f>
        <v>0</v>
      </c>
      <c r="BH157" s="240">
        <f>IF(N157="sníž. přenesená",J157,0)</f>
        <v>0</v>
      </c>
      <c r="BI157" s="240">
        <f>IF(N157="nulová",J157,0)</f>
        <v>0</v>
      </c>
      <c r="BJ157" s="19" t="s">
        <v>80</v>
      </c>
      <c r="BK157" s="240">
        <f>ROUND(I157*H157,2)</f>
        <v>0</v>
      </c>
      <c r="BL157" s="19" t="s">
        <v>147</v>
      </c>
      <c r="BM157" s="239" t="s">
        <v>246</v>
      </c>
    </row>
    <row r="158" s="2" customFormat="1">
      <c r="A158" s="40"/>
      <c r="B158" s="41"/>
      <c r="C158" s="42"/>
      <c r="D158" s="241" t="s">
        <v>149</v>
      </c>
      <c r="E158" s="42"/>
      <c r="F158" s="242" t="s">
        <v>247</v>
      </c>
      <c r="G158" s="42"/>
      <c r="H158" s="42"/>
      <c r="I158" s="148"/>
      <c r="J158" s="42"/>
      <c r="K158" s="42"/>
      <c r="L158" s="46"/>
      <c r="M158" s="243"/>
      <c r="N158" s="244"/>
      <c r="O158" s="86"/>
      <c r="P158" s="86"/>
      <c r="Q158" s="86"/>
      <c r="R158" s="86"/>
      <c r="S158" s="86"/>
      <c r="T158" s="87"/>
      <c r="U158" s="40"/>
      <c r="V158" s="40"/>
      <c r="W158" s="40"/>
      <c r="X158" s="40"/>
      <c r="Y158" s="40"/>
      <c r="Z158" s="40"/>
      <c r="AA158" s="40"/>
      <c r="AB158" s="40"/>
      <c r="AC158" s="40"/>
      <c r="AD158" s="40"/>
      <c r="AE158" s="40"/>
      <c r="AT158" s="19" t="s">
        <v>149</v>
      </c>
      <c r="AU158" s="19" t="s">
        <v>82</v>
      </c>
    </row>
    <row r="159" s="13" customFormat="1">
      <c r="A159" s="13"/>
      <c r="B159" s="255"/>
      <c r="C159" s="256"/>
      <c r="D159" s="241" t="s">
        <v>190</v>
      </c>
      <c r="E159" s="257" t="s">
        <v>19</v>
      </c>
      <c r="F159" s="258" t="s">
        <v>248</v>
      </c>
      <c r="G159" s="256"/>
      <c r="H159" s="259">
        <v>54.271999999999998</v>
      </c>
      <c r="I159" s="260"/>
      <c r="J159" s="256"/>
      <c r="K159" s="256"/>
      <c r="L159" s="261"/>
      <c r="M159" s="262"/>
      <c r="N159" s="263"/>
      <c r="O159" s="263"/>
      <c r="P159" s="263"/>
      <c r="Q159" s="263"/>
      <c r="R159" s="263"/>
      <c r="S159" s="263"/>
      <c r="T159" s="264"/>
      <c r="U159" s="13"/>
      <c r="V159" s="13"/>
      <c r="W159" s="13"/>
      <c r="X159" s="13"/>
      <c r="Y159" s="13"/>
      <c r="Z159" s="13"/>
      <c r="AA159" s="13"/>
      <c r="AB159" s="13"/>
      <c r="AC159" s="13"/>
      <c r="AD159" s="13"/>
      <c r="AE159" s="13"/>
      <c r="AT159" s="265" t="s">
        <v>190</v>
      </c>
      <c r="AU159" s="265" t="s">
        <v>82</v>
      </c>
      <c r="AV159" s="13" t="s">
        <v>82</v>
      </c>
      <c r="AW159" s="13" t="s">
        <v>35</v>
      </c>
      <c r="AX159" s="13" t="s">
        <v>73</v>
      </c>
      <c r="AY159" s="265" t="s">
        <v>140</v>
      </c>
    </row>
    <row r="160" s="13" customFormat="1">
      <c r="A160" s="13"/>
      <c r="B160" s="255"/>
      <c r="C160" s="256"/>
      <c r="D160" s="241" t="s">
        <v>190</v>
      </c>
      <c r="E160" s="257" t="s">
        <v>19</v>
      </c>
      <c r="F160" s="258" t="s">
        <v>249</v>
      </c>
      <c r="G160" s="256"/>
      <c r="H160" s="259">
        <v>83.599000000000004</v>
      </c>
      <c r="I160" s="260"/>
      <c r="J160" s="256"/>
      <c r="K160" s="256"/>
      <c r="L160" s="261"/>
      <c r="M160" s="262"/>
      <c r="N160" s="263"/>
      <c r="O160" s="263"/>
      <c r="P160" s="263"/>
      <c r="Q160" s="263"/>
      <c r="R160" s="263"/>
      <c r="S160" s="263"/>
      <c r="T160" s="264"/>
      <c r="U160" s="13"/>
      <c r="V160" s="13"/>
      <c r="W160" s="13"/>
      <c r="X160" s="13"/>
      <c r="Y160" s="13"/>
      <c r="Z160" s="13"/>
      <c r="AA160" s="13"/>
      <c r="AB160" s="13"/>
      <c r="AC160" s="13"/>
      <c r="AD160" s="13"/>
      <c r="AE160" s="13"/>
      <c r="AT160" s="265" t="s">
        <v>190</v>
      </c>
      <c r="AU160" s="265" t="s">
        <v>82</v>
      </c>
      <c r="AV160" s="13" t="s">
        <v>82</v>
      </c>
      <c r="AW160" s="13" t="s">
        <v>35</v>
      </c>
      <c r="AX160" s="13" t="s">
        <v>73</v>
      </c>
      <c r="AY160" s="265" t="s">
        <v>140</v>
      </c>
    </row>
    <row r="161" s="13" customFormat="1">
      <c r="A161" s="13"/>
      <c r="B161" s="255"/>
      <c r="C161" s="256"/>
      <c r="D161" s="241" t="s">
        <v>190</v>
      </c>
      <c r="E161" s="257" t="s">
        <v>19</v>
      </c>
      <c r="F161" s="258" t="s">
        <v>250</v>
      </c>
      <c r="G161" s="256"/>
      <c r="H161" s="259">
        <v>21.036999999999999</v>
      </c>
      <c r="I161" s="260"/>
      <c r="J161" s="256"/>
      <c r="K161" s="256"/>
      <c r="L161" s="261"/>
      <c r="M161" s="262"/>
      <c r="N161" s="263"/>
      <c r="O161" s="263"/>
      <c r="P161" s="263"/>
      <c r="Q161" s="263"/>
      <c r="R161" s="263"/>
      <c r="S161" s="263"/>
      <c r="T161" s="264"/>
      <c r="U161" s="13"/>
      <c r="V161" s="13"/>
      <c r="W161" s="13"/>
      <c r="X161" s="13"/>
      <c r="Y161" s="13"/>
      <c r="Z161" s="13"/>
      <c r="AA161" s="13"/>
      <c r="AB161" s="13"/>
      <c r="AC161" s="13"/>
      <c r="AD161" s="13"/>
      <c r="AE161" s="13"/>
      <c r="AT161" s="265" t="s">
        <v>190</v>
      </c>
      <c r="AU161" s="265" t="s">
        <v>82</v>
      </c>
      <c r="AV161" s="13" t="s">
        <v>82</v>
      </c>
      <c r="AW161" s="13" t="s">
        <v>35</v>
      </c>
      <c r="AX161" s="13" t="s">
        <v>73</v>
      </c>
      <c r="AY161" s="265" t="s">
        <v>140</v>
      </c>
    </row>
    <row r="162" s="13" customFormat="1">
      <c r="A162" s="13"/>
      <c r="B162" s="255"/>
      <c r="C162" s="256"/>
      <c r="D162" s="241" t="s">
        <v>190</v>
      </c>
      <c r="E162" s="257" t="s">
        <v>19</v>
      </c>
      <c r="F162" s="258" t="s">
        <v>251</v>
      </c>
      <c r="G162" s="256"/>
      <c r="H162" s="259">
        <v>34.920000000000002</v>
      </c>
      <c r="I162" s="260"/>
      <c r="J162" s="256"/>
      <c r="K162" s="256"/>
      <c r="L162" s="261"/>
      <c r="M162" s="262"/>
      <c r="N162" s="263"/>
      <c r="O162" s="263"/>
      <c r="P162" s="263"/>
      <c r="Q162" s="263"/>
      <c r="R162" s="263"/>
      <c r="S162" s="263"/>
      <c r="T162" s="264"/>
      <c r="U162" s="13"/>
      <c r="V162" s="13"/>
      <c r="W162" s="13"/>
      <c r="X162" s="13"/>
      <c r="Y162" s="13"/>
      <c r="Z162" s="13"/>
      <c r="AA162" s="13"/>
      <c r="AB162" s="13"/>
      <c r="AC162" s="13"/>
      <c r="AD162" s="13"/>
      <c r="AE162" s="13"/>
      <c r="AT162" s="265" t="s">
        <v>190</v>
      </c>
      <c r="AU162" s="265" t="s">
        <v>82</v>
      </c>
      <c r="AV162" s="13" t="s">
        <v>82</v>
      </c>
      <c r="AW162" s="13" t="s">
        <v>35</v>
      </c>
      <c r="AX162" s="13" t="s">
        <v>73</v>
      </c>
      <c r="AY162" s="265" t="s">
        <v>140</v>
      </c>
    </row>
    <row r="163" s="13" customFormat="1">
      <c r="A163" s="13"/>
      <c r="B163" s="255"/>
      <c r="C163" s="256"/>
      <c r="D163" s="241" t="s">
        <v>190</v>
      </c>
      <c r="E163" s="257" t="s">
        <v>19</v>
      </c>
      <c r="F163" s="258" t="s">
        <v>252</v>
      </c>
      <c r="G163" s="256"/>
      <c r="H163" s="259">
        <v>25.896000000000001</v>
      </c>
      <c r="I163" s="260"/>
      <c r="J163" s="256"/>
      <c r="K163" s="256"/>
      <c r="L163" s="261"/>
      <c r="M163" s="262"/>
      <c r="N163" s="263"/>
      <c r="O163" s="263"/>
      <c r="P163" s="263"/>
      <c r="Q163" s="263"/>
      <c r="R163" s="263"/>
      <c r="S163" s="263"/>
      <c r="T163" s="264"/>
      <c r="U163" s="13"/>
      <c r="V163" s="13"/>
      <c r="W163" s="13"/>
      <c r="X163" s="13"/>
      <c r="Y163" s="13"/>
      <c r="Z163" s="13"/>
      <c r="AA163" s="13"/>
      <c r="AB163" s="13"/>
      <c r="AC163" s="13"/>
      <c r="AD163" s="13"/>
      <c r="AE163" s="13"/>
      <c r="AT163" s="265" t="s">
        <v>190</v>
      </c>
      <c r="AU163" s="265" t="s">
        <v>82</v>
      </c>
      <c r="AV163" s="13" t="s">
        <v>82</v>
      </c>
      <c r="AW163" s="13" t="s">
        <v>35</v>
      </c>
      <c r="AX163" s="13" t="s">
        <v>73</v>
      </c>
      <c r="AY163" s="265" t="s">
        <v>140</v>
      </c>
    </row>
    <row r="164" s="14" customFormat="1">
      <c r="A164" s="14"/>
      <c r="B164" s="266"/>
      <c r="C164" s="267"/>
      <c r="D164" s="241" t="s">
        <v>190</v>
      </c>
      <c r="E164" s="268" t="s">
        <v>19</v>
      </c>
      <c r="F164" s="269" t="s">
        <v>197</v>
      </c>
      <c r="G164" s="267"/>
      <c r="H164" s="270">
        <v>219.72399999999999</v>
      </c>
      <c r="I164" s="271"/>
      <c r="J164" s="267"/>
      <c r="K164" s="267"/>
      <c r="L164" s="272"/>
      <c r="M164" s="273"/>
      <c r="N164" s="274"/>
      <c r="O164" s="274"/>
      <c r="P164" s="274"/>
      <c r="Q164" s="274"/>
      <c r="R164" s="274"/>
      <c r="S164" s="274"/>
      <c r="T164" s="275"/>
      <c r="U164" s="14"/>
      <c r="V164" s="14"/>
      <c r="W164" s="14"/>
      <c r="X164" s="14"/>
      <c r="Y164" s="14"/>
      <c r="Z164" s="14"/>
      <c r="AA164" s="14"/>
      <c r="AB164" s="14"/>
      <c r="AC164" s="14"/>
      <c r="AD164" s="14"/>
      <c r="AE164" s="14"/>
      <c r="AT164" s="276" t="s">
        <v>190</v>
      </c>
      <c r="AU164" s="276" t="s">
        <v>82</v>
      </c>
      <c r="AV164" s="14" t="s">
        <v>147</v>
      </c>
      <c r="AW164" s="14" t="s">
        <v>35</v>
      </c>
      <c r="AX164" s="14" t="s">
        <v>80</v>
      </c>
      <c r="AY164" s="276" t="s">
        <v>140</v>
      </c>
    </row>
    <row r="165" s="2" customFormat="1" ht="33" customHeight="1">
      <c r="A165" s="40"/>
      <c r="B165" s="41"/>
      <c r="C165" s="228" t="s">
        <v>253</v>
      </c>
      <c r="D165" s="228" t="s">
        <v>142</v>
      </c>
      <c r="E165" s="229" t="s">
        <v>254</v>
      </c>
      <c r="F165" s="230" t="s">
        <v>255</v>
      </c>
      <c r="G165" s="231" t="s">
        <v>145</v>
      </c>
      <c r="H165" s="232">
        <v>19.25</v>
      </c>
      <c r="I165" s="233"/>
      <c r="J165" s="234">
        <f>ROUND(I165*H165,2)</f>
        <v>0</v>
      </c>
      <c r="K165" s="230" t="s">
        <v>146</v>
      </c>
      <c r="L165" s="46"/>
      <c r="M165" s="235" t="s">
        <v>19</v>
      </c>
      <c r="N165" s="236" t="s">
        <v>44</v>
      </c>
      <c r="O165" s="86"/>
      <c r="P165" s="237">
        <f>O165*H165</f>
        <v>0</v>
      </c>
      <c r="Q165" s="237">
        <v>0.015400000000000001</v>
      </c>
      <c r="R165" s="237">
        <f>Q165*H165</f>
        <v>0.29644999999999999</v>
      </c>
      <c r="S165" s="237">
        <v>0</v>
      </c>
      <c r="T165" s="238">
        <f>S165*H165</f>
        <v>0</v>
      </c>
      <c r="U165" s="40"/>
      <c r="V165" s="40"/>
      <c r="W165" s="40"/>
      <c r="X165" s="40"/>
      <c r="Y165" s="40"/>
      <c r="Z165" s="40"/>
      <c r="AA165" s="40"/>
      <c r="AB165" s="40"/>
      <c r="AC165" s="40"/>
      <c r="AD165" s="40"/>
      <c r="AE165" s="40"/>
      <c r="AR165" s="239" t="s">
        <v>147</v>
      </c>
      <c r="AT165" s="239" t="s">
        <v>142</v>
      </c>
      <c r="AU165" s="239" t="s">
        <v>82</v>
      </c>
      <c r="AY165" s="19" t="s">
        <v>140</v>
      </c>
      <c r="BE165" s="240">
        <f>IF(N165="základní",J165,0)</f>
        <v>0</v>
      </c>
      <c r="BF165" s="240">
        <f>IF(N165="snížená",J165,0)</f>
        <v>0</v>
      </c>
      <c r="BG165" s="240">
        <f>IF(N165="zákl. přenesená",J165,0)</f>
        <v>0</v>
      </c>
      <c r="BH165" s="240">
        <f>IF(N165="sníž. přenesená",J165,0)</f>
        <v>0</v>
      </c>
      <c r="BI165" s="240">
        <f>IF(N165="nulová",J165,0)</f>
        <v>0</v>
      </c>
      <c r="BJ165" s="19" t="s">
        <v>80</v>
      </c>
      <c r="BK165" s="240">
        <f>ROUND(I165*H165,2)</f>
        <v>0</v>
      </c>
      <c r="BL165" s="19" t="s">
        <v>147</v>
      </c>
      <c r="BM165" s="239" t="s">
        <v>256</v>
      </c>
    </row>
    <row r="166" s="2" customFormat="1">
      <c r="A166" s="40"/>
      <c r="B166" s="41"/>
      <c r="C166" s="42"/>
      <c r="D166" s="241" t="s">
        <v>149</v>
      </c>
      <c r="E166" s="42"/>
      <c r="F166" s="242" t="s">
        <v>257</v>
      </c>
      <c r="G166" s="42"/>
      <c r="H166" s="42"/>
      <c r="I166" s="148"/>
      <c r="J166" s="42"/>
      <c r="K166" s="42"/>
      <c r="L166" s="46"/>
      <c r="M166" s="243"/>
      <c r="N166" s="244"/>
      <c r="O166" s="86"/>
      <c r="P166" s="86"/>
      <c r="Q166" s="86"/>
      <c r="R166" s="86"/>
      <c r="S166" s="86"/>
      <c r="T166" s="87"/>
      <c r="U166" s="40"/>
      <c r="V166" s="40"/>
      <c r="W166" s="40"/>
      <c r="X166" s="40"/>
      <c r="Y166" s="40"/>
      <c r="Z166" s="40"/>
      <c r="AA166" s="40"/>
      <c r="AB166" s="40"/>
      <c r="AC166" s="40"/>
      <c r="AD166" s="40"/>
      <c r="AE166" s="40"/>
      <c r="AT166" s="19" t="s">
        <v>149</v>
      </c>
      <c r="AU166" s="19" t="s">
        <v>82</v>
      </c>
    </row>
    <row r="167" s="13" customFormat="1">
      <c r="A167" s="13"/>
      <c r="B167" s="255"/>
      <c r="C167" s="256"/>
      <c r="D167" s="241" t="s">
        <v>190</v>
      </c>
      <c r="E167" s="257" t="s">
        <v>19</v>
      </c>
      <c r="F167" s="258" t="s">
        <v>258</v>
      </c>
      <c r="G167" s="256"/>
      <c r="H167" s="259">
        <v>19.25</v>
      </c>
      <c r="I167" s="260"/>
      <c r="J167" s="256"/>
      <c r="K167" s="256"/>
      <c r="L167" s="261"/>
      <c r="M167" s="262"/>
      <c r="N167" s="263"/>
      <c r="O167" s="263"/>
      <c r="P167" s="263"/>
      <c r="Q167" s="263"/>
      <c r="R167" s="263"/>
      <c r="S167" s="263"/>
      <c r="T167" s="264"/>
      <c r="U167" s="13"/>
      <c r="V167" s="13"/>
      <c r="W167" s="13"/>
      <c r="X167" s="13"/>
      <c r="Y167" s="13"/>
      <c r="Z167" s="13"/>
      <c r="AA167" s="13"/>
      <c r="AB167" s="13"/>
      <c r="AC167" s="13"/>
      <c r="AD167" s="13"/>
      <c r="AE167" s="13"/>
      <c r="AT167" s="265" t="s">
        <v>190</v>
      </c>
      <c r="AU167" s="265" t="s">
        <v>82</v>
      </c>
      <c r="AV167" s="13" t="s">
        <v>82</v>
      </c>
      <c r="AW167" s="13" t="s">
        <v>35</v>
      </c>
      <c r="AX167" s="13" t="s">
        <v>80</v>
      </c>
      <c r="AY167" s="265" t="s">
        <v>140</v>
      </c>
    </row>
    <row r="168" s="12" customFormat="1" ht="22.8" customHeight="1">
      <c r="A168" s="12"/>
      <c r="B168" s="212"/>
      <c r="C168" s="213"/>
      <c r="D168" s="214" t="s">
        <v>72</v>
      </c>
      <c r="E168" s="226" t="s">
        <v>259</v>
      </c>
      <c r="F168" s="226" t="s">
        <v>260</v>
      </c>
      <c r="G168" s="213"/>
      <c r="H168" s="213"/>
      <c r="I168" s="216"/>
      <c r="J168" s="227">
        <f>BK168</f>
        <v>0</v>
      </c>
      <c r="K168" s="213"/>
      <c r="L168" s="218"/>
      <c r="M168" s="219"/>
      <c r="N168" s="220"/>
      <c r="O168" s="220"/>
      <c r="P168" s="221">
        <f>SUM(P169:P181)</f>
        <v>0</v>
      </c>
      <c r="Q168" s="220"/>
      <c r="R168" s="221">
        <f>SUM(R169:R181)</f>
        <v>18.30222998</v>
      </c>
      <c r="S168" s="220"/>
      <c r="T168" s="222">
        <f>SUM(T169:T181)</f>
        <v>0</v>
      </c>
      <c r="U168" s="12"/>
      <c r="V168" s="12"/>
      <c r="W168" s="12"/>
      <c r="X168" s="12"/>
      <c r="Y168" s="12"/>
      <c r="Z168" s="12"/>
      <c r="AA168" s="12"/>
      <c r="AB168" s="12"/>
      <c r="AC168" s="12"/>
      <c r="AD168" s="12"/>
      <c r="AE168" s="12"/>
      <c r="AR168" s="223" t="s">
        <v>80</v>
      </c>
      <c r="AT168" s="224" t="s">
        <v>72</v>
      </c>
      <c r="AU168" s="224" t="s">
        <v>80</v>
      </c>
      <c r="AY168" s="223" t="s">
        <v>140</v>
      </c>
      <c r="BK168" s="225">
        <f>SUM(BK169:BK181)</f>
        <v>0</v>
      </c>
    </row>
    <row r="169" s="2" customFormat="1" ht="21.75" customHeight="1">
      <c r="A169" s="40"/>
      <c r="B169" s="41"/>
      <c r="C169" s="228" t="s">
        <v>261</v>
      </c>
      <c r="D169" s="228" t="s">
        <v>142</v>
      </c>
      <c r="E169" s="229" t="s">
        <v>262</v>
      </c>
      <c r="F169" s="230" t="s">
        <v>263</v>
      </c>
      <c r="G169" s="231" t="s">
        <v>145</v>
      </c>
      <c r="H169" s="232">
        <v>162.11000000000001</v>
      </c>
      <c r="I169" s="233"/>
      <c r="J169" s="234">
        <f>ROUND(I169*H169,2)</f>
        <v>0</v>
      </c>
      <c r="K169" s="230" t="s">
        <v>146</v>
      </c>
      <c r="L169" s="46"/>
      <c r="M169" s="235" t="s">
        <v>19</v>
      </c>
      <c r="N169" s="236" t="s">
        <v>44</v>
      </c>
      <c r="O169" s="86"/>
      <c r="P169" s="237">
        <f>O169*H169</f>
        <v>0</v>
      </c>
      <c r="Q169" s="237">
        <v>0.00025999999999999998</v>
      </c>
      <c r="R169" s="237">
        <f>Q169*H169</f>
        <v>0.042148600000000001</v>
      </c>
      <c r="S169" s="237">
        <v>0</v>
      </c>
      <c r="T169" s="238">
        <f>S169*H169</f>
        <v>0</v>
      </c>
      <c r="U169" s="40"/>
      <c r="V169" s="40"/>
      <c r="W169" s="40"/>
      <c r="X169" s="40"/>
      <c r="Y169" s="40"/>
      <c r="Z169" s="40"/>
      <c r="AA169" s="40"/>
      <c r="AB169" s="40"/>
      <c r="AC169" s="40"/>
      <c r="AD169" s="40"/>
      <c r="AE169" s="40"/>
      <c r="AR169" s="239" t="s">
        <v>147</v>
      </c>
      <c r="AT169" s="239" t="s">
        <v>142</v>
      </c>
      <c r="AU169" s="239" t="s">
        <v>82</v>
      </c>
      <c r="AY169" s="19" t="s">
        <v>140</v>
      </c>
      <c r="BE169" s="240">
        <f>IF(N169="základní",J169,0)</f>
        <v>0</v>
      </c>
      <c r="BF169" s="240">
        <f>IF(N169="snížená",J169,0)</f>
        <v>0</v>
      </c>
      <c r="BG169" s="240">
        <f>IF(N169="zákl. přenesená",J169,0)</f>
        <v>0</v>
      </c>
      <c r="BH169" s="240">
        <f>IF(N169="sníž. přenesená",J169,0)</f>
        <v>0</v>
      </c>
      <c r="BI169" s="240">
        <f>IF(N169="nulová",J169,0)</f>
        <v>0</v>
      </c>
      <c r="BJ169" s="19" t="s">
        <v>80</v>
      </c>
      <c r="BK169" s="240">
        <f>ROUND(I169*H169,2)</f>
        <v>0</v>
      </c>
      <c r="BL169" s="19" t="s">
        <v>147</v>
      </c>
      <c r="BM169" s="239" t="s">
        <v>264</v>
      </c>
    </row>
    <row r="170" s="2" customFormat="1" ht="21.75" customHeight="1">
      <c r="A170" s="40"/>
      <c r="B170" s="41"/>
      <c r="C170" s="228" t="s">
        <v>265</v>
      </c>
      <c r="D170" s="228" t="s">
        <v>142</v>
      </c>
      <c r="E170" s="229" t="s">
        <v>266</v>
      </c>
      <c r="F170" s="230" t="s">
        <v>267</v>
      </c>
      <c r="G170" s="231" t="s">
        <v>145</v>
      </c>
      <c r="H170" s="232">
        <v>178.321</v>
      </c>
      <c r="I170" s="233"/>
      <c r="J170" s="234">
        <f>ROUND(I170*H170,2)</f>
        <v>0</v>
      </c>
      <c r="K170" s="230" t="s">
        <v>146</v>
      </c>
      <c r="L170" s="46"/>
      <c r="M170" s="235" t="s">
        <v>19</v>
      </c>
      <c r="N170" s="236" t="s">
        <v>44</v>
      </c>
      <c r="O170" s="86"/>
      <c r="P170" s="237">
        <f>O170*H170</f>
        <v>0</v>
      </c>
      <c r="Q170" s="237">
        <v>0.023099999999999999</v>
      </c>
      <c r="R170" s="237">
        <f>Q170*H170</f>
        <v>4.1192150999999999</v>
      </c>
      <c r="S170" s="237">
        <v>0</v>
      </c>
      <c r="T170" s="238">
        <f>S170*H170</f>
        <v>0</v>
      </c>
      <c r="U170" s="40"/>
      <c r="V170" s="40"/>
      <c r="W170" s="40"/>
      <c r="X170" s="40"/>
      <c r="Y170" s="40"/>
      <c r="Z170" s="40"/>
      <c r="AA170" s="40"/>
      <c r="AB170" s="40"/>
      <c r="AC170" s="40"/>
      <c r="AD170" s="40"/>
      <c r="AE170" s="40"/>
      <c r="AR170" s="239" t="s">
        <v>147</v>
      </c>
      <c r="AT170" s="239" t="s">
        <v>142</v>
      </c>
      <c r="AU170" s="239" t="s">
        <v>82</v>
      </c>
      <c r="AY170" s="19" t="s">
        <v>140</v>
      </c>
      <c r="BE170" s="240">
        <f>IF(N170="základní",J170,0)</f>
        <v>0</v>
      </c>
      <c r="BF170" s="240">
        <f>IF(N170="snížená",J170,0)</f>
        <v>0</v>
      </c>
      <c r="BG170" s="240">
        <f>IF(N170="zákl. přenesená",J170,0)</f>
        <v>0</v>
      </c>
      <c r="BH170" s="240">
        <f>IF(N170="sníž. přenesená",J170,0)</f>
        <v>0</v>
      </c>
      <c r="BI170" s="240">
        <f>IF(N170="nulová",J170,0)</f>
        <v>0</v>
      </c>
      <c r="BJ170" s="19" t="s">
        <v>80</v>
      </c>
      <c r="BK170" s="240">
        <f>ROUND(I170*H170,2)</f>
        <v>0</v>
      </c>
      <c r="BL170" s="19" t="s">
        <v>147</v>
      </c>
      <c r="BM170" s="239" t="s">
        <v>268</v>
      </c>
    </row>
    <row r="171" s="2" customFormat="1">
      <c r="A171" s="40"/>
      <c r="B171" s="41"/>
      <c r="C171" s="42"/>
      <c r="D171" s="241" t="s">
        <v>149</v>
      </c>
      <c r="E171" s="42"/>
      <c r="F171" s="242" t="s">
        <v>269</v>
      </c>
      <c r="G171" s="42"/>
      <c r="H171" s="42"/>
      <c r="I171" s="148"/>
      <c r="J171" s="42"/>
      <c r="K171" s="42"/>
      <c r="L171" s="46"/>
      <c r="M171" s="243"/>
      <c r="N171" s="244"/>
      <c r="O171" s="86"/>
      <c r="P171" s="86"/>
      <c r="Q171" s="86"/>
      <c r="R171" s="86"/>
      <c r="S171" s="86"/>
      <c r="T171" s="87"/>
      <c r="U171" s="40"/>
      <c r="V171" s="40"/>
      <c r="W171" s="40"/>
      <c r="X171" s="40"/>
      <c r="Y171" s="40"/>
      <c r="Z171" s="40"/>
      <c r="AA171" s="40"/>
      <c r="AB171" s="40"/>
      <c r="AC171" s="40"/>
      <c r="AD171" s="40"/>
      <c r="AE171" s="40"/>
      <c r="AT171" s="19" t="s">
        <v>149</v>
      </c>
      <c r="AU171" s="19" t="s">
        <v>82</v>
      </c>
    </row>
    <row r="172" s="13" customFormat="1">
      <c r="A172" s="13"/>
      <c r="B172" s="255"/>
      <c r="C172" s="256"/>
      <c r="D172" s="241" t="s">
        <v>190</v>
      </c>
      <c r="E172" s="257" t="s">
        <v>19</v>
      </c>
      <c r="F172" s="258" t="s">
        <v>270</v>
      </c>
      <c r="G172" s="256"/>
      <c r="H172" s="259">
        <v>178.321</v>
      </c>
      <c r="I172" s="260"/>
      <c r="J172" s="256"/>
      <c r="K172" s="256"/>
      <c r="L172" s="261"/>
      <c r="M172" s="262"/>
      <c r="N172" s="263"/>
      <c r="O172" s="263"/>
      <c r="P172" s="263"/>
      <c r="Q172" s="263"/>
      <c r="R172" s="263"/>
      <c r="S172" s="263"/>
      <c r="T172" s="264"/>
      <c r="U172" s="13"/>
      <c r="V172" s="13"/>
      <c r="W172" s="13"/>
      <c r="X172" s="13"/>
      <c r="Y172" s="13"/>
      <c r="Z172" s="13"/>
      <c r="AA172" s="13"/>
      <c r="AB172" s="13"/>
      <c r="AC172" s="13"/>
      <c r="AD172" s="13"/>
      <c r="AE172" s="13"/>
      <c r="AT172" s="265" t="s">
        <v>190</v>
      </c>
      <c r="AU172" s="265" t="s">
        <v>82</v>
      </c>
      <c r="AV172" s="13" t="s">
        <v>82</v>
      </c>
      <c r="AW172" s="13" t="s">
        <v>35</v>
      </c>
      <c r="AX172" s="13" t="s">
        <v>80</v>
      </c>
      <c r="AY172" s="265" t="s">
        <v>140</v>
      </c>
    </row>
    <row r="173" s="2" customFormat="1" ht="21.75" customHeight="1">
      <c r="A173" s="40"/>
      <c r="B173" s="41"/>
      <c r="C173" s="228" t="s">
        <v>7</v>
      </c>
      <c r="D173" s="228" t="s">
        <v>142</v>
      </c>
      <c r="E173" s="229" t="s">
        <v>271</v>
      </c>
      <c r="F173" s="230" t="s">
        <v>272</v>
      </c>
      <c r="G173" s="231" t="s">
        <v>145</v>
      </c>
      <c r="H173" s="232">
        <v>300</v>
      </c>
      <c r="I173" s="233"/>
      <c r="J173" s="234">
        <f>ROUND(I173*H173,2)</f>
        <v>0</v>
      </c>
      <c r="K173" s="230" t="s">
        <v>146</v>
      </c>
      <c r="L173" s="46"/>
      <c r="M173" s="235" t="s">
        <v>19</v>
      </c>
      <c r="N173" s="236" t="s">
        <v>44</v>
      </c>
      <c r="O173" s="86"/>
      <c r="P173" s="237">
        <f>O173*H173</f>
        <v>0</v>
      </c>
      <c r="Q173" s="237">
        <v>0.00025999999999999998</v>
      </c>
      <c r="R173" s="237">
        <f>Q173*H173</f>
        <v>0.078</v>
      </c>
      <c r="S173" s="237">
        <v>0</v>
      </c>
      <c r="T173" s="238">
        <f>S173*H173</f>
        <v>0</v>
      </c>
      <c r="U173" s="40"/>
      <c r="V173" s="40"/>
      <c r="W173" s="40"/>
      <c r="X173" s="40"/>
      <c r="Y173" s="40"/>
      <c r="Z173" s="40"/>
      <c r="AA173" s="40"/>
      <c r="AB173" s="40"/>
      <c r="AC173" s="40"/>
      <c r="AD173" s="40"/>
      <c r="AE173" s="40"/>
      <c r="AR173" s="239" t="s">
        <v>147</v>
      </c>
      <c r="AT173" s="239" t="s">
        <v>142</v>
      </c>
      <c r="AU173" s="239" t="s">
        <v>82</v>
      </c>
      <c r="AY173" s="19" t="s">
        <v>140</v>
      </c>
      <c r="BE173" s="240">
        <f>IF(N173="základní",J173,0)</f>
        <v>0</v>
      </c>
      <c r="BF173" s="240">
        <f>IF(N173="snížená",J173,0)</f>
        <v>0</v>
      </c>
      <c r="BG173" s="240">
        <f>IF(N173="zákl. přenesená",J173,0)</f>
        <v>0</v>
      </c>
      <c r="BH173" s="240">
        <f>IF(N173="sníž. přenesená",J173,0)</f>
        <v>0</v>
      </c>
      <c r="BI173" s="240">
        <f>IF(N173="nulová",J173,0)</f>
        <v>0</v>
      </c>
      <c r="BJ173" s="19" t="s">
        <v>80</v>
      </c>
      <c r="BK173" s="240">
        <f>ROUND(I173*H173,2)</f>
        <v>0</v>
      </c>
      <c r="BL173" s="19" t="s">
        <v>147</v>
      </c>
      <c r="BM173" s="239" t="s">
        <v>273</v>
      </c>
    </row>
    <row r="174" s="2" customFormat="1" ht="21.75" customHeight="1">
      <c r="A174" s="40"/>
      <c r="B174" s="41"/>
      <c r="C174" s="228" t="s">
        <v>274</v>
      </c>
      <c r="D174" s="228" t="s">
        <v>142</v>
      </c>
      <c r="E174" s="229" t="s">
        <v>275</v>
      </c>
      <c r="F174" s="230" t="s">
        <v>276</v>
      </c>
      <c r="G174" s="231" t="s">
        <v>145</v>
      </c>
      <c r="H174" s="232">
        <v>300</v>
      </c>
      <c r="I174" s="233"/>
      <c r="J174" s="234">
        <f>ROUND(I174*H174,2)</f>
        <v>0</v>
      </c>
      <c r="K174" s="230" t="s">
        <v>146</v>
      </c>
      <c r="L174" s="46"/>
      <c r="M174" s="235" t="s">
        <v>19</v>
      </c>
      <c r="N174" s="236" t="s">
        <v>44</v>
      </c>
      <c r="O174" s="86"/>
      <c r="P174" s="237">
        <f>O174*H174</f>
        <v>0</v>
      </c>
      <c r="Q174" s="237">
        <v>0.041599999999999998</v>
      </c>
      <c r="R174" s="237">
        <f>Q174*H174</f>
        <v>12.479999999999999</v>
      </c>
      <c r="S174" s="237">
        <v>0</v>
      </c>
      <c r="T174" s="238">
        <f>S174*H174</f>
        <v>0</v>
      </c>
      <c r="U174" s="40"/>
      <c r="V174" s="40"/>
      <c r="W174" s="40"/>
      <c r="X174" s="40"/>
      <c r="Y174" s="40"/>
      <c r="Z174" s="40"/>
      <c r="AA174" s="40"/>
      <c r="AB174" s="40"/>
      <c r="AC174" s="40"/>
      <c r="AD174" s="40"/>
      <c r="AE174" s="40"/>
      <c r="AR174" s="239" t="s">
        <v>147</v>
      </c>
      <c r="AT174" s="239" t="s">
        <v>142</v>
      </c>
      <c r="AU174" s="239" t="s">
        <v>82</v>
      </c>
      <c r="AY174" s="19" t="s">
        <v>140</v>
      </c>
      <c r="BE174" s="240">
        <f>IF(N174="základní",J174,0)</f>
        <v>0</v>
      </c>
      <c r="BF174" s="240">
        <f>IF(N174="snížená",J174,0)</f>
        <v>0</v>
      </c>
      <c r="BG174" s="240">
        <f>IF(N174="zákl. přenesená",J174,0)</f>
        <v>0</v>
      </c>
      <c r="BH174" s="240">
        <f>IF(N174="sníž. přenesená",J174,0)</f>
        <v>0</v>
      </c>
      <c r="BI174" s="240">
        <f>IF(N174="nulová",J174,0)</f>
        <v>0</v>
      </c>
      <c r="BJ174" s="19" t="s">
        <v>80</v>
      </c>
      <c r="BK174" s="240">
        <f>ROUND(I174*H174,2)</f>
        <v>0</v>
      </c>
      <c r="BL174" s="19" t="s">
        <v>147</v>
      </c>
      <c r="BM174" s="239" t="s">
        <v>277</v>
      </c>
    </row>
    <row r="175" s="2" customFormat="1">
      <c r="A175" s="40"/>
      <c r="B175" s="41"/>
      <c r="C175" s="42"/>
      <c r="D175" s="241" t="s">
        <v>149</v>
      </c>
      <c r="E175" s="42"/>
      <c r="F175" s="242" t="s">
        <v>269</v>
      </c>
      <c r="G175" s="42"/>
      <c r="H175" s="42"/>
      <c r="I175" s="148"/>
      <c r="J175" s="42"/>
      <c r="K175" s="42"/>
      <c r="L175" s="46"/>
      <c r="M175" s="243"/>
      <c r="N175" s="244"/>
      <c r="O175" s="86"/>
      <c r="P175" s="86"/>
      <c r="Q175" s="86"/>
      <c r="R175" s="86"/>
      <c r="S175" s="86"/>
      <c r="T175" s="87"/>
      <c r="U175" s="40"/>
      <c r="V175" s="40"/>
      <c r="W175" s="40"/>
      <c r="X175" s="40"/>
      <c r="Y175" s="40"/>
      <c r="Z175" s="40"/>
      <c r="AA175" s="40"/>
      <c r="AB175" s="40"/>
      <c r="AC175" s="40"/>
      <c r="AD175" s="40"/>
      <c r="AE175" s="40"/>
      <c r="AT175" s="19" t="s">
        <v>149</v>
      </c>
      <c r="AU175" s="19" t="s">
        <v>82</v>
      </c>
    </row>
    <row r="176" s="13" customFormat="1">
      <c r="A176" s="13"/>
      <c r="B176" s="255"/>
      <c r="C176" s="256"/>
      <c r="D176" s="241" t="s">
        <v>190</v>
      </c>
      <c r="E176" s="257" t="s">
        <v>19</v>
      </c>
      <c r="F176" s="258" t="s">
        <v>278</v>
      </c>
      <c r="G176" s="256"/>
      <c r="H176" s="259">
        <v>300</v>
      </c>
      <c r="I176" s="260"/>
      <c r="J176" s="256"/>
      <c r="K176" s="256"/>
      <c r="L176" s="261"/>
      <c r="M176" s="262"/>
      <c r="N176" s="263"/>
      <c r="O176" s="263"/>
      <c r="P176" s="263"/>
      <c r="Q176" s="263"/>
      <c r="R176" s="263"/>
      <c r="S176" s="263"/>
      <c r="T176" s="264"/>
      <c r="U176" s="13"/>
      <c r="V176" s="13"/>
      <c r="W176" s="13"/>
      <c r="X176" s="13"/>
      <c r="Y176" s="13"/>
      <c r="Z176" s="13"/>
      <c r="AA176" s="13"/>
      <c r="AB176" s="13"/>
      <c r="AC176" s="13"/>
      <c r="AD176" s="13"/>
      <c r="AE176" s="13"/>
      <c r="AT176" s="265" t="s">
        <v>190</v>
      </c>
      <c r="AU176" s="265" t="s">
        <v>82</v>
      </c>
      <c r="AV176" s="13" t="s">
        <v>82</v>
      </c>
      <c r="AW176" s="13" t="s">
        <v>35</v>
      </c>
      <c r="AX176" s="13" t="s">
        <v>80</v>
      </c>
      <c r="AY176" s="265" t="s">
        <v>140</v>
      </c>
    </row>
    <row r="177" s="2" customFormat="1" ht="44.25" customHeight="1">
      <c r="A177" s="40"/>
      <c r="B177" s="41"/>
      <c r="C177" s="228" t="s">
        <v>279</v>
      </c>
      <c r="D177" s="228" t="s">
        <v>142</v>
      </c>
      <c r="E177" s="229" t="s">
        <v>280</v>
      </c>
      <c r="F177" s="230" t="s">
        <v>281</v>
      </c>
      <c r="G177" s="231" t="s">
        <v>145</v>
      </c>
      <c r="H177" s="232">
        <v>178.321</v>
      </c>
      <c r="I177" s="233"/>
      <c r="J177" s="234">
        <f>ROUND(I177*H177,2)</f>
        <v>0</v>
      </c>
      <c r="K177" s="230" t="s">
        <v>146</v>
      </c>
      <c r="L177" s="46"/>
      <c r="M177" s="235" t="s">
        <v>19</v>
      </c>
      <c r="N177" s="236" t="s">
        <v>44</v>
      </c>
      <c r="O177" s="86"/>
      <c r="P177" s="237">
        <f>O177*H177</f>
        <v>0</v>
      </c>
      <c r="Q177" s="237">
        <v>0.0082900000000000005</v>
      </c>
      <c r="R177" s="237">
        <f>Q177*H177</f>
        <v>1.4782810900000001</v>
      </c>
      <c r="S177" s="237">
        <v>0</v>
      </c>
      <c r="T177" s="238">
        <f>S177*H177</f>
        <v>0</v>
      </c>
      <c r="U177" s="40"/>
      <c r="V177" s="40"/>
      <c r="W177" s="40"/>
      <c r="X177" s="40"/>
      <c r="Y177" s="40"/>
      <c r="Z177" s="40"/>
      <c r="AA177" s="40"/>
      <c r="AB177" s="40"/>
      <c r="AC177" s="40"/>
      <c r="AD177" s="40"/>
      <c r="AE177" s="40"/>
      <c r="AR177" s="239" t="s">
        <v>147</v>
      </c>
      <c r="AT177" s="239" t="s">
        <v>142</v>
      </c>
      <c r="AU177" s="239" t="s">
        <v>82</v>
      </c>
      <c r="AY177" s="19" t="s">
        <v>140</v>
      </c>
      <c r="BE177" s="240">
        <f>IF(N177="základní",J177,0)</f>
        <v>0</v>
      </c>
      <c r="BF177" s="240">
        <f>IF(N177="snížená",J177,0)</f>
        <v>0</v>
      </c>
      <c r="BG177" s="240">
        <f>IF(N177="zákl. přenesená",J177,0)</f>
        <v>0</v>
      </c>
      <c r="BH177" s="240">
        <f>IF(N177="sníž. přenesená",J177,0)</f>
        <v>0</v>
      </c>
      <c r="BI177" s="240">
        <f>IF(N177="nulová",J177,0)</f>
        <v>0</v>
      </c>
      <c r="BJ177" s="19" t="s">
        <v>80</v>
      </c>
      <c r="BK177" s="240">
        <f>ROUND(I177*H177,2)</f>
        <v>0</v>
      </c>
      <c r="BL177" s="19" t="s">
        <v>147</v>
      </c>
      <c r="BM177" s="239" t="s">
        <v>282</v>
      </c>
    </row>
    <row r="178" s="2" customFormat="1">
      <c r="A178" s="40"/>
      <c r="B178" s="41"/>
      <c r="C178" s="42"/>
      <c r="D178" s="241" t="s">
        <v>149</v>
      </c>
      <c r="E178" s="42"/>
      <c r="F178" s="242" t="s">
        <v>283</v>
      </c>
      <c r="G178" s="42"/>
      <c r="H178" s="42"/>
      <c r="I178" s="148"/>
      <c r="J178" s="42"/>
      <c r="K178" s="42"/>
      <c r="L178" s="46"/>
      <c r="M178" s="243"/>
      <c r="N178" s="244"/>
      <c r="O178" s="86"/>
      <c r="P178" s="86"/>
      <c r="Q178" s="86"/>
      <c r="R178" s="86"/>
      <c r="S178" s="86"/>
      <c r="T178" s="87"/>
      <c r="U178" s="40"/>
      <c r="V178" s="40"/>
      <c r="W178" s="40"/>
      <c r="X178" s="40"/>
      <c r="Y178" s="40"/>
      <c r="Z178" s="40"/>
      <c r="AA178" s="40"/>
      <c r="AB178" s="40"/>
      <c r="AC178" s="40"/>
      <c r="AD178" s="40"/>
      <c r="AE178" s="40"/>
      <c r="AT178" s="19" t="s">
        <v>149</v>
      </c>
      <c r="AU178" s="19" t="s">
        <v>82</v>
      </c>
    </row>
    <row r="179" s="13" customFormat="1">
      <c r="A179" s="13"/>
      <c r="B179" s="255"/>
      <c r="C179" s="256"/>
      <c r="D179" s="241" t="s">
        <v>190</v>
      </c>
      <c r="E179" s="257" t="s">
        <v>19</v>
      </c>
      <c r="F179" s="258" t="s">
        <v>270</v>
      </c>
      <c r="G179" s="256"/>
      <c r="H179" s="259">
        <v>178.321</v>
      </c>
      <c r="I179" s="260"/>
      <c r="J179" s="256"/>
      <c r="K179" s="256"/>
      <c r="L179" s="261"/>
      <c r="M179" s="262"/>
      <c r="N179" s="263"/>
      <c r="O179" s="263"/>
      <c r="P179" s="263"/>
      <c r="Q179" s="263"/>
      <c r="R179" s="263"/>
      <c r="S179" s="263"/>
      <c r="T179" s="264"/>
      <c r="U179" s="13"/>
      <c r="V179" s="13"/>
      <c r="W179" s="13"/>
      <c r="X179" s="13"/>
      <c r="Y179" s="13"/>
      <c r="Z179" s="13"/>
      <c r="AA179" s="13"/>
      <c r="AB179" s="13"/>
      <c r="AC179" s="13"/>
      <c r="AD179" s="13"/>
      <c r="AE179" s="13"/>
      <c r="AT179" s="265" t="s">
        <v>190</v>
      </c>
      <c r="AU179" s="265" t="s">
        <v>82</v>
      </c>
      <c r="AV179" s="13" t="s">
        <v>82</v>
      </c>
      <c r="AW179" s="13" t="s">
        <v>35</v>
      </c>
      <c r="AX179" s="13" t="s">
        <v>80</v>
      </c>
      <c r="AY179" s="265" t="s">
        <v>140</v>
      </c>
    </row>
    <row r="180" s="2" customFormat="1" ht="16.5" customHeight="1">
      <c r="A180" s="40"/>
      <c r="B180" s="41"/>
      <c r="C180" s="245" t="s">
        <v>284</v>
      </c>
      <c r="D180" s="245" t="s">
        <v>173</v>
      </c>
      <c r="E180" s="246" t="s">
        <v>285</v>
      </c>
      <c r="F180" s="247" t="s">
        <v>286</v>
      </c>
      <c r="G180" s="248" t="s">
        <v>145</v>
      </c>
      <c r="H180" s="249">
        <v>205.06899999999999</v>
      </c>
      <c r="I180" s="250"/>
      <c r="J180" s="251">
        <f>ROUND(I180*H180,2)</f>
        <v>0</v>
      </c>
      <c r="K180" s="247" t="s">
        <v>146</v>
      </c>
      <c r="L180" s="252"/>
      <c r="M180" s="253" t="s">
        <v>19</v>
      </c>
      <c r="N180" s="254" t="s">
        <v>44</v>
      </c>
      <c r="O180" s="86"/>
      <c r="P180" s="237">
        <f>O180*H180</f>
        <v>0</v>
      </c>
      <c r="Q180" s="237">
        <v>0.00051000000000000004</v>
      </c>
      <c r="R180" s="237">
        <f>Q180*H180</f>
        <v>0.10458519000000001</v>
      </c>
      <c r="S180" s="237">
        <v>0</v>
      </c>
      <c r="T180" s="238">
        <f>S180*H180</f>
        <v>0</v>
      </c>
      <c r="U180" s="40"/>
      <c r="V180" s="40"/>
      <c r="W180" s="40"/>
      <c r="X180" s="40"/>
      <c r="Y180" s="40"/>
      <c r="Z180" s="40"/>
      <c r="AA180" s="40"/>
      <c r="AB180" s="40"/>
      <c r="AC180" s="40"/>
      <c r="AD180" s="40"/>
      <c r="AE180" s="40"/>
      <c r="AR180" s="239" t="s">
        <v>177</v>
      </c>
      <c r="AT180" s="239" t="s">
        <v>173</v>
      </c>
      <c r="AU180" s="239" t="s">
        <v>82</v>
      </c>
      <c r="AY180" s="19" t="s">
        <v>140</v>
      </c>
      <c r="BE180" s="240">
        <f>IF(N180="základní",J180,0)</f>
        <v>0</v>
      </c>
      <c r="BF180" s="240">
        <f>IF(N180="snížená",J180,0)</f>
        <v>0</v>
      </c>
      <c r="BG180" s="240">
        <f>IF(N180="zákl. přenesená",J180,0)</f>
        <v>0</v>
      </c>
      <c r="BH180" s="240">
        <f>IF(N180="sníž. přenesená",J180,0)</f>
        <v>0</v>
      </c>
      <c r="BI180" s="240">
        <f>IF(N180="nulová",J180,0)</f>
        <v>0</v>
      </c>
      <c r="BJ180" s="19" t="s">
        <v>80</v>
      </c>
      <c r="BK180" s="240">
        <f>ROUND(I180*H180,2)</f>
        <v>0</v>
      </c>
      <c r="BL180" s="19" t="s">
        <v>147</v>
      </c>
      <c r="BM180" s="239" t="s">
        <v>287</v>
      </c>
    </row>
    <row r="181" s="13" customFormat="1">
      <c r="A181" s="13"/>
      <c r="B181" s="255"/>
      <c r="C181" s="256"/>
      <c r="D181" s="241" t="s">
        <v>190</v>
      </c>
      <c r="E181" s="257" t="s">
        <v>19</v>
      </c>
      <c r="F181" s="258" t="s">
        <v>288</v>
      </c>
      <c r="G181" s="256"/>
      <c r="H181" s="259">
        <v>205.06899999999999</v>
      </c>
      <c r="I181" s="260"/>
      <c r="J181" s="256"/>
      <c r="K181" s="256"/>
      <c r="L181" s="261"/>
      <c r="M181" s="262"/>
      <c r="N181" s="263"/>
      <c r="O181" s="263"/>
      <c r="P181" s="263"/>
      <c r="Q181" s="263"/>
      <c r="R181" s="263"/>
      <c r="S181" s="263"/>
      <c r="T181" s="264"/>
      <c r="U181" s="13"/>
      <c r="V181" s="13"/>
      <c r="W181" s="13"/>
      <c r="X181" s="13"/>
      <c r="Y181" s="13"/>
      <c r="Z181" s="13"/>
      <c r="AA181" s="13"/>
      <c r="AB181" s="13"/>
      <c r="AC181" s="13"/>
      <c r="AD181" s="13"/>
      <c r="AE181" s="13"/>
      <c r="AT181" s="265" t="s">
        <v>190</v>
      </c>
      <c r="AU181" s="265" t="s">
        <v>82</v>
      </c>
      <c r="AV181" s="13" t="s">
        <v>82</v>
      </c>
      <c r="AW181" s="13" t="s">
        <v>35</v>
      </c>
      <c r="AX181" s="13" t="s">
        <v>80</v>
      </c>
      <c r="AY181" s="265" t="s">
        <v>140</v>
      </c>
    </row>
    <row r="182" s="12" customFormat="1" ht="22.8" customHeight="1">
      <c r="A182" s="12"/>
      <c r="B182" s="212"/>
      <c r="C182" s="213"/>
      <c r="D182" s="214" t="s">
        <v>72</v>
      </c>
      <c r="E182" s="226" t="s">
        <v>177</v>
      </c>
      <c r="F182" s="226" t="s">
        <v>289</v>
      </c>
      <c r="G182" s="213"/>
      <c r="H182" s="213"/>
      <c r="I182" s="216"/>
      <c r="J182" s="227">
        <f>BK182</f>
        <v>0</v>
      </c>
      <c r="K182" s="213"/>
      <c r="L182" s="218"/>
      <c r="M182" s="219"/>
      <c r="N182" s="220"/>
      <c r="O182" s="220"/>
      <c r="P182" s="221">
        <f>SUM(P183:P186)</f>
        <v>0</v>
      </c>
      <c r="Q182" s="220"/>
      <c r="R182" s="221">
        <f>SUM(R183:R186)</f>
        <v>0.024</v>
      </c>
      <c r="S182" s="220"/>
      <c r="T182" s="222">
        <f>SUM(T183:T186)</f>
        <v>0</v>
      </c>
      <c r="U182" s="12"/>
      <c r="V182" s="12"/>
      <c r="W182" s="12"/>
      <c r="X182" s="12"/>
      <c r="Y182" s="12"/>
      <c r="Z182" s="12"/>
      <c r="AA182" s="12"/>
      <c r="AB182" s="12"/>
      <c r="AC182" s="12"/>
      <c r="AD182" s="12"/>
      <c r="AE182" s="12"/>
      <c r="AR182" s="223" t="s">
        <v>80</v>
      </c>
      <c r="AT182" s="224" t="s">
        <v>72</v>
      </c>
      <c r="AU182" s="224" t="s">
        <v>80</v>
      </c>
      <c r="AY182" s="223" t="s">
        <v>140</v>
      </c>
      <c r="BK182" s="225">
        <f>SUM(BK183:BK186)</f>
        <v>0</v>
      </c>
    </row>
    <row r="183" s="2" customFormat="1" ht="33" customHeight="1">
      <c r="A183" s="40"/>
      <c r="B183" s="41"/>
      <c r="C183" s="228" t="s">
        <v>290</v>
      </c>
      <c r="D183" s="228" t="s">
        <v>142</v>
      </c>
      <c r="E183" s="229" t="s">
        <v>291</v>
      </c>
      <c r="F183" s="230" t="s">
        <v>292</v>
      </c>
      <c r="G183" s="231" t="s">
        <v>210</v>
      </c>
      <c r="H183" s="232">
        <v>16</v>
      </c>
      <c r="I183" s="233"/>
      <c r="J183" s="234">
        <f>ROUND(I183*H183,2)</f>
        <v>0</v>
      </c>
      <c r="K183" s="230" t="s">
        <v>146</v>
      </c>
      <c r="L183" s="46"/>
      <c r="M183" s="235" t="s">
        <v>19</v>
      </c>
      <c r="N183" s="236" t="s">
        <v>44</v>
      </c>
      <c r="O183" s="86"/>
      <c r="P183" s="237">
        <f>O183*H183</f>
        <v>0</v>
      </c>
      <c r="Q183" s="237">
        <v>0</v>
      </c>
      <c r="R183" s="237">
        <f>Q183*H183</f>
        <v>0</v>
      </c>
      <c r="S183" s="237">
        <v>0</v>
      </c>
      <c r="T183" s="238">
        <f>S183*H183</f>
        <v>0</v>
      </c>
      <c r="U183" s="40"/>
      <c r="V183" s="40"/>
      <c r="W183" s="40"/>
      <c r="X183" s="40"/>
      <c r="Y183" s="40"/>
      <c r="Z183" s="40"/>
      <c r="AA183" s="40"/>
      <c r="AB183" s="40"/>
      <c r="AC183" s="40"/>
      <c r="AD183" s="40"/>
      <c r="AE183" s="40"/>
      <c r="AR183" s="239" t="s">
        <v>147</v>
      </c>
      <c r="AT183" s="239" t="s">
        <v>142</v>
      </c>
      <c r="AU183" s="239" t="s">
        <v>82</v>
      </c>
      <c r="AY183" s="19" t="s">
        <v>140</v>
      </c>
      <c r="BE183" s="240">
        <f>IF(N183="základní",J183,0)</f>
        <v>0</v>
      </c>
      <c r="BF183" s="240">
        <f>IF(N183="snížená",J183,0)</f>
        <v>0</v>
      </c>
      <c r="BG183" s="240">
        <f>IF(N183="zákl. přenesená",J183,0)</f>
        <v>0</v>
      </c>
      <c r="BH183" s="240">
        <f>IF(N183="sníž. přenesená",J183,0)</f>
        <v>0</v>
      </c>
      <c r="BI183" s="240">
        <f>IF(N183="nulová",J183,0)</f>
        <v>0</v>
      </c>
      <c r="BJ183" s="19" t="s">
        <v>80</v>
      </c>
      <c r="BK183" s="240">
        <f>ROUND(I183*H183,2)</f>
        <v>0</v>
      </c>
      <c r="BL183" s="19" t="s">
        <v>147</v>
      </c>
      <c r="BM183" s="239" t="s">
        <v>293</v>
      </c>
    </row>
    <row r="184" s="2" customFormat="1">
      <c r="A184" s="40"/>
      <c r="B184" s="41"/>
      <c r="C184" s="42"/>
      <c r="D184" s="241" t="s">
        <v>149</v>
      </c>
      <c r="E184" s="42"/>
      <c r="F184" s="242" t="s">
        <v>294</v>
      </c>
      <c r="G184" s="42"/>
      <c r="H184" s="42"/>
      <c r="I184" s="148"/>
      <c r="J184" s="42"/>
      <c r="K184" s="42"/>
      <c r="L184" s="46"/>
      <c r="M184" s="243"/>
      <c r="N184" s="244"/>
      <c r="O184" s="86"/>
      <c r="P184" s="86"/>
      <c r="Q184" s="86"/>
      <c r="R184" s="86"/>
      <c r="S184" s="86"/>
      <c r="T184" s="87"/>
      <c r="U184" s="40"/>
      <c r="V184" s="40"/>
      <c r="W184" s="40"/>
      <c r="X184" s="40"/>
      <c r="Y184" s="40"/>
      <c r="Z184" s="40"/>
      <c r="AA184" s="40"/>
      <c r="AB184" s="40"/>
      <c r="AC184" s="40"/>
      <c r="AD184" s="40"/>
      <c r="AE184" s="40"/>
      <c r="AT184" s="19" t="s">
        <v>149</v>
      </c>
      <c r="AU184" s="19" t="s">
        <v>82</v>
      </c>
    </row>
    <row r="185" s="2" customFormat="1" ht="21.75" customHeight="1">
      <c r="A185" s="40"/>
      <c r="B185" s="41"/>
      <c r="C185" s="245" t="s">
        <v>295</v>
      </c>
      <c r="D185" s="245" t="s">
        <v>173</v>
      </c>
      <c r="E185" s="246" t="s">
        <v>296</v>
      </c>
      <c r="F185" s="247" t="s">
        <v>297</v>
      </c>
      <c r="G185" s="248" t="s">
        <v>210</v>
      </c>
      <c r="H185" s="249">
        <v>16</v>
      </c>
      <c r="I185" s="250"/>
      <c r="J185" s="251">
        <f>ROUND(I185*H185,2)</f>
        <v>0</v>
      </c>
      <c r="K185" s="247" t="s">
        <v>146</v>
      </c>
      <c r="L185" s="252"/>
      <c r="M185" s="253" t="s">
        <v>19</v>
      </c>
      <c r="N185" s="254" t="s">
        <v>44</v>
      </c>
      <c r="O185" s="86"/>
      <c r="P185" s="237">
        <f>O185*H185</f>
        <v>0</v>
      </c>
      <c r="Q185" s="237">
        <v>0.0015</v>
      </c>
      <c r="R185" s="237">
        <f>Q185*H185</f>
        <v>0.024</v>
      </c>
      <c r="S185" s="237">
        <v>0</v>
      </c>
      <c r="T185" s="238">
        <f>S185*H185</f>
        <v>0</v>
      </c>
      <c r="U185" s="40"/>
      <c r="V185" s="40"/>
      <c r="W185" s="40"/>
      <c r="X185" s="40"/>
      <c r="Y185" s="40"/>
      <c r="Z185" s="40"/>
      <c r="AA185" s="40"/>
      <c r="AB185" s="40"/>
      <c r="AC185" s="40"/>
      <c r="AD185" s="40"/>
      <c r="AE185" s="40"/>
      <c r="AR185" s="239" t="s">
        <v>177</v>
      </c>
      <c r="AT185" s="239" t="s">
        <v>173</v>
      </c>
      <c r="AU185" s="239" t="s">
        <v>82</v>
      </c>
      <c r="AY185" s="19" t="s">
        <v>140</v>
      </c>
      <c r="BE185" s="240">
        <f>IF(N185="základní",J185,0)</f>
        <v>0</v>
      </c>
      <c r="BF185" s="240">
        <f>IF(N185="snížená",J185,0)</f>
        <v>0</v>
      </c>
      <c r="BG185" s="240">
        <f>IF(N185="zákl. přenesená",J185,0)</f>
        <v>0</v>
      </c>
      <c r="BH185" s="240">
        <f>IF(N185="sníž. přenesená",J185,0)</f>
        <v>0</v>
      </c>
      <c r="BI185" s="240">
        <f>IF(N185="nulová",J185,0)</f>
        <v>0</v>
      </c>
      <c r="BJ185" s="19" t="s">
        <v>80</v>
      </c>
      <c r="BK185" s="240">
        <f>ROUND(I185*H185,2)</f>
        <v>0</v>
      </c>
      <c r="BL185" s="19" t="s">
        <v>147</v>
      </c>
      <c r="BM185" s="239" t="s">
        <v>298</v>
      </c>
    </row>
    <row r="186" s="2" customFormat="1" ht="16.5" customHeight="1">
      <c r="A186" s="40"/>
      <c r="B186" s="41"/>
      <c r="C186" s="228" t="s">
        <v>299</v>
      </c>
      <c r="D186" s="228" t="s">
        <v>142</v>
      </c>
      <c r="E186" s="229" t="s">
        <v>300</v>
      </c>
      <c r="F186" s="230" t="s">
        <v>301</v>
      </c>
      <c r="G186" s="231" t="s">
        <v>215</v>
      </c>
      <c r="H186" s="232">
        <v>16</v>
      </c>
      <c r="I186" s="233"/>
      <c r="J186" s="234">
        <f>ROUND(I186*H186,2)</f>
        <v>0</v>
      </c>
      <c r="K186" s="230" t="s">
        <v>176</v>
      </c>
      <c r="L186" s="46"/>
      <c r="M186" s="235" t="s">
        <v>19</v>
      </c>
      <c r="N186" s="236" t="s">
        <v>44</v>
      </c>
      <c r="O186" s="86"/>
      <c r="P186" s="237">
        <f>O186*H186</f>
        <v>0</v>
      </c>
      <c r="Q186" s="237">
        <v>0</v>
      </c>
      <c r="R186" s="237">
        <f>Q186*H186</f>
        <v>0</v>
      </c>
      <c r="S186" s="237">
        <v>0</v>
      </c>
      <c r="T186" s="238">
        <f>S186*H186</f>
        <v>0</v>
      </c>
      <c r="U186" s="40"/>
      <c r="V186" s="40"/>
      <c r="W186" s="40"/>
      <c r="X186" s="40"/>
      <c r="Y186" s="40"/>
      <c r="Z186" s="40"/>
      <c r="AA186" s="40"/>
      <c r="AB186" s="40"/>
      <c r="AC186" s="40"/>
      <c r="AD186" s="40"/>
      <c r="AE186" s="40"/>
      <c r="AR186" s="239" t="s">
        <v>147</v>
      </c>
      <c r="AT186" s="239" t="s">
        <v>142</v>
      </c>
      <c r="AU186" s="239" t="s">
        <v>82</v>
      </c>
      <c r="AY186" s="19" t="s">
        <v>140</v>
      </c>
      <c r="BE186" s="240">
        <f>IF(N186="základní",J186,0)</f>
        <v>0</v>
      </c>
      <c r="BF186" s="240">
        <f>IF(N186="snížená",J186,0)</f>
        <v>0</v>
      </c>
      <c r="BG186" s="240">
        <f>IF(N186="zákl. přenesená",J186,0)</f>
        <v>0</v>
      </c>
      <c r="BH186" s="240">
        <f>IF(N186="sníž. přenesená",J186,0)</f>
        <v>0</v>
      </c>
      <c r="BI186" s="240">
        <f>IF(N186="nulová",J186,0)</f>
        <v>0</v>
      </c>
      <c r="BJ186" s="19" t="s">
        <v>80</v>
      </c>
      <c r="BK186" s="240">
        <f>ROUND(I186*H186,2)</f>
        <v>0</v>
      </c>
      <c r="BL186" s="19" t="s">
        <v>147</v>
      </c>
      <c r="BM186" s="239" t="s">
        <v>302</v>
      </c>
    </row>
    <row r="187" s="12" customFormat="1" ht="22.8" customHeight="1">
      <c r="A187" s="12"/>
      <c r="B187" s="212"/>
      <c r="C187" s="213"/>
      <c r="D187" s="214" t="s">
        <v>72</v>
      </c>
      <c r="E187" s="226" t="s">
        <v>184</v>
      </c>
      <c r="F187" s="226" t="s">
        <v>303</v>
      </c>
      <c r="G187" s="213"/>
      <c r="H187" s="213"/>
      <c r="I187" s="216"/>
      <c r="J187" s="227">
        <f>BK187</f>
        <v>0</v>
      </c>
      <c r="K187" s="213"/>
      <c r="L187" s="218"/>
      <c r="M187" s="219"/>
      <c r="N187" s="220"/>
      <c r="O187" s="220"/>
      <c r="P187" s="221">
        <f>SUM(P188:P190)</f>
        <v>0</v>
      </c>
      <c r="Q187" s="220"/>
      <c r="R187" s="221">
        <f>SUM(R188:R190)</f>
        <v>0.16744000000000001</v>
      </c>
      <c r="S187" s="220"/>
      <c r="T187" s="222">
        <f>SUM(T188:T190)</f>
        <v>0</v>
      </c>
      <c r="U187" s="12"/>
      <c r="V187" s="12"/>
      <c r="W187" s="12"/>
      <c r="X187" s="12"/>
      <c r="Y187" s="12"/>
      <c r="Z187" s="12"/>
      <c r="AA187" s="12"/>
      <c r="AB187" s="12"/>
      <c r="AC187" s="12"/>
      <c r="AD187" s="12"/>
      <c r="AE187" s="12"/>
      <c r="AR187" s="223" t="s">
        <v>80</v>
      </c>
      <c r="AT187" s="224" t="s">
        <v>72</v>
      </c>
      <c r="AU187" s="224" t="s">
        <v>80</v>
      </c>
      <c r="AY187" s="223" t="s">
        <v>140</v>
      </c>
      <c r="BK187" s="225">
        <f>SUM(BK188:BK190)</f>
        <v>0</v>
      </c>
    </row>
    <row r="188" s="2" customFormat="1" ht="33" customHeight="1">
      <c r="A188" s="40"/>
      <c r="B188" s="41"/>
      <c r="C188" s="228" t="s">
        <v>304</v>
      </c>
      <c r="D188" s="228" t="s">
        <v>142</v>
      </c>
      <c r="E188" s="229" t="s">
        <v>305</v>
      </c>
      <c r="F188" s="230" t="s">
        <v>306</v>
      </c>
      <c r="G188" s="231" t="s">
        <v>210</v>
      </c>
      <c r="H188" s="232">
        <v>257.60000000000002</v>
      </c>
      <c r="I188" s="233"/>
      <c r="J188" s="234">
        <f>ROUND(I188*H188,2)</f>
        <v>0</v>
      </c>
      <c r="K188" s="230" t="s">
        <v>146</v>
      </c>
      <c r="L188" s="46"/>
      <c r="M188" s="235" t="s">
        <v>19</v>
      </c>
      <c r="N188" s="236" t="s">
        <v>44</v>
      </c>
      <c r="O188" s="86"/>
      <c r="P188" s="237">
        <f>O188*H188</f>
        <v>0</v>
      </c>
      <c r="Q188" s="237">
        <v>0.00064999999999999997</v>
      </c>
      <c r="R188" s="237">
        <f>Q188*H188</f>
        <v>0.16744000000000001</v>
      </c>
      <c r="S188" s="237">
        <v>0</v>
      </c>
      <c r="T188" s="238">
        <f>S188*H188</f>
        <v>0</v>
      </c>
      <c r="U188" s="40"/>
      <c r="V188" s="40"/>
      <c r="W188" s="40"/>
      <c r="X188" s="40"/>
      <c r="Y188" s="40"/>
      <c r="Z188" s="40"/>
      <c r="AA188" s="40"/>
      <c r="AB188" s="40"/>
      <c r="AC188" s="40"/>
      <c r="AD188" s="40"/>
      <c r="AE188" s="40"/>
      <c r="AR188" s="239" t="s">
        <v>147</v>
      </c>
      <c r="AT188" s="239" t="s">
        <v>142</v>
      </c>
      <c r="AU188" s="239" t="s">
        <v>82</v>
      </c>
      <c r="AY188" s="19" t="s">
        <v>140</v>
      </c>
      <c r="BE188" s="240">
        <f>IF(N188="základní",J188,0)</f>
        <v>0</v>
      </c>
      <c r="BF188" s="240">
        <f>IF(N188="snížená",J188,0)</f>
        <v>0</v>
      </c>
      <c r="BG188" s="240">
        <f>IF(N188="zákl. přenesená",J188,0)</f>
        <v>0</v>
      </c>
      <c r="BH188" s="240">
        <f>IF(N188="sníž. přenesená",J188,0)</f>
        <v>0</v>
      </c>
      <c r="BI188" s="240">
        <f>IF(N188="nulová",J188,0)</f>
        <v>0</v>
      </c>
      <c r="BJ188" s="19" t="s">
        <v>80</v>
      </c>
      <c r="BK188" s="240">
        <f>ROUND(I188*H188,2)</f>
        <v>0</v>
      </c>
      <c r="BL188" s="19" t="s">
        <v>147</v>
      </c>
      <c r="BM188" s="239" t="s">
        <v>307</v>
      </c>
    </row>
    <row r="189" s="2" customFormat="1">
      <c r="A189" s="40"/>
      <c r="B189" s="41"/>
      <c r="C189" s="42"/>
      <c r="D189" s="241" t="s">
        <v>149</v>
      </c>
      <c r="E189" s="42"/>
      <c r="F189" s="242" t="s">
        <v>308</v>
      </c>
      <c r="G189" s="42"/>
      <c r="H189" s="42"/>
      <c r="I189" s="148"/>
      <c r="J189" s="42"/>
      <c r="K189" s="42"/>
      <c r="L189" s="46"/>
      <c r="M189" s="243"/>
      <c r="N189" s="244"/>
      <c r="O189" s="86"/>
      <c r="P189" s="86"/>
      <c r="Q189" s="86"/>
      <c r="R189" s="86"/>
      <c r="S189" s="86"/>
      <c r="T189" s="87"/>
      <c r="U189" s="40"/>
      <c r="V189" s="40"/>
      <c r="W189" s="40"/>
      <c r="X189" s="40"/>
      <c r="Y189" s="40"/>
      <c r="Z189" s="40"/>
      <c r="AA189" s="40"/>
      <c r="AB189" s="40"/>
      <c r="AC189" s="40"/>
      <c r="AD189" s="40"/>
      <c r="AE189" s="40"/>
      <c r="AT189" s="19" t="s">
        <v>149</v>
      </c>
      <c r="AU189" s="19" t="s">
        <v>82</v>
      </c>
    </row>
    <row r="190" s="13" customFormat="1">
      <c r="A190" s="13"/>
      <c r="B190" s="255"/>
      <c r="C190" s="256"/>
      <c r="D190" s="241" t="s">
        <v>190</v>
      </c>
      <c r="E190" s="257" t="s">
        <v>19</v>
      </c>
      <c r="F190" s="258" t="s">
        <v>309</v>
      </c>
      <c r="G190" s="256"/>
      <c r="H190" s="259">
        <v>257.60000000000002</v>
      </c>
      <c r="I190" s="260"/>
      <c r="J190" s="256"/>
      <c r="K190" s="256"/>
      <c r="L190" s="261"/>
      <c r="M190" s="262"/>
      <c r="N190" s="263"/>
      <c r="O190" s="263"/>
      <c r="P190" s="263"/>
      <c r="Q190" s="263"/>
      <c r="R190" s="263"/>
      <c r="S190" s="263"/>
      <c r="T190" s="264"/>
      <c r="U190" s="13"/>
      <c r="V190" s="13"/>
      <c r="W190" s="13"/>
      <c r="X190" s="13"/>
      <c r="Y190" s="13"/>
      <c r="Z190" s="13"/>
      <c r="AA190" s="13"/>
      <c r="AB190" s="13"/>
      <c r="AC190" s="13"/>
      <c r="AD190" s="13"/>
      <c r="AE190" s="13"/>
      <c r="AT190" s="265" t="s">
        <v>190</v>
      </c>
      <c r="AU190" s="265" t="s">
        <v>82</v>
      </c>
      <c r="AV190" s="13" t="s">
        <v>82</v>
      </c>
      <c r="AW190" s="13" t="s">
        <v>35</v>
      </c>
      <c r="AX190" s="13" t="s">
        <v>80</v>
      </c>
      <c r="AY190" s="265" t="s">
        <v>140</v>
      </c>
    </row>
    <row r="191" s="12" customFormat="1" ht="22.8" customHeight="1">
      <c r="A191" s="12"/>
      <c r="B191" s="212"/>
      <c r="C191" s="213"/>
      <c r="D191" s="214" t="s">
        <v>72</v>
      </c>
      <c r="E191" s="226" t="s">
        <v>310</v>
      </c>
      <c r="F191" s="226" t="s">
        <v>311</v>
      </c>
      <c r="G191" s="213"/>
      <c r="H191" s="213"/>
      <c r="I191" s="216"/>
      <c r="J191" s="227">
        <f>BK191</f>
        <v>0</v>
      </c>
      <c r="K191" s="213"/>
      <c r="L191" s="218"/>
      <c r="M191" s="219"/>
      <c r="N191" s="220"/>
      <c r="O191" s="220"/>
      <c r="P191" s="221">
        <f>SUM(P192:P218)</f>
        <v>0</v>
      </c>
      <c r="Q191" s="220"/>
      <c r="R191" s="221">
        <f>SUM(R192:R218)</f>
        <v>0</v>
      </c>
      <c r="S191" s="220"/>
      <c r="T191" s="222">
        <f>SUM(T192:T218)</f>
        <v>0</v>
      </c>
      <c r="U191" s="12"/>
      <c r="V191" s="12"/>
      <c r="W191" s="12"/>
      <c r="X191" s="12"/>
      <c r="Y191" s="12"/>
      <c r="Z191" s="12"/>
      <c r="AA191" s="12"/>
      <c r="AB191" s="12"/>
      <c r="AC191" s="12"/>
      <c r="AD191" s="12"/>
      <c r="AE191" s="12"/>
      <c r="AR191" s="223" t="s">
        <v>80</v>
      </c>
      <c r="AT191" s="224" t="s">
        <v>72</v>
      </c>
      <c r="AU191" s="224" t="s">
        <v>80</v>
      </c>
      <c r="AY191" s="223" t="s">
        <v>140</v>
      </c>
      <c r="BK191" s="225">
        <f>SUM(BK192:BK218)</f>
        <v>0</v>
      </c>
    </row>
    <row r="192" s="2" customFormat="1" ht="21.75" customHeight="1">
      <c r="A192" s="40"/>
      <c r="B192" s="41"/>
      <c r="C192" s="228" t="s">
        <v>312</v>
      </c>
      <c r="D192" s="228" t="s">
        <v>142</v>
      </c>
      <c r="E192" s="229" t="s">
        <v>313</v>
      </c>
      <c r="F192" s="230" t="s">
        <v>314</v>
      </c>
      <c r="G192" s="231" t="s">
        <v>145</v>
      </c>
      <c r="H192" s="232">
        <v>2866.2489999999998</v>
      </c>
      <c r="I192" s="233"/>
      <c r="J192" s="234">
        <f>ROUND(I192*H192,2)</f>
        <v>0</v>
      </c>
      <c r="K192" s="230" t="s">
        <v>146</v>
      </c>
      <c r="L192" s="46"/>
      <c r="M192" s="235" t="s">
        <v>19</v>
      </c>
      <c r="N192" s="236" t="s">
        <v>44</v>
      </c>
      <c r="O192" s="86"/>
      <c r="P192" s="237">
        <f>O192*H192</f>
        <v>0</v>
      </c>
      <c r="Q192" s="237">
        <v>0</v>
      </c>
      <c r="R192" s="237">
        <f>Q192*H192</f>
        <v>0</v>
      </c>
      <c r="S192" s="237">
        <v>0</v>
      </c>
      <c r="T192" s="238">
        <f>S192*H192</f>
        <v>0</v>
      </c>
      <c r="U192" s="40"/>
      <c r="V192" s="40"/>
      <c r="W192" s="40"/>
      <c r="X192" s="40"/>
      <c r="Y192" s="40"/>
      <c r="Z192" s="40"/>
      <c r="AA192" s="40"/>
      <c r="AB192" s="40"/>
      <c r="AC192" s="40"/>
      <c r="AD192" s="40"/>
      <c r="AE192" s="40"/>
      <c r="AR192" s="239" t="s">
        <v>147</v>
      </c>
      <c r="AT192" s="239" t="s">
        <v>142</v>
      </c>
      <c r="AU192" s="239" t="s">
        <v>82</v>
      </c>
      <c r="AY192" s="19" t="s">
        <v>140</v>
      </c>
      <c r="BE192" s="240">
        <f>IF(N192="základní",J192,0)</f>
        <v>0</v>
      </c>
      <c r="BF192" s="240">
        <f>IF(N192="snížená",J192,0)</f>
        <v>0</v>
      </c>
      <c r="BG192" s="240">
        <f>IF(N192="zákl. přenesená",J192,0)</f>
        <v>0</v>
      </c>
      <c r="BH192" s="240">
        <f>IF(N192="sníž. přenesená",J192,0)</f>
        <v>0</v>
      </c>
      <c r="BI192" s="240">
        <f>IF(N192="nulová",J192,0)</f>
        <v>0</v>
      </c>
      <c r="BJ192" s="19" t="s">
        <v>80</v>
      </c>
      <c r="BK192" s="240">
        <f>ROUND(I192*H192,2)</f>
        <v>0</v>
      </c>
      <c r="BL192" s="19" t="s">
        <v>147</v>
      </c>
      <c r="BM192" s="239" t="s">
        <v>315</v>
      </c>
    </row>
    <row r="193" s="2" customFormat="1">
      <c r="A193" s="40"/>
      <c r="B193" s="41"/>
      <c r="C193" s="42"/>
      <c r="D193" s="241" t="s">
        <v>149</v>
      </c>
      <c r="E193" s="42"/>
      <c r="F193" s="242" t="s">
        <v>316</v>
      </c>
      <c r="G193" s="42"/>
      <c r="H193" s="42"/>
      <c r="I193" s="148"/>
      <c r="J193" s="42"/>
      <c r="K193" s="42"/>
      <c r="L193" s="46"/>
      <c r="M193" s="243"/>
      <c r="N193" s="244"/>
      <c r="O193" s="86"/>
      <c r="P193" s="86"/>
      <c r="Q193" s="86"/>
      <c r="R193" s="86"/>
      <c r="S193" s="86"/>
      <c r="T193" s="87"/>
      <c r="U193" s="40"/>
      <c r="V193" s="40"/>
      <c r="W193" s="40"/>
      <c r="X193" s="40"/>
      <c r="Y193" s="40"/>
      <c r="Z193" s="40"/>
      <c r="AA193" s="40"/>
      <c r="AB193" s="40"/>
      <c r="AC193" s="40"/>
      <c r="AD193" s="40"/>
      <c r="AE193" s="40"/>
      <c r="AT193" s="19" t="s">
        <v>149</v>
      </c>
      <c r="AU193" s="19" t="s">
        <v>82</v>
      </c>
    </row>
    <row r="194" s="2" customFormat="1" ht="21.75" customHeight="1">
      <c r="A194" s="40"/>
      <c r="B194" s="41"/>
      <c r="C194" s="228" t="s">
        <v>317</v>
      </c>
      <c r="D194" s="228" t="s">
        <v>142</v>
      </c>
      <c r="E194" s="229" t="s">
        <v>318</v>
      </c>
      <c r="F194" s="230" t="s">
        <v>319</v>
      </c>
      <c r="G194" s="231" t="s">
        <v>145</v>
      </c>
      <c r="H194" s="232">
        <v>257962.41</v>
      </c>
      <c r="I194" s="233"/>
      <c r="J194" s="234">
        <f>ROUND(I194*H194,2)</f>
        <v>0</v>
      </c>
      <c r="K194" s="230" t="s">
        <v>146</v>
      </c>
      <c r="L194" s="46"/>
      <c r="M194" s="235" t="s">
        <v>19</v>
      </c>
      <c r="N194" s="236" t="s">
        <v>44</v>
      </c>
      <c r="O194" s="86"/>
      <c r="P194" s="237">
        <f>O194*H194</f>
        <v>0</v>
      </c>
      <c r="Q194" s="237">
        <v>0</v>
      </c>
      <c r="R194" s="237">
        <f>Q194*H194</f>
        <v>0</v>
      </c>
      <c r="S194" s="237">
        <v>0</v>
      </c>
      <c r="T194" s="238">
        <f>S194*H194</f>
        <v>0</v>
      </c>
      <c r="U194" s="40"/>
      <c r="V194" s="40"/>
      <c r="W194" s="40"/>
      <c r="X194" s="40"/>
      <c r="Y194" s="40"/>
      <c r="Z194" s="40"/>
      <c r="AA194" s="40"/>
      <c r="AB194" s="40"/>
      <c r="AC194" s="40"/>
      <c r="AD194" s="40"/>
      <c r="AE194" s="40"/>
      <c r="AR194" s="239" t="s">
        <v>147</v>
      </c>
      <c r="AT194" s="239" t="s">
        <v>142</v>
      </c>
      <c r="AU194" s="239" t="s">
        <v>82</v>
      </c>
      <c r="AY194" s="19" t="s">
        <v>140</v>
      </c>
      <c r="BE194" s="240">
        <f>IF(N194="základní",J194,0)</f>
        <v>0</v>
      </c>
      <c r="BF194" s="240">
        <f>IF(N194="snížená",J194,0)</f>
        <v>0</v>
      </c>
      <c r="BG194" s="240">
        <f>IF(N194="zákl. přenesená",J194,0)</f>
        <v>0</v>
      </c>
      <c r="BH194" s="240">
        <f>IF(N194="sníž. přenesená",J194,0)</f>
        <v>0</v>
      </c>
      <c r="BI194" s="240">
        <f>IF(N194="nulová",J194,0)</f>
        <v>0</v>
      </c>
      <c r="BJ194" s="19" t="s">
        <v>80</v>
      </c>
      <c r="BK194" s="240">
        <f>ROUND(I194*H194,2)</f>
        <v>0</v>
      </c>
      <c r="BL194" s="19" t="s">
        <v>147</v>
      </c>
      <c r="BM194" s="239" t="s">
        <v>320</v>
      </c>
    </row>
    <row r="195" s="2" customFormat="1">
      <c r="A195" s="40"/>
      <c r="B195" s="41"/>
      <c r="C195" s="42"/>
      <c r="D195" s="241" t="s">
        <v>149</v>
      </c>
      <c r="E195" s="42"/>
      <c r="F195" s="242" t="s">
        <v>316</v>
      </c>
      <c r="G195" s="42"/>
      <c r="H195" s="42"/>
      <c r="I195" s="148"/>
      <c r="J195" s="42"/>
      <c r="K195" s="42"/>
      <c r="L195" s="46"/>
      <c r="M195" s="243"/>
      <c r="N195" s="244"/>
      <c r="O195" s="86"/>
      <c r="P195" s="86"/>
      <c r="Q195" s="86"/>
      <c r="R195" s="86"/>
      <c r="S195" s="86"/>
      <c r="T195" s="87"/>
      <c r="U195" s="40"/>
      <c r="V195" s="40"/>
      <c r="W195" s="40"/>
      <c r="X195" s="40"/>
      <c r="Y195" s="40"/>
      <c r="Z195" s="40"/>
      <c r="AA195" s="40"/>
      <c r="AB195" s="40"/>
      <c r="AC195" s="40"/>
      <c r="AD195" s="40"/>
      <c r="AE195" s="40"/>
      <c r="AT195" s="19" t="s">
        <v>149</v>
      </c>
      <c r="AU195" s="19" t="s">
        <v>82</v>
      </c>
    </row>
    <row r="196" s="13" customFormat="1">
      <c r="A196" s="13"/>
      <c r="B196" s="255"/>
      <c r="C196" s="256"/>
      <c r="D196" s="241" t="s">
        <v>190</v>
      </c>
      <c r="E196" s="257" t="s">
        <v>19</v>
      </c>
      <c r="F196" s="258" t="s">
        <v>321</v>
      </c>
      <c r="G196" s="256"/>
      <c r="H196" s="259">
        <v>257962.41</v>
      </c>
      <c r="I196" s="260"/>
      <c r="J196" s="256"/>
      <c r="K196" s="256"/>
      <c r="L196" s="261"/>
      <c r="M196" s="262"/>
      <c r="N196" s="263"/>
      <c r="O196" s="263"/>
      <c r="P196" s="263"/>
      <c r="Q196" s="263"/>
      <c r="R196" s="263"/>
      <c r="S196" s="263"/>
      <c r="T196" s="264"/>
      <c r="U196" s="13"/>
      <c r="V196" s="13"/>
      <c r="W196" s="13"/>
      <c r="X196" s="13"/>
      <c r="Y196" s="13"/>
      <c r="Z196" s="13"/>
      <c r="AA196" s="13"/>
      <c r="AB196" s="13"/>
      <c r="AC196" s="13"/>
      <c r="AD196" s="13"/>
      <c r="AE196" s="13"/>
      <c r="AT196" s="265" t="s">
        <v>190</v>
      </c>
      <c r="AU196" s="265" t="s">
        <v>82</v>
      </c>
      <c r="AV196" s="13" t="s">
        <v>82</v>
      </c>
      <c r="AW196" s="13" t="s">
        <v>35</v>
      </c>
      <c r="AX196" s="13" t="s">
        <v>80</v>
      </c>
      <c r="AY196" s="265" t="s">
        <v>140</v>
      </c>
    </row>
    <row r="197" s="2" customFormat="1" ht="21.75" customHeight="1">
      <c r="A197" s="40"/>
      <c r="B197" s="41"/>
      <c r="C197" s="228" t="s">
        <v>322</v>
      </c>
      <c r="D197" s="228" t="s">
        <v>142</v>
      </c>
      <c r="E197" s="229" t="s">
        <v>323</v>
      </c>
      <c r="F197" s="230" t="s">
        <v>324</v>
      </c>
      <c r="G197" s="231" t="s">
        <v>145</v>
      </c>
      <c r="H197" s="232">
        <v>2866.2489999999998</v>
      </c>
      <c r="I197" s="233"/>
      <c r="J197" s="234">
        <f>ROUND(I197*H197,2)</f>
        <v>0</v>
      </c>
      <c r="K197" s="230" t="s">
        <v>146</v>
      </c>
      <c r="L197" s="46"/>
      <c r="M197" s="235" t="s">
        <v>19</v>
      </c>
      <c r="N197" s="236" t="s">
        <v>44</v>
      </c>
      <c r="O197" s="86"/>
      <c r="P197" s="237">
        <f>O197*H197</f>
        <v>0</v>
      </c>
      <c r="Q197" s="237">
        <v>0</v>
      </c>
      <c r="R197" s="237">
        <f>Q197*H197</f>
        <v>0</v>
      </c>
      <c r="S197" s="237">
        <v>0</v>
      </c>
      <c r="T197" s="238">
        <f>S197*H197</f>
        <v>0</v>
      </c>
      <c r="U197" s="40"/>
      <c r="V197" s="40"/>
      <c r="W197" s="40"/>
      <c r="X197" s="40"/>
      <c r="Y197" s="40"/>
      <c r="Z197" s="40"/>
      <c r="AA197" s="40"/>
      <c r="AB197" s="40"/>
      <c r="AC197" s="40"/>
      <c r="AD197" s="40"/>
      <c r="AE197" s="40"/>
      <c r="AR197" s="239" t="s">
        <v>147</v>
      </c>
      <c r="AT197" s="239" t="s">
        <v>142</v>
      </c>
      <c r="AU197" s="239" t="s">
        <v>82</v>
      </c>
      <c r="AY197" s="19" t="s">
        <v>140</v>
      </c>
      <c r="BE197" s="240">
        <f>IF(N197="základní",J197,0)</f>
        <v>0</v>
      </c>
      <c r="BF197" s="240">
        <f>IF(N197="snížená",J197,0)</f>
        <v>0</v>
      </c>
      <c r="BG197" s="240">
        <f>IF(N197="zákl. přenesená",J197,0)</f>
        <v>0</v>
      </c>
      <c r="BH197" s="240">
        <f>IF(N197="sníž. přenesená",J197,0)</f>
        <v>0</v>
      </c>
      <c r="BI197" s="240">
        <f>IF(N197="nulová",J197,0)</f>
        <v>0</v>
      </c>
      <c r="BJ197" s="19" t="s">
        <v>80</v>
      </c>
      <c r="BK197" s="240">
        <f>ROUND(I197*H197,2)</f>
        <v>0</v>
      </c>
      <c r="BL197" s="19" t="s">
        <v>147</v>
      </c>
      <c r="BM197" s="239" t="s">
        <v>325</v>
      </c>
    </row>
    <row r="198" s="2" customFormat="1" ht="21.75" customHeight="1">
      <c r="A198" s="40"/>
      <c r="B198" s="41"/>
      <c r="C198" s="228" t="s">
        <v>326</v>
      </c>
      <c r="D198" s="228" t="s">
        <v>142</v>
      </c>
      <c r="E198" s="229" t="s">
        <v>327</v>
      </c>
      <c r="F198" s="230" t="s">
        <v>328</v>
      </c>
      <c r="G198" s="231" t="s">
        <v>153</v>
      </c>
      <c r="H198" s="232">
        <v>10</v>
      </c>
      <c r="I198" s="233"/>
      <c r="J198" s="234">
        <f>ROUND(I198*H198,2)</f>
        <v>0</v>
      </c>
      <c r="K198" s="230" t="s">
        <v>146</v>
      </c>
      <c r="L198" s="46"/>
      <c r="M198" s="235" t="s">
        <v>19</v>
      </c>
      <c r="N198" s="236" t="s">
        <v>44</v>
      </c>
      <c r="O198" s="86"/>
      <c r="P198" s="237">
        <f>O198*H198</f>
        <v>0</v>
      </c>
      <c r="Q198" s="237">
        <v>0</v>
      </c>
      <c r="R198" s="237">
        <f>Q198*H198</f>
        <v>0</v>
      </c>
      <c r="S198" s="237">
        <v>0</v>
      </c>
      <c r="T198" s="238">
        <f>S198*H198</f>
        <v>0</v>
      </c>
      <c r="U198" s="40"/>
      <c r="V198" s="40"/>
      <c r="W198" s="40"/>
      <c r="X198" s="40"/>
      <c r="Y198" s="40"/>
      <c r="Z198" s="40"/>
      <c r="AA198" s="40"/>
      <c r="AB198" s="40"/>
      <c r="AC198" s="40"/>
      <c r="AD198" s="40"/>
      <c r="AE198" s="40"/>
      <c r="AR198" s="239" t="s">
        <v>147</v>
      </c>
      <c r="AT198" s="239" t="s">
        <v>142</v>
      </c>
      <c r="AU198" s="239" t="s">
        <v>82</v>
      </c>
      <c r="AY198" s="19" t="s">
        <v>140</v>
      </c>
      <c r="BE198" s="240">
        <f>IF(N198="základní",J198,0)</f>
        <v>0</v>
      </c>
      <c r="BF198" s="240">
        <f>IF(N198="snížená",J198,0)</f>
        <v>0</v>
      </c>
      <c r="BG198" s="240">
        <f>IF(N198="zákl. přenesená",J198,0)</f>
        <v>0</v>
      </c>
      <c r="BH198" s="240">
        <f>IF(N198="sníž. přenesená",J198,0)</f>
        <v>0</v>
      </c>
      <c r="BI198" s="240">
        <f>IF(N198="nulová",J198,0)</f>
        <v>0</v>
      </c>
      <c r="BJ198" s="19" t="s">
        <v>80</v>
      </c>
      <c r="BK198" s="240">
        <f>ROUND(I198*H198,2)</f>
        <v>0</v>
      </c>
      <c r="BL198" s="19" t="s">
        <v>147</v>
      </c>
      <c r="BM198" s="239" t="s">
        <v>329</v>
      </c>
    </row>
    <row r="199" s="2" customFormat="1">
      <c r="A199" s="40"/>
      <c r="B199" s="41"/>
      <c r="C199" s="42"/>
      <c r="D199" s="241" t="s">
        <v>149</v>
      </c>
      <c r="E199" s="42"/>
      <c r="F199" s="242" t="s">
        <v>330</v>
      </c>
      <c r="G199" s="42"/>
      <c r="H199" s="42"/>
      <c r="I199" s="148"/>
      <c r="J199" s="42"/>
      <c r="K199" s="42"/>
      <c r="L199" s="46"/>
      <c r="M199" s="243"/>
      <c r="N199" s="244"/>
      <c r="O199" s="86"/>
      <c r="P199" s="86"/>
      <c r="Q199" s="86"/>
      <c r="R199" s="86"/>
      <c r="S199" s="86"/>
      <c r="T199" s="87"/>
      <c r="U199" s="40"/>
      <c r="V199" s="40"/>
      <c r="W199" s="40"/>
      <c r="X199" s="40"/>
      <c r="Y199" s="40"/>
      <c r="Z199" s="40"/>
      <c r="AA199" s="40"/>
      <c r="AB199" s="40"/>
      <c r="AC199" s="40"/>
      <c r="AD199" s="40"/>
      <c r="AE199" s="40"/>
      <c r="AT199" s="19" t="s">
        <v>149</v>
      </c>
      <c r="AU199" s="19" t="s">
        <v>82</v>
      </c>
    </row>
    <row r="200" s="2" customFormat="1" ht="21.75" customHeight="1">
      <c r="A200" s="40"/>
      <c r="B200" s="41"/>
      <c r="C200" s="228" t="s">
        <v>331</v>
      </c>
      <c r="D200" s="228" t="s">
        <v>142</v>
      </c>
      <c r="E200" s="229" t="s">
        <v>332</v>
      </c>
      <c r="F200" s="230" t="s">
        <v>333</v>
      </c>
      <c r="G200" s="231" t="s">
        <v>153</v>
      </c>
      <c r="H200" s="232">
        <v>900</v>
      </c>
      <c r="I200" s="233"/>
      <c r="J200" s="234">
        <f>ROUND(I200*H200,2)</f>
        <v>0</v>
      </c>
      <c r="K200" s="230" t="s">
        <v>146</v>
      </c>
      <c r="L200" s="46"/>
      <c r="M200" s="235" t="s">
        <v>19</v>
      </c>
      <c r="N200" s="236" t="s">
        <v>44</v>
      </c>
      <c r="O200" s="86"/>
      <c r="P200" s="237">
        <f>O200*H200</f>
        <v>0</v>
      </c>
      <c r="Q200" s="237">
        <v>0</v>
      </c>
      <c r="R200" s="237">
        <f>Q200*H200</f>
        <v>0</v>
      </c>
      <c r="S200" s="237">
        <v>0</v>
      </c>
      <c r="T200" s="238">
        <f>S200*H200</f>
        <v>0</v>
      </c>
      <c r="U200" s="40"/>
      <c r="V200" s="40"/>
      <c r="W200" s="40"/>
      <c r="X200" s="40"/>
      <c r="Y200" s="40"/>
      <c r="Z200" s="40"/>
      <c r="AA200" s="40"/>
      <c r="AB200" s="40"/>
      <c r="AC200" s="40"/>
      <c r="AD200" s="40"/>
      <c r="AE200" s="40"/>
      <c r="AR200" s="239" t="s">
        <v>147</v>
      </c>
      <c r="AT200" s="239" t="s">
        <v>142</v>
      </c>
      <c r="AU200" s="239" t="s">
        <v>82</v>
      </c>
      <c r="AY200" s="19" t="s">
        <v>140</v>
      </c>
      <c r="BE200" s="240">
        <f>IF(N200="základní",J200,0)</f>
        <v>0</v>
      </c>
      <c r="BF200" s="240">
        <f>IF(N200="snížená",J200,0)</f>
        <v>0</v>
      </c>
      <c r="BG200" s="240">
        <f>IF(N200="zákl. přenesená",J200,0)</f>
        <v>0</v>
      </c>
      <c r="BH200" s="240">
        <f>IF(N200="sníž. přenesená",J200,0)</f>
        <v>0</v>
      </c>
      <c r="BI200" s="240">
        <f>IF(N200="nulová",J200,0)</f>
        <v>0</v>
      </c>
      <c r="BJ200" s="19" t="s">
        <v>80</v>
      </c>
      <c r="BK200" s="240">
        <f>ROUND(I200*H200,2)</f>
        <v>0</v>
      </c>
      <c r="BL200" s="19" t="s">
        <v>147</v>
      </c>
      <c r="BM200" s="239" t="s">
        <v>334</v>
      </c>
    </row>
    <row r="201" s="2" customFormat="1">
      <c r="A201" s="40"/>
      <c r="B201" s="41"/>
      <c r="C201" s="42"/>
      <c r="D201" s="241" t="s">
        <v>149</v>
      </c>
      <c r="E201" s="42"/>
      <c r="F201" s="242" t="s">
        <v>330</v>
      </c>
      <c r="G201" s="42"/>
      <c r="H201" s="42"/>
      <c r="I201" s="148"/>
      <c r="J201" s="42"/>
      <c r="K201" s="42"/>
      <c r="L201" s="46"/>
      <c r="M201" s="243"/>
      <c r="N201" s="244"/>
      <c r="O201" s="86"/>
      <c r="P201" s="86"/>
      <c r="Q201" s="86"/>
      <c r="R201" s="86"/>
      <c r="S201" s="86"/>
      <c r="T201" s="87"/>
      <c r="U201" s="40"/>
      <c r="V201" s="40"/>
      <c r="W201" s="40"/>
      <c r="X201" s="40"/>
      <c r="Y201" s="40"/>
      <c r="Z201" s="40"/>
      <c r="AA201" s="40"/>
      <c r="AB201" s="40"/>
      <c r="AC201" s="40"/>
      <c r="AD201" s="40"/>
      <c r="AE201" s="40"/>
      <c r="AT201" s="19" t="s">
        <v>149</v>
      </c>
      <c r="AU201" s="19" t="s">
        <v>82</v>
      </c>
    </row>
    <row r="202" s="13" customFormat="1">
      <c r="A202" s="13"/>
      <c r="B202" s="255"/>
      <c r="C202" s="256"/>
      <c r="D202" s="241" t="s">
        <v>190</v>
      </c>
      <c r="E202" s="257" t="s">
        <v>19</v>
      </c>
      <c r="F202" s="258" t="s">
        <v>335</v>
      </c>
      <c r="G202" s="256"/>
      <c r="H202" s="259">
        <v>900</v>
      </c>
      <c r="I202" s="260"/>
      <c r="J202" s="256"/>
      <c r="K202" s="256"/>
      <c r="L202" s="261"/>
      <c r="M202" s="262"/>
      <c r="N202" s="263"/>
      <c r="O202" s="263"/>
      <c r="P202" s="263"/>
      <c r="Q202" s="263"/>
      <c r="R202" s="263"/>
      <c r="S202" s="263"/>
      <c r="T202" s="264"/>
      <c r="U202" s="13"/>
      <c r="V202" s="13"/>
      <c r="W202" s="13"/>
      <c r="X202" s="13"/>
      <c r="Y202" s="13"/>
      <c r="Z202" s="13"/>
      <c r="AA202" s="13"/>
      <c r="AB202" s="13"/>
      <c r="AC202" s="13"/>
      <c r="AD202" s="13"/>
      <c r="AE202" s="13"/>
      <c r="AT202" s="265" t="s">
        <v>190</v>
      </c>
      <c r="AU202" s="265" t="s">
        <v>82</v>
      </c>
      <c r="AV202" s="13" t="s">
        <v>82</v>
      </c>
      <c r="AW202" s="13" t="s">
        <v>35</v>
      </c>
      <c r="AX202" s="13" t="s">
        <v>80</v>
      </c>
      <c r="AY202" s="265" t="s">
        <v>140</v>
      </c>
    </row>
    <row r="203" s="2" customFormat="1" ht="21.75" customHeight="1">
      <c r="A203" s="40"/>
      <c r="B203" s="41"/>
      <c r="C203" s="228" t="s">
        <v>336</v>
      </c>
      <c r="D203" s="228" t="s">
        <v>142</v>
      </c>
      <c r="E203" s="229" t="s">
        <v>337</v>
      </c>
      <c r="F203" s="230" t="s">
        <v>338</v>
      </c>
      <c r="G203" s="231" t="s">
        <v>153</v>
      </c>
      <c r="H203" s="232">
        <v>10</v>
      </c>
      <c r="I203" s="233"/>
      <c r="J203" s="234">
        <f>ROUND(I203*H203,2)</f>
        <v>0</v>
      </c>
      <c r="K203" s="230" t="s">
        <v>146</v>
      </c>
      <c r="L203" s="46"/>
      <c r="M203" s="235" t="s">
        <v>19</v>
      </c>
      <c r="N203" s="236" t="s">
        <v>44</v>
      </c>
      <c r="O203" s="86"/>
      <c r="P203" s="237">
        <f>O203*H203</f>
        <v>0</v>
      </c>
      <c r="Q203" s="237">
        <v>0</v>
      </c>
      <c r="R203" s="237">
        <f>Q203*H203</f>
        <v>0</v>
      </c>
      <c r="S203" s="237">
        <v>0</v>
      </c>
      <c r="T203" s="238">
        <f>S203*H203</f>
        <v>0</v>
      </c>
      <c r="U203" s="40"/>
      <c r="V203" s="40"/>
      <c r="W203" s="40"/>
      <c r="X203" s="40"/>
      <c r="Y203" s="40"/>
      <c r="Z203" s="40"/>
      <c r="AA203" s="40"/>
      <c r="AB203" s="40"/>
      <c r="AC203" s="40"/>
      <c r="AD203" s="40"/>
      <c r="AE203" s="40"/>
      <c r="AR203" s="239" t="s">
        <v>147</v>
      </c>
      <c r="AT203" s="239" t="s">
        <v>142</v>
      </c>
      <c r="AU203" s="239" t="s">
        <v>82</v>
      </c>
      <c r="AY203" s="19" t="s">
        <v>140</v>
      </c>
      <c r="BE203" s="240">
        <f>IF(N203="základní",J203,0)</f>
        <v>0</v>
      </c>
      <c r="BF203" s="240">
        <f>IF(N203="snížená",J203,0)</f>
        <v>0</v>
      </c>
      <c r="BG203" s="240">
        <f>IF(N203="zákl. přenesená",J203,0)</f>
        <v>0</v>
      </c>
      <c r="BH203" s="240">
        <f>IF(N203="sníž. přenesená",J203,0)</f>
        <v>0</v>
      </c>
      <c r="BI203" s="240">
        <f>IF(N203="nulová",J203,0)</f>
        <v>0</v>
      </c>
      <c r="BJ203" s="19" t="s">
        <v>80</v>
      </c>
      <c r="BK203" s="240">
        <f>ROUND(I203*H203,2)</f>
        <v>0</v>
      </c>
      <c r="BL203" s="19" t="s">
        <v>147</v>
      </c>
      <c r="BM203" s="239" t="s">
        <v>339</v>
      </c>
    </row>
    <row r="204" s="2" customFormat="1">
      <c r="A204" s="40"/>
      <c r="B204" s="41"/>
      <c r="C204" s="42"/>
      <c r="D204" s="241" t="s">
        <v>149</v>
      </c>
      <c r="E204" s="42"/>
      <c r="F204" s="242" t="s">
        <v>340</v>
      </c>
      <c r="G204" s="42"/>
      <c r="H204" s="42"/>
      <c r="I204" s="148"/>
      <c r="J204" s="42"/>
      <c r="K204" s="42"/>
      <c r="L204" s="46"/>
      <c r="M204" s="243"/>
      <c r="N204" s="244"/>
      <c r="O204" s="86"/>
      <c r="P204" s="86"/>
      <c r="Q204" s="86"/>
      <c r="R204" s="86"/>
      <c r="S204" s="86"/>
      <c r="T204" s="87"/>
      <c r="U204" s="40"/>
      <c r="V204" s="40"/>
      <c r="W204" s="40"/>
      <c r="X204" s="40"/>
      <c r="Y204" s="40"/>
      <c r="Z204" s="40"/>
      <c r="AA204" s="40"/>
      <c r="AB204" s="40"/>
      <c r="AC204" s="40"/>
      <c r="AD204" s="40"/>
      <c r="AE204" s="40"/>
      <c r="AT204" s="19" t="s">
        <v>149</v>
      </c>
      <c r="AU204" s="19" t="s">
        <v>82</v>
      </c>
    </row>
    <row r="205" s="2" customFormat="1" ht="33" customHeight="1">
      <c r="A205" s="40"/>
      <c r="B205" s="41"/>
      <c r="C205" s="228" t="s">
        <v>341</v>
      </c>
      <c r="D205" s="228" t="s">
        <v>142</v>
      </c>
      <c r="E205" s="229" t="s">
        <v>342</v>
      </c>
      <c r="F205" s="230" t="s">
        <v>343</v>
      </c>
      <c r="G205" s="231" t="s">
        <v>145</v>
      </c>
      <c r="H205" s="232">
        <v>2866.2489999999998</v>
      </c>
      <c r="I205" s="233"/>
      <c r="J205" s="234">
        <f>ROUND(I205*H205,2)</f>
        <v>0</v>
      </c>
      <c r="K205" s="230" t="s">
        <v>146</v>
      </c>
      <c r="L205" s="46"/>
      <c r="M205" s="235" t="s">
        <v>19</v>
      </c>
      <c r="N205" s="236" t="s">
        <v>44</v>
      </c>
      <c r="O205" s="86"/>
      <c r="P205" s="237">
        <f>O205*H205</f>
        <v>0</v>
      </c>
      <c r="Q205" s="237">
        <v>0</v>
      </c>
      <c r="R205" s="237">
        <f>Q205*H205</f>
        <v>0</v>
      </c>
      <c r="S205" s="237">
        <v>0</v>
      </c>
      <c r="T205" s="238">
        <f>S205*H205</f>
        <v>0</v>
      </c>
      <c r="U205" s="40"/>
      <c r="V205" s="40"/>
      <c r="W205" s="40"/>
      <c r="X205" s="40"/>
      <c r="Y205" s="40"/>
      <c r="Z205" s="40"/>
      <c r="AA205" s="40"/>
      <c r="AB205" s="40"/>
      <c r="AC205" s="40"/>
      <c r="AD205" s="40"/>
      <c r="AE205" s="40"/>
      <c r="AR205" s="239" t="s">
        <v>147</v>
      </c>
      <c r="AT205" s="239" t="s">
        <v>142</v>
      </c>
      <c r="AU205" s="239" t="s">
        <v>82</v>
      </c>
      <c r="AY205" s="19" t="s">
        <v>140</v>
      </c>
      <c r="BE205" s="240">
        <f>IF(N205="základní",J205,0)</f>
        <v>0</v>
      </c>
      <c r="BF205" s="240">
        <f>IF(N205="snížená",J205,0)</f>
        <v>0</v>
      </c>
      <c r="BG205" s="240">
        <f>IF(N205="zákl. přenesená",J205,0)</f>
        <v>0</v>
      </c>
      <c r="BH205" s="240">
        <f>IF(N205="sníž. přenesená",J205,0)</f>
        <v>0</v>
      </c>
      <c r="BI205" s="240">
        <f>IF(N205="nulová",J205,0)</f>
        <v>0</v>
      </c>
      <c r="BJ205" s="19" t="s">
        <v>80</v>
      </c>
      <c r="BK205" s="240">
        <f>ROUND(I205*H205,2)</f>
        <v>0</v>
      </c>
      <c r="BL205" s="19" t="s">
        <v>147</v>
      </c>
      <c r="BM205" s="239" t="s">
        <v>344</v>
      </c>
    </row>
    <row r="206" s="2" customFormat="1">
      <c r="A206" s="40"/>
      <c r="B206" s="41"/>
      <c r="C206" s="42"/>
      <c r="D206" s="241" t="s">
        <v>149</v>
      </c>
      <c r="E206" s="42"/>
      <c r="F206" s="242" t="s">
        <v>345</v>
      </c>
      <c r="G206" s="42"/>
      <c r="H206" s="42"/>
      <c r="I206" s="148"/>
      <c r="J206" s="42"/>
      <c r="K206" s="42"/>
      <c r="L206" s="46"/>
      <c r="M206" s="243"/>
      <c r="N206" s="244"/>
      <c r="O206" s="86"/>
      <c r="P206" s="86"/>
      <c r="Q206" s="86"/>
      <c r="R206" s="86"/>
      <c r="S206" s="86"/>
      <c r="T206" s="87"/>
      <c r="U206" s="40"/>
      <c r="V206" s="40"/>
      <c r="W206" s="40"/>
      <c r="X206" s="40"/>
      <c r="Y206" s="40"/>
      <c r="Z206" s="40"/>
      <c r="AA206" s="40"/>
      <c r="AB206" s="40"/>
      <c r="AC206" s="40"/>
      <c r="AD206" s="40"/>
      <c r="AE206" s="40"/>
      <c r="AT206" s="19" t="s">
        <v>149</v>
      </c>
      <c r="AU206" s="19" t="s">
        <v>82</v>
      </c>
    </row>
    <row r="207" s="15" customFormat="1">
      <c r="A207" s="15"/>
      <c r="B207" s="277"/>
      <c r="C207" s="278"/>
      <c r="D207" s="241" t="s">
        <v>190</v>
      </c>
      <c r="E207" s="279" t="s">
        <v>19</v>
      </c>
      <c r="F207" s="280" t="s">
        <v>346</v>
      </c>
      <c r="G207" s="278"/>
      <c r="H207" s="279" t="s">
        <v>19</v>
      </c>
      <c r="I207" s="281"/>
      <c r="J207" s="278"/>
      <c r="K207" s="278"/>
      <c r="L207" s="282"/>
      <c r="M207" s="283"/>
      <c r="N207" s="284"/>
      <c r="O207" s="284"/>
      <c r="P207" s="284"/>
      <c r="Q207" s="284"/>
      <c r="R207" s="284"/>
      <c r="S207" s="284"/>
      <c r="T207" s="285"/>
      <c r="U207" s="15"/>
      <c r="V207" s="15"/>
      <c r="W207" s="15"/>
      <c r="X207" s="15"/>
      <c r="Y207" s="15"/>
      <c r="Z207" s="15"/>
      <c r="AA207" s="15"/>
      <c r="AB207" s="15"/>
      <c r="AC207" s="15"/>
      <c r="AD207" s="15"/>
      <c r="AE207" s="15"/>
      <c r="AT207" s="286" t="s">
        <v>190</v>
      </c>
      <c r="AU207" s="286" t="s">
        <v>82</v>
      </c>
      <c r="AV207" s="15" t="s">
        <v>80</v>
      </c>
      <c r="AW207" s="15" t="s">
        <v>35</v>
      </c>
      <c r="AX207" s="15" t="s">
        <v>73</v>
      </c>
      <c r="AY207" s="286" t="s">
        <v>140</v>
      </c>
    </row>
    <row r="208" s="13" customFormat="1">
      <c r="A208" s="13"/>
      <c r="B208" s="255"/>
      <c r="C208" s="256"/>
      <c r="D208" s="241" t="s">
        <v>190</v>
      </c>
      <c r="E208" s="257" t="s">
        <v>19</v>
      </c>
      <c r="F208" s="258" t="s">
        <v>347</v>
      </c>
      <c r="G208" s="256"/>
      <c r="H208" s="259">
        <v>1280.56</v>
      </c>
      <c r="I208" s="260"/>
      <c r="J208" s="256"/>
      <c r="K208" s="256"/>
      <c r="L208" s="261"/>
      <c r="M208" s="262"/>
      <c r="N208" s="263"/>
      <c r="O208" s="263"/>
      <c r="P208" s="263"/>
      <c r="Q208" s="263"/>
      <c r="R208" s="263"/>
      <c r="S208" s="263"/>
      <c r="T208" s="264"/>
      <c r="U208" s="13"/>
      <c r="V208" s="13"/>
      <c r="W208" s="13"/>
      <c r="X208" s="13"/>
      <c r="Y208" s="13"/>
      <c r="Z208" s="13"/>
      <c r="AA208" s="13"/>
      <c r="AB208" s="13"/>
      <c r="AC208" s="13"/>
      <c r="AD208" s="13"/>
      <c r="AE208" s="13"/>
      <c r="AT208" s="265" t="s">
        <v>190</v>
      </c>
      <c r="AU208" s="265" t="s">
        <v>82</v>
      </c>
      <c r="AV208" s="13" t="s">
        <v>82</v>
      </c>
      <c r="AW208" s="13" t="s">
        <v>35</v>
      </c>
      <c r="AX208" s="13" t="s">
        <v>73</v>
      </c>
      <c r="AY208" s="265" t="s">
        <v>140</v>
      </c>
    </row>
    <row r="209" s="13" customFormat="1">
      <c r="A209" s="13"/>
      <c r="B209" s="255"/>
      <c r="C209" s="256"/>
      <c r="D209" s="241" t="s">
        <v>190</v>
      </c>
      <c r="E209" s="257" t="s">
        <v>19</v>
      </c>
      <c r="F209" s="258" t="s">
        <v>348</v>
      </c>
      <c r="G209" s="256"/>
      <c r="H209" s="259">
        <v>379.68000000000001</v>
      </c>
      <c r="I209" s="260"/>
      <c r="J209" s="256"/>
      <c r="K209" s="256"/>
      <c r="L209" s="261"/>
      <c r="M209" s="262"/>
      <c r="N209" s="263"/>
      <c r="O209" s="263"/>
      <c r="P209" s="263"/>
      <c r="Q209" s="263"/>
      <c r="R209" s="263"/>
      <c r="S209" s="263"/>
      <c r="T209" s="264"/>
      <c r="U209" s="13"/>
      <c r="V209" s="13"/>
      <c r="W209" s="13"/>
      <c r="X209" s="13"/>
      <c r="Y209" s="13"/>
      <c r="Z209" s="13"/>
      <c r="AA209" s="13"/>
      <c r="AB209" s="13"/>
      <c r="AC209" s="13"/>
      <c r="AD209" s="13"/>
      <c r="AE209" s="13"/>
      <c r="AT209" s="265" t="s">
        <v>190</v>
      </c>
      <c r="AU209" s="265" t="s">
        <v>82</v>
      </c>
      <c r="AV209" s="13" t="s">
        <v>82</v>
      </c>
      <c r="AW209" s="13" t="s">
        <v>35</v>
      </c>
      <c r="AX209" s="13" t="s">
        <v>73</v>
      </c>
      <c r="AY209" s="265" t="s">
        <v>140</v>
      </c>
    </row>
    <row r="210" s="13" customFormat="1">
      <c r="A210" s="13"/>
      <c r="B210" s="255"/>
      <c r="C210" s="256"/>
      <c r="D210" s="241" t="s">
        <v>190</v>
      </c>
      <c r="E210" s="257" t="s">
        <v>19</v>
      </c>
      <c r="F210" s="258" t="s">
        <v>349</v>
      </c>
      <c r="G210" s="256"/>
      <c r="H210" s="259">
        <v>679.26599999999996</v>
      </c>
      <c r="I210" s="260"/>
      <c r="J210" s="256"/>
      <c r="K210" s="256"/>
      <c r="L210" s="261"/>
      <c r="M210" s="262"/>
      <c r="N210" s="263"/>
      <c r="O210" s="263"/>
      <c r="P210" s="263"/>
      <c r="Q210" s="263"/>
      <c r="R210" s="263"/>
      <c r="S210" s="263"/>
      <c r="T210" s="264"/>
      <c r="U210" s="13"/>
      <c r="V210" s="13"/>
      <c r="W210" s="13"/>
      <c r="X210" s="13"/>
      <c r="Y210" s="13"/>
      <c r="Z210" s="13"/>
      <c r="AA210" s="13"/>
      <c r="AB210" s="13"/>
      <c r="AC210" s="13"/>
      <c r="AD210" s="13"/>
      <c r="AE210" s="13"/>
      <c r="AT210" s="265" t="s">
        <v>190</v>
      </c>
      <c r="AU210" s="265" t="s">
        <v>82</v>
      </c>
      <c r="AV210" s="13" t="s">
        <v>82</v>
      </c>
      <c r="AW210" s="13" t="s">
        <v>35</v>
      </c>
      <c r="AX210" s="13" t="s">
        <v>73</v>
      </c>
      <c r="AY210" s="265" t="s">
        <v>140</v>
      </c>
    </row>
    <row r="211" s="13" customFormat="1">
      <c r="A211" s="13"/>
      <c r="B211" s="255"/>
      <c r="C211" s="256"/>
      <c r="D211" s="241" t="s">
        <v>190</v>
      </c>
      <c r="E211" s="257" t="s">
        <v>19</v>
      </c>
      <c r="F211" s="258" t="s">
        <v>350</v>
      </c>
      <c r="G211" s="256"/>
      <c r="H211" s="259">
        <v>106.743</v>
      </c>
      <c r="I211" s="260"/>
      <c r="J211" s="256"/>
      <c r="K211" s="256"/>
      <c r="L211" s="261"/>
      <c r="M211" s="262"/>
      <c r="N211" s="263"/>
      <c r="O211" s="263"/>
      <c r="P211" s="263"/>
      <c r="Q211" s="263"/>
      <c r="R211" s="263"/>
      <c r="S211" s="263"/>
      <c r="T211" s="264"/>
      <c r="U211" s="13"/>
      <c r="V211" s="13"/>
      <c r="W211" s="13"/>
      <c r="X211" s="13"/>
      <c r="Y211" s="13"/>
      <c r="Z211" s="13"/>
      <c r="AA211" s="13"/>
      <c r="AB211" s="13"/>
      <c r="AC211" s="13"/>
      <c r="AD211" s="13"/>
      <c r="AE211" s="13"/>
      <c r="AT211" s="265" t="s">
        <v>190</v>
      </c>
      <c r="AU211" s="265" t="s">
        <v>82</v>
      </c>
      <c r="AV211" s="13" t="s">
        <v>82</v>
      </c>
      <c r="AW211" s="13" t="s">
        <v>35</v>
      </c>
      <c r="AX211" s="13" t="s">
        <v>73</v>
      </c>
      <c r="AY211" s="265" t="s">
        <v>140</v>
      </c>
    </row>
    <row r="212" s="13" customFormat="1">
      <c r="A212" s="13"/>
      <c r="B212" s="255"/>
      <c r="C212" s="256"/>
      <c r="D212" s="241" t="s">
        <v>190</v>
      </c>
      <c r="E212" s="257" t="s">
        <v>19</v>
      </c>
      <c r="F212" s="258" t="s">
        <v>351</v>
      </c>
      <c r="G212" s="256"/>
      <c r="H212" s="259">
        <v>420</v>
      </c>
      <c r="I212" s="260"/>
      <c r="J212" s="256"/>
      <c r="K212" s="256"/>
      <c r="L212" s="261"/>
      <c r="M212" s="262"/>
      <c r="N212" s="263"/>
      <c r="O212" s="263"/>
      <c r="P212" s="263"/>
      <c r="Q212" s="263"/>
      <c r="R212" s="263"/>
      <c r="S212" s="263"/>
      <c r="T212" s="264"/>
      <c r="U212" s="13"/>
      <c r="V212" s="13"/>
      <c r="W212" s="13"/>
      <c r="X212" s="13"/>
      <c r="Y212" s="13"/>
      <c r="Z212" s="13"/>
      <c r="AA212" s="13"/>
      <c r="AB212" s="13"/>
      <c r="AC212" s="13"/>
      <c r="AD212" s="13"/>
      <c r="AE212" s="13"/>
      <c r="AT212" s="265" t="s">
        <v>190</v>
      </c>
      <c r="AU212" s="265" t="s">
        <v>82</v>
      </c>
      <c r="AV212" s="13" t="s">
        <v>82</v>
      </c>
      <c r="AW212" s="13" t="s">
        <v>35</v>
      </c>
      <c r="AX212" s="13" t="s">
        <v>73</v>
      </c>
      <c r="AY212" s="265" t="s">
        <v>140</v>
      </c>
    </row>
    <row r="213" s="14" customFormat="1">
      <c r="A213" s="14"/>
      <c r="B213" s="266"/>
      <c r="C213" s="267"/>
      <c r="D213" s="241" t="s">
        <v>190</v>
      </c>
      <c r="E213" s="268" t="s">
        <v>19</v>
      </c>
      <c r="F213" s="269" t="s">
        <v>197</v>
      </c>
      <c r="G213" s="267"/>
      <c r="H213" s="270">
        <v>2866.2489999999998</v>
      </c>
      <c r="I213" s="271"/>
      <c r="J213" s="267"/>
      <c r="K213" s="267"/>
      <c r="L213" s="272"/>
      <c r="M213" s="273"/>
      <c r="N213" s="274"/>
      <c r="O213" s="274"/>
      <c r="P213" s="274"/>
      <c r="Q213" s="274"/>
      <c r="R213" s="274"/>
      <c r="S213" s="274"/>
      <c r="T213" s="275"/>
      <c r="U213" s="14"/>
      <c r="V213" s="14"/>
      <c r="W213" s="14"/>
      <c r="X213" s="14"/>
      <c r="Y213" s="14"/>
      <c r="Z213" s="14"/>
      <c r="AA213" s="14"/>
      <c r="AB213" s="14"/>
      <c r="AC213" s="14"/>
      <c r="AD213" s="14"/>
      <c r="AE213" s="14"/>
      <c r="AT213" s="276" t="s">
        <v>190</v>
      </c>
      <c r="AU213" s="276" t="s">
        <v>82</v>
      </c>
      <c r="AV213" s="14" t="s">
        <v>147</v>
      </c>
      <c r="AW213" s="14" t="s">
        <v>35</v>
      </c>
      <c r="AX213" s="14" t="s">
        <v>80</v>
      </c>
      <c r="AY213" s="276" t="s">
        <v>140</v>
      </c>
    </row>
    <row r="214" s="2" customFormat="1" ht="44.25" customHeight="1">
      <c r="A214" s="40"/>
      <c r="B214" s="41"/>
      <c r="C214" s="228" t="s">
        <v>352</v>
      </c>
      <c r="D214" s="228" t="s">
        <v>142</v>
      </c>
      <c r="E214" s="229" t="s">
        <v>353</v>
      </c>
      <c r="F214" s="230" t="s">
        <v>354</v>
      </c>
      <c r="G214" s="231" t="s">
        <v>145</v>
      </c>
      <c r="H214" s="232">
        <v>257962.41</v>
      </c>
      <c r="I214" s="233"/>
      <c r="J214" s="234">
        <f>ROUND(I214*H214,2)</f>
        <v>0</v>
      </c>
      <c r="K214" s="230" t="s">
        <v>146</v>
      </c>
      <c r="L214" s="46"/>
      <c r="M214" s="235" t="s">
        <v>19</v>
      </c>
      <c r="N214" s="236" t="s">
        <v>44</v>
      </c>
      <c r="O214" s="86"/>
      <c r="P214" s="237">
        <f>O214*H214</f>
        <v>0</v>
      </c>
      <c r="Q214" s="237">
        <v>0</v>
      </c>
      <c r="R214" s="237">
        <f>Q214*H214</f>
        <v>0</v>
      </c>
      <c r="S214" s="237">
        <v>0</v>
      </c>
      <c r="T214" s="238">
        <f>S214*H214</f>
        <v>0</v>
      </c>
      <c r="U214" s="40"/>
      <c r="V214" s="40"/>
      <c r="W214" s="40"/>
      <c r="X214" s="40"/>
      <c r="Y214" s="40"/>
      <c r="Z214" s="40"/>
      <c r="AA214" s="40"/>
      <c r="AB214" s="40"/>
      <c r="AC214" s="40"/>
      <c r="AD214" s="40"/>
      <c r="AE214" s="40"/>
      <c r="AR214" s="239" t="s">
        <v>147</v>
      </c>
      <c r="AT214" s="239" t="s">
        <v>142</v>
      </c>
      <c r="AU214" s="239" t="s">
        <v>82</v>
      </c>
      <c r="AY214" s="19" t="s">
        <v>140</v>
      </c>
      <c r="BE214" s="240">
        <f>IF(N214="základní",J214,0)</f>
        <v>0</v>
      </c>
      <c r="BF214" s="240">
        <f>IF(N214="snížená",J214,0)</f>
        <v>0</v>
      </c>
      <c r="BG214" s="240">
        <f>IF(N214="zákl. přenesená",J214,0)</f>
        <v>0</v>
      </c>
      <c r="BH214" s="240">
        <f>IF(N214="sníž. přenesená",J214,0)</f>
        <v>0</v>
      </c>
      <c r="BI214" s="240">
        <f>IF(N214="nulová",J214,0)</f>
        <v>0</v>
      </c>
      <c r="BJ214" s="19" t="s">
        <v>80</v>
      </c>
      <c r="BK214" s="240">
        <f>ROUND(I214*H214,2)</f>
        <v>0</v>
      </c>
      <c r="BL214" s="19" t="s">
        <v>147</v>
      </c>
      <c r="BM214" s="239" t="s">
        <v>355</v>
      </c>
    </row>
    <row r="215" s="2" customFormat="1">
      <c r="A215" s="40"/>
      <c r="B215" s="41"/>
      <c r="C215" s="42"/>
      <c r="D215" s="241" t="s">
        <v>149</v>
      </c>
      <c r="E215" s="42"/>
      <c r="F215" s="242" t="s">
        <v>345</v>
      </c>
      <c r="G215" s="42"/>
      <c r="H215" s="42"/>
      <c r="I215" s="148"/>
      <c r="J215" s="42"/>
      <c r="K215" s="42"/>
      <c r="L215" s="46"/>
      <c r="M215" s="243"/>
      <c r="N215" s="244"/>
      <c r="O215" s="86"/>
      <c r="P215" s="86"/>
      <c r="Q215" s="86"/>
      <c r="R215" s="86"/>
      <c r="S215" s="86"/>
      <c r="T215" s="87"/>
      <c r="U215" s="40"/>
      <c r="V215" s="40"/>
      <c r="W215" s="40"/>
      <c r="X215" s="40"/>
      <c r="Y215" s="40"/>
      <c r="Z215" s="40"/>
      <c r="AA215" s="40"/>
      <c r="AB215" s="40"/>
      <c r="AC215" s="40"/>
      <c r="AD215" s="40"/>
      <c r="AE215" s="40"/>
      <c r="AT215" s="19" t="s">
        <v>149</v>
      </c>
      <c r="AU215" s="19" t="s">
        <v>82</v>
      </c>
    </row>
    <row r="216" s="13" customFormat="1">
      <c r="A216" s="13"/>
      <c r="B216" s="255"/>
      <c r="C216" s="256"/>
      <c r="D216" s="241" t="s">
        <v>190</v>
      </c>
      <c r="E216" s="257" t="s">
        <v>19</v>
      </c>
      <c r="F216" s="258" t="s">
        <v>321</v>
      </c>
      <c r="G216" s="256"/>
      <c r="H216" s="259">
        <v>257962.41</v>
      </c>
      <c r="I216" s="260"/>
      <c r="J216" s="256"/>
      <c r="K216" s="256"/>
      <c r="L216" s="261"/>
      <c r="M216" s="262"/>
      <c r="N216" s="263"/>
      <c r="O216" s="263"/>
      <c r="P216" s="263"/>
      <c r="Q216" s="263"/>
      <c r="R216" s="263"/>
      <c r="S216" s="263"/>
      <c r="T216" s="264"/>
      <c r="U216" s="13"/>
      <c r="V216" s="13"/>
      <c r="W216" s="13"/>
      <c r="X216" s="13"/>
      <c r="Y216" s="13"/>
      <c r="Z216" s="13"/>
      <c r="AA216" s="13"/>
      <c r="AB216" s="13"/>
      <c r="AC216" s="13"/>
      <c r="AD216" s="13"/>
      <c r="AE216" s="13"/>
      <c r="AT216" s="265" t="s">
        <v>190</v>
      </c>
      <c r="AU216" s="265" t="s">
        <v>82</v>
      </c>
      <c r="AV216" s="13" t="s">
        <v>82</v>
      </c>
      <c r="AW216" s="13" t="s">
        <v>35</v>
      </c>
      <c r="AX216" s="13" t="s">
        <v>80</v>
      </c>
      <c r="AY216" s="265" t="s">
        <v>140</v>
      </c>
    </row>
    <row r="217" s="2" customFormat="1" ht="33" customHeight="1">
      <c r="A217" s="40"/>
      <c r="B217" s="41"/>
      <c r="C217" s="228" t="s">
        <v>356</v>
      </c>
      <c r="D217" s="228" t="s">
        <v>142</v>
      </c>
      <c r="E217" s="229" t="s">
        <v>357</v>
      </c>
      <c r="F217" s="230" t="s">
        <v>358</v>
      </c>
      <c r="G217" s="231" t="s">
        <v>145</v>
      </c>
      <c r="H217" s="232">
        <v>2866.2489999999998</v>
      </c>
      <c r="I217" s="233"/>
      <c r="J217" s="234">
        <f>ROUND(I217*H217,2)</f>
        <v>0</v>
      </c>
      <c r="K217" s="230" t="s">
        <v>146</v>
      </c>
      <c r="L217" s="46"/>
      <c r="M217" s="235" t="s">
        <v>19</v>
      </c>
      <c r="N217" s="236" t="s">
        <v>44</v>
      </c>
      <c r="O217" s="86"/>
      <c r="P217" s="237">
        <f>O217*H217</f>
        <v>0</v>
      </c>
      <c r="Q217" s="237">
        <v>0</v>
      </c>
      <c r="R217" s="237">
        <f>Q217*H217</f>
        <v>0</v>
      </c>
      <c r="S217" s="237">
        <v>0</v>
      </c>
      <c r="T217" s="238">
        <f>S217*H217</f>
        <v>0</v>
      </c>
      <c r="U217" s="40"/>
      <c r="V217" s="40"/>
      <c r="W217" s="40"/>
      <c r="X217" s="40"/>
      <c r="Y217" s="40"/>
      <c r="Z217" s="40"/>
      <c r="AA217" s="40"/>
      <c r="AB217" s="40"/>
      <c r="AC217" s="40"/>
      <c r="AD217" s="40"/>
      <c r="AE217" s="40"/>
      <c r="AR217" s="239" t="s">
        <v>147</v>
      </c>
      <c r="AT217" s="239" t="s">
        <v>142</v>
      </c>
      <c r="AU217" s="239" t="s">
        <v>82</v>
      </c>
      <c r="AY217" s="19" t="s">
        <v>140</v>
      </c>
      <c r="BE217" s="240">
        <f>IF(N217="základní",J217,0)</f>
        <v>0</v>
      </c>
      <c r="BF217" s="240">
        <f>IF(N217="snížená",J217,0)</f>
        <v>0</v>
      </c>
      <c r="BG217" s="240">
        <f>IF(N217="zákl. přenesená",J217,0)</f>
        <v>0</v>
      </c>
      <c r="BH217" s="240">
        <f>IF(N217="sníž. přenesená",J217,0)</f>
        <v>0</v>
      </c>
      <c r="BI217" s="240">
        <f>IF(N217="nulová",J217,0)</f>
        <v>0</v>
      </c>
      <c r="BJ217" s="19" t="s">
        <v>80</v>
      </c>
      <c r="BK217" s="240">
        <f>ROUND(I217*H217,2)</f>
        <v>0</v>
      </c>
      <c r="BL217" s="19" t="s">
        <v>147</v>
      </c>
      <c r="BM217" s="239" t="s">
        <v>359</v>
      </c>
    </row>
    <row r="218" s="2" customFormat="1">
      <c r="A218" s="40"/>
      <c r="B218" s="41"/>
      <c r="C218" s="42"/>
      <c r="D218" s="241" t="s">
        <v>149</v>
      </c>
      <c r="E218" s="42"/>
      <c r="F218" s="242" t="s">
        <v>360</v>
      </c>
      <c r="G218" s="42"/>
      <c r="H218" s="42"/>
      <c r="I218" s="148"/>
      <c r="J218" s="42"/>
      <c r="K218" s="42"/>
      <c r="L218" s="46"/>
      <c r="M218" s="243"/>
      <c r="N218" s="244"/>
      <c r="O218" s="86"/>
      <c r="P218" s="86"/>
      <c r="Q218" s="86"/>
      <c r="R218" s="86"/>
      <c r="S218" s="86"/>
      <c r="T218" s="87"/>
      <c r="U218" s="40"/>
      <c r="V218" s="40"/>
      <c r="W218" s="40"/>
      <c r="X218" s="40"/>
      <c r="Y218" s="40"/>
      <c r="Z218" s="40"/>
      <c r="AA218" s="40"/>
      <c r="AB218" s="40"/>
      <c r="AC218" s="40"/>
      <c r="AD218" s="40"/>
      <c r="AE218" s="40"/>
      <c r="AT218" s="19" t="s">
        <v>149</v>
      </c>
      <c r="AU218" s="19" t="s">
        <v>82</v>
      </c>
    </row>
    <row r="219" s="12" customFormat="1" ht="22.8" customHeight="1">
      <c r="A219" s="12"/>
      <c r="B219" s="212"/>
      <c r="C219" s="213"/>
      <c r="D219" s="214" t="s">
        <v>72</v>
      </c>
      <c r="E219" s="226" t="s">
        <v>361</v>
      </c>
      <c r="F219" s="226" t="s">
        <v>362</v>
      </c>
      <c r="G219" s="213"/>
      <c r="H219" s="213"/>
      <c r="I219" s="216"/>
      <c r="J219" s="227">
        <f>BK219</f>
        <v>0</v>
      </c>
      <c r="K219" s="213"/>
      <c r="L219" s="218"/>
      <c r="M219" s="219"/>
      <c r="N219" s="220"/>
      <c r="O219" s="220"/>
      <c r="P219" s="221">
        <f>SUM(P220:P233)</f>
        <v>0</v>
      </c>
      <c r="Q219" s="220"/>
      <c r="R219" s="221">
        <f>SUM(R220:R233)</f>
        <v>12.659432799999998</v>
      </c>
      <c r="S219" s="220"/>
      <c r="T219" s="222">
        <f>SUM(T220:T233)</f>
        <v>3.6329999999999996</v>
      </c>
      <c r="U219" s="12"/>
      <c r="V219" s="12"/>
      <c r="W219" s="12"/>
      <c r="X219" s="12"/>
      <c r="Y219" s="12"/>
      <c r="Z219" s="12"/>
      <c r="AA219" s="12"/>
      <c r="AB219" s="12"/>
      <c r="AC219" s="12"/>
      <c r="AD219" s="12"/>
      <c r="AE219" s="12"/>
      <c r="AR219" s="223" t="s">
        <v>80</v>
      </c>
      <c r="AT219" s="224" t="s">
        <v>72</v>
      </c>
      <c r="AU219" s="224" t="s">
        <v>80</v>
      </c>
      <c r="AY219" s="223" t="s">
        <v>140</v>
      </c>
      <c r="BK219" s="225">
        <f>SUM(BK220:BK233)</f>
        <v>0</v>
      </c>
    </row>
    <row r="220" s="2" customFormat="1" ht="44.25" customHeight="1">
      <c r="A220" s="40"/>
      <c r="B220" s="41"/>
      <c r="C220" s="228" t="s">
        <v>363</v>
      </c>
      <c r="D220" s="228" t="s">
        <v>142</v>
      </c>
      <c r="E220" s="229" t="s">
        <v>364</v>
      </c>
      <c r="F220" s="230" t="s">
        <v>365</v>
      </c>
      <c r="G220" s="231" t="s">
        <v>215</v>
      </c>
      <c r="H220" s="232">
        <v>21</v>
      </c>
      <c r="I220" s="233"/>
      <c r="J220" s="234">
        <f>ROUND(I220*H220,2)</f>
        <v>0</v>
      </c>
      <c r="K220" s="230" t="s">
        <v>146</v>
      </c>
      <c r="L220" s="46"/>
      <c r="M220" s="235" t="s">
        <v>19</v>
      </c>
      <c r="N220" s="236" t="s">
        <v>44</v>
      </c>
      <c r="O220" s="86"/>
      <c r="P220" s="237">
        <f>O220*H220</f>
        <v>0</v>
      </c>
      <c r="Q220" s="237">
        <v>0.22417999999999999</v>
      </c>
      <c r="R220" s="237">
        <f>Q220*H220</f>
        <v>4.7077799999999996</v>
      </c>
      <c r="S220" s="237">
        <v>0.17299999999999999</v>
      </c>
      <c r="T220" s="238">
        <f>S220*H220</f>
        <v>3.6329999999999996</v>
      </c>
      <c r="U220" s="40"/>
      <c r="V220" s="40"/>
      <c r="W220" s="40"/>
      <c r="X220" s="40"/>
      <c r="Y220" s="40"/>
      <c r="Z220" s="40"/>
      <c r="AA220" s="40"/>
      <c r="AB220" s="40"/>
      <c r="AC220" s="40"/>
      <c r="AD220" s="40"/>
      <c r="AE220" s="40"/>
      <c r="AR220" s="239" t="s">
        <v>147</v>
      </c>
      <c r="AT220" s="239" t="s">
        <v>142</v>
      </c>
      <c r="AU220" s="239" t="s">
        <v>82</v>
      </c>
      <c r="AY220" s="19" t="s">
        <v>140</v>
      </c>
      <c r="BE220" s="240">
        <f>IF(N220="základní",J220,0)</f>
        <v>0</v>
      </c>
      <c r="BF220" s="240">
        <f>IF(N220="snížená",J220,0)</f>
        <v>0</v>
      </c>
      <c r="BG220" s="240">
        <f>IF(N220="zákl. přenesená",J220,0)</f>
        <v>0</v>
      </c>
      <c r="BH220" s="240">
        <f>IF(N220="sníž. přenesená",J220,0)</f>
        <v>0</v>
      </c>
      <c r="BI220" s="240">
        <f>IF(N220="nulová",J220,0)</f>
        <v>0</v>
      </c>
      <c r="BJ220" s="19" t="s">
        <v>80</v>
      </c>
      <c r="BK220" s="240">
        <f>ROUND(I220*H220,2)</f>
        <v>0</v>
      </c>
      <c r="BL220" s="19" t="s">
        <v>147</v>
      </c>
      <c r="BM220" s="239" t="s">
        <v>366</v>
      </c>
    </row>
    <row r="221" s="2" customFormat="1">
      <c r="A221" s="40"/>
      <c r="B221" s="41"/>
      <c r="C221" s="42"/>
      <c r="D221" s="241" t="s">
        <v>149</v>
      </c>
      <c r="E221" s="42"/>
      <c r="F221" s="242" t="s">
        <v>367</v>
      </c>
      <c r="G221" s="42"/>
      <c r="H221" s="42"/>
      <c r="I221" s="148"/>
      <c r="J221" s="42"/>
      <c r="K221" s="42"/>
      <c r="L221" s="46"/>
      <c r="M221" s="243"/>
      <c r="N221" s="244"/>
      <c r="O221" s="86"/>
      <c r="P221" s="86"/>
      <c r="Q221" s="86"/>
      <c r="R221" s="86"/>
      <c r="S221" s="86"/>
      <c r="T221" s="87"/>
      <c r="U221" s="40"/>
      <c r="V221" s="40"/>
      <c r="W221" s="40"/>
      <c r="X221" s="40"/>
      <c r="Y221" s="40"/>
      <c r="Z221" s="40"/>
      <c r="AA221" s="40"/>
      <c r="AB221" s="40"/>
      <c r="AC221" s="40"/>
      <c r="AD221" s="40"/>
      <c r="AE221" s="40"/>
      <c r="AT221" s="19" t="s">
        <v>149</v>
      </c>
      <c r="AU221" s="19" t="s">
        <v>82</v>
      </c>
    </row>
    <row r="222" s="13" customFormat="1">
      <c r="A222" s="13"/>
      <c r="B222" s="255"/>
      <c r="C222" s="256"/>
      <c r="D222" s="241" t="s">
        <v>190</v>
      </c>
      <c r="E222" s="257" t="s">
        <v>19</v>
      </c>
      <c r="F222" s="258" t="s">
        <v>368</v>
      </c>
      <c r="G222" s="256"/>
      <c r="H222" s="259">
        <v>21</v>
      </c>
      <c r="I222" s="260"/>
      <c r="J222" s="256"/>
      <c r="K222" s="256"/>
      <c r="L222" s="261"/>
      <c r="M222" s="262"/>
      <c r="N222" s="263"/>
      <c r="O222" s="263"/>
      <c r="P222" s="263"/>
      <c r="Q222" s="263"/>
      <c r="R222" s="263"/>
      <c r="S222" s="263"/>
      <c r="T222" s="264"/>
      <c r="U222" s="13"/>
      <c r="V222" s="13"/>
      <c r="W222" s="13"/>
      <c r="X222" s="13"/>
      <c r="Y222" s="13"/>
      <c r="Z222" s="13"/>
      <c r="AA222" s="13"/>
      <c r="AB222" s="13"/>
      <c r="AC222" s="13"/>
      <c r="AD222" s="13"/>
      <c r="AE222" s="13"/>
      <c r="AT222" s="265" t="s">
        <v>190</v>
      </c>
      <c r="AU222" s="265" t="s">
        <v>82</v>
      </c>
      <c r="AV222" s="13" t="s">
        <v>82</v>
      </c>
      <c r="AW222" s="13" t="s">
        <v>35</v>
      </c>
      <c r="AX222" s="13" t="s">
        <v>73</v>
      </c>
      <c r="AY222" s="265" t="s">
        <v>140</v>
      </c>
    </row>
    <row r="223" s="14" customFormat="1">
      <c r="A223" s="14"/>
      <c r="B223" s="266"/>
      <c r="C223" s="267"/>
      <c r="D223" s="241" t="s">
        <v>190</v>
      </c>
      <c r="E223" s="268" t="s">
        <v>19</v>
      </c>
      <c r="F223" s="269" t="s">
        <v>197</v>
      </c>
      <c r="G223" s="267"/>
      <c r="H223" s="270">
        <v>21</v>
      </c>
      <c r="I223" s="271"/>
      <c r="J223" s="267"/>
      <c r="K223" s="267"/>
      <c r="L223" s="272"/>
      <c r="M223" s="273"/>
      <c r="N223" s="274"/>
      <c r="O223" s="274"/>
      <c r="P223" s="274"/>
      <c r="Q223" s="274"/>
      <c r="R223" s="274"/>
      <c r="S223" s="274"/>
      <c r="T223" s="275"/>
      <c r="U223" s="14"/>
      <c r="V223" s="14"/>
      <c r="W223" s="14"/>
      <c r="X223" s="14"/>
      <c r="Y223" s="14"/>
      <c r="Z223" s="14"/>
      <c r="AA223" s="14"/>
      <c r="AB223" s="14"/>
      <c r="AC223" s="14"/>
      <c r="AD223" s="14"/>
      <c r="AE223" s="14"/>
      <c r="AT223" s="276" t="s">
        <v>190</v>
      </c>
      <c r="AU223" s="276" t="s">
        <v>82</v>
      </c>
      <c r="AV223" s="14" t="s">
        <v>147</v>
      </c>
      <c r="AW223" s="14" t="s">
        <v>35</v>
      </c>
      <c r="AX223" s="14" t="s">
        <v>80</v>
      </c>
      <c r="AY223" s="276" t="s">
        <v>140</v>
      </c>
    </row>
    <row r="224" s="2" customFormat="1" ht="66.75" customHeight="1">
      <c r="A224" s="40"/>
      <c r="B224" s="41"/>
      <c r="C224" s="228" t="s">
        <v>369</v>
      </c>
      <c r="D224" s="228" t="s">
        <v>142</v>
      </c>
      <c r="E224" s="229" t="s">
        <v>370</v>
      </c>
      <c r="F224" s="230" t="s">
        <v>371</v>
      </c>
      <c r="G224" s="231" t="s">
        <v>153</v>
      </c>
      <c r="H224" s="232">
        <v>223.40000000000001</v>
      </c>
      <c r="I224" s="233"/>
      <c r="J224" s="234">
        <f>ROUND(I224*H224,2)</f>
        <v>0</v>
      </c>
      <c r="K224" s="230" t="s">
        <v>146</v>
      </c>
      <c r="L224" s="46"/>
      <c r="M224" s="235" t="s">
        <v>19</v>
      </c>
      <c r="N224" s="236" t="s">
        <v>44</v>
      </c>
      <c r="O224" s="86"/>
      <c r="P224" s="237">
        <f>O224*H224</f>
        <v>0</v>
      </c>
      <c r="Q224" s="237">
        <v>0.00281</v>
      </c>
      <c r="R224" s="237">
        <f>Q224*H224</f>
        <v>0.62775400000000003</v>
      </c>
      <c r="S224" s="237">
        <v>0</v>
      </c>
      <c r="T224" s="238">
        <f>S224*H224</f>
        <v>0</v>
      </c>
      <c r="U224" s="40"/>
      <c r="V224" s="40"/>
      <c r="W224" s="40"/>
      <c r="X224" s="40"/>
      <c r="Y224" s="40"/>
      <c r="Z224" s="40"/>
      <c r="AA224" s="40"/>
      <c r="AB224" s="40"/>
      <c r="AC224" s="40"/>
      <c r="AD224" s="40"/>
      <c r="AE224" s="40"/>
      <c r="AR224" s="239" t="s">
        <v>147</v>
      </c>
      <c r="AT224" s="239" t="s">
        <v>142</v>
      </c>
      <c r="AU224" s="239" t="s">
        <v>82</v>
      </c>
      <c r="AY224" s="19" t="s">
        <v>140</v>
      </c>
      <c r="BE224" s="240">
        <f>IF(N224="základní",J224,0)</f>
        <v>0</v>
      </c>
      <c r="BF224" s="240">
        <f>IF(N224="snížená",J224,0)</f>
        <v>0</v>
      </c>
      <c r="BG224" s="240">
        <f>IF(N224="zákl. přenesená",J224,0)</f>
        <v>0</v>
      </c>
      <c r="BH224" s="240">
        <f>IF(N224="sníž. přenesená",J224,0)</f>
        <v>0</v>
      </c>
      <c r="BI224" s="240">
        <f>IF(N224="nulová",J224,0)</f>
        <v>0</v>
      </c>
      <c r="BJ224" s="19" t="s">
        <v>80</v>
      </c>
      <c r="BK224" s="240">
        <f>ROUND(I224*H224,2)</f>
        <v>0</v>
      </c>
      <c r="BL224" s="19" t="s">
        <v>147</v>
      </c>
      <c r="BM224" s="239" t="s">
        <v>372</v>
      </c>
    </row>
    <row r="225" s="2" customFormat="1">
      <c r="A225" s="40"/>
      <c r="B225" s="41"/>
      <c r="C225" s="42"/>
      <c r="D225" s="241" t="s">
        <v>149</v>
      </c>
      <c r="E225" s="42"/>
      <c r="F225" s="242" t="s">
        <v>367</v>
      </c>
      <c r="G225" s="42"/>
      <c r="H225" s="42"/>
      <c r="I225" s="148"/>
      <c r="J225" s="42"/>
      <c r="K225" s="42"/>
      <c r="L225" s="46"/>
      <c r="M225" s="243"/>
      <c r="N225" s="244"/>
      <c r="O225" s="86"/>
      <c r="P225" s="86"/>
      <c r="Q225" s="86"/>
      <c r="R225" s="86"/>
      <c r="S225" s="86"/>
      <c r="T225" s="87"/>
      <c r="U225" s="40"/>
      <c r="V225" s="40"/>
      <c r="W225" s="40"/>
      <c r="X225" s="40"/>
      <c r="Y225" s="40"/>
      <c r="Z225" s="40"/>
      <c r="AA225" s="40"/>
      <c r="AB225" s="40"/>
      <c r="AC225" s="40"/>
      <c r="AD225" s="40"/>
      <c r="AE225" s="40"/>
      <c r="AT225" s="19" t="s">
        <v>149</v>
      </c>
      <c r="AU225" s="19" t="s">
        <v>82</v>
      </c>
    </row>
    <row r="226" s="13" customFormat="1">
      <c r="A226" s="13"/>
      <c r="B226" s="255"/>
      <c r="C226" s="256"/>
      <c r="D226" s="241" t="s">
        <v>190</v>
      </c>
      <c r="E226" s="257" t="s">
        <v>19</v>
      </c>
      <c r="F226" s="258" t="s">
        <v>373</v>
      </c>
      <c r="G226" s="256"/>
      <c r="H226" s="259">
        <v>223.40000000000001</v>
      </c>
      <c r="I226" s="260"/>
      <c r="J226" s="256"/>
      <c r="K226" s="256"/>
      <c r="L226" s="261"/>
      <c r="M226" s="262"/>
      <c r="N226" s="263"/>
      <c r="O226" s="263"/>
      <c r="P226" s="263"/>
      <c r="Q226" s="263"/>
      <c r="R226" s="263"/>
      <c r="S226" s="263"/>
      <c r="T226" s="264"/>
      <c r="U226" s="13"/>
      <c r="V226" s="13"/>
      <c r="W226" s="13"/>
      <c r="X226" s="13"/>
      <c r="Y226" s="13"/>
      <c r="Z226" s="13"/>
      <c r="AA226" s="13"/>
      <c r="AB226" s="13"/>
      <c r="AC226" s="13"/>
      <c r="AD226" s="13"/>
      <c r="AE226" s="13"/>
      <c r="AT226" s="265" t="s">
        <v>190</v>
      </c>
      <c r="AU226" s="265" t="s">
        <v>82</v>
      </c>
      <c r="AV226" s="13" t="s">
        <v>82</v>
      </c>
      <c r="AW226" s="13" t="s">
        <v>35</v>
      </c>
      <c r="AX226" s="13" t="s">
        <v>80</v>
      </c>
      <c r="AY226" s="265" t="s">
        <v>140</v>
      </c>
    </row>
    <row r="227" s="2" customFormat="1" ht="21.75" customHeight="1">
      <c r="A227" s="40"/>
      <c r="B227" s="41"/>
      <c r="C227" s="228" t="s">
        <v>374</v>
      </c>
      <c r="D227" s="228" t="s">
        <v>142</v>
      </c>
      <c r="E227" s="229" t="s">
        <v>375</v>
      </c>
      <c r="F227" s="230" t="s">
        <v>376</v>
      </c>
      <c r="G227" s="231" t="s">
        <v>145</v>
      </c>
      <c r="H227" s="232">
        <v>196.87899999999999</v>
      </c>
      <c r="I227" s="233"/>
      <c r="J227" s="234">
        <f>ROUND(I227*H227,2)</f>
        <v>0</v>
      </c>
      <c r="K227" s="230" t="s">
        <v>146</v>
      </c>
      <c r="L227" s="46"/>
      <c r="M227" s="235" t="s">
        <v>19</v>
      </c>
      <c r="N227" s="236" t="s">
        <v>44</v>
      </c>
      <c r="O227" s="86"/>
      <c r="P227" s="237">
        <f>O227*H227</f>
        <v>0</v>
      </c>
      <c r="Q227" s="237">
        <v>0.037199999999999997</v>
      </c>
      <c r="R227" s="237">
        <f>Q227*H227</f>
        <v>7.3238987999999994</v>
      </c>
      <c r="S227" s="237">
        <v>0</v>
      </c>
      <c r="T227" s="238">
        <f>S227*H227</f>
        <v>0</v>
      </c>
      <c r="U227" s="40"/>
      <c r="V227" s="40"/>
      <c r="W227" s="40"/>
      <c r="X227" s="40"/>
      <c r="Y227" s="40"/>
      <c r="Z227" s="40"/>
      <c r="AA227" s="40"/>
      <c r="AB227" s="40"/>
      <c r="AC227" s="40"/>
      <c r="AD227" s="40"/>
      <c r="AE227" s="40"/>
      <c r="AR227" s="239" t="s">
        <v>147</v>
      </c>
      <c r="AT227" s="239" t="s">
        <v>142</v>
      </c>
      <c r="AU227" s="239" t="s">
        <v>82</v>
      </c>
      <c r="AY227" s="19" t="s">
        <v>140</v>
      </c>
      <c r="BE227" s="240">
        <f>IF(N227="základní",J227,0)</f>
        <v>0</v>
      </c>
      <c r="BF227" s="240">
        <f>IF(N227="snížená",J227,0)</f>
        <v>0</v>
      </c>
      <c r="BG227" s="240">
        <f>IF(N227="zákl. přenesená",J227,0)</f>
        <v>0</v>
      </c>
      <c r="BH227" s="240">
        <f>IF(N227="sníž. přenesená",J227,0)</f>
        <v>0</v>
      </c>
      <c r="BI227" s="240">
        <f>IF(N227="nulová",J227,0)</f>
        <v>0</v>
      </c>
      <c r="BJ227" s="19" t="s">
        <v>80</v>
      </c>
      <c r="BK227" s="240">
        <f>ROUND(I227*H227,2)</f>
        <v>0</v>
      </c>
      <c r="BL227" s="19" t="s">
        <v>147</v>
      </c>
      <c r="BM227" s="239" t="s">
        <v>377</v>
      </c>
    </row>
    <row r="228" s="2" customFormat="1">
      <c r="A228" s="40"/>
      <c r="B228" s="41"/>
      <c r="C228" s="42"/>
      <c r="D228" s="241" t="s">
        <v>149</v>
      </c>
      <c r="E228" s="42"/>
      <c r="F228" s="242" t="s">
        <v>378</v>
      </c>
      <c r="G228" s="42"/>
      <c r="H228" s="42"/>
      <c r="I228" s="148"/>
      <c r="J228" s="42"/>
      <c r="K228" s="42"/>
      <c r="L228" s="46"/>
      <c r="M228" s="243"/>
      <c r="N228" s="244"/>
      <c r="O228" s="86"/>
      <c r="P228" s="86"/>
      <c r="Q228" s="86"/>
      <c r="R228" s="86"/>
      <c r="S228" s="86"/>
      <c r="T228" s="87"/>
      <c r="U228" s="40"/>
      <c r="V228" s="40"/>
      <c r="W228" s="40"/>
      <c r="X228" s="40"/>
      <c r="Y228" s="40"/>
      <c r="Z228" s="40"/>
      <c r="AA228" s="40"/>
      <c r="AB228" s="40"/>
      <c r="AC228" s="40"/>
      <c r="AD228" s="40"/>
      <c r="AE228" s="40"/>
      <c r="AT228" s="19" t="s">
        <v>149</v>
      </c>
      <c r="AU228" s="19" t="s">
        <v>82</v>
      </c>
    </row>
    <row r="229" s="13" customFormat="1">
      <c r="A229" s="13"/>
      <c r="B229" s="255"/>
      <c r="C229" s="256"/>
      <c r="D229" s="241" t="s">
        <v>190</v>
      </c>
      <c r="E229" s="257" t="s">
        <v>19</v>
      </c>
      <c r="F229" s="258" t="s">
        <v>379</v>
      </c>
      <c r="G229" s="256"/>
      <c r="H229" s="259">
        <v>93.793999999999997</v>
      </c>
      <c r="I229" s="260"/>
      <c r="J229" s="256"/>
      <c r="K229" s="256"/>
      <c r="L229" s="261"/>
      <c r="M229" s="262"/>
      <c r="N229" s="263"/>
      <c r="O229" s="263"/>
      <c r="P229" s="263"/>
      <c r="Q229" s="263"/>
      <c r="R229" s="263"/>
      <c r="S229" s="263"/>
      <c r="T229" s="264"/>
      <c r="U229" s="13"/>
      <c r="V229" s="13"/>
      <c r="W229" s="13"/>
      <c r="X229" s="13"/>
      <c r="Y229" s="13"/>
      <c r="Z229" s="13"/>
      <c r="AA229" s="13"/>
      <c r="AB229" s="13"/>
      <c r="AC229" s="13"/>
      <c r="AD229" s="13"/>
      <c r="AE229" s="13"/>
      <c r="AT229" s="265" t="s">
        <v>190</v>
      </c>
      <c r="AU229" s="265" t="s">
        <v>82</v>
      </c>
      <c r="AV229" s="13" t="s">
        <v>82</v>
      </c>
      <c r="AW229" s="13" t="s">
        <v>35</v>
      </c>
      <c r="AX229" s="13" t="s">
        <v>73</v>
      </c>
      <c r="AY229" s="265" t="s">
        <v>140</v>
      </c>
    </row>
    <row r="230" s="13" customFormat="1">
      <c r="A230" s="13"/>
      <c r="B230" s="255"/>
      <c r="C230" s="256"/>
      <c r="D230" s="241" t="s">
        <v>190</v>
      </c>
      <c r="E230" s="257" t="s">
        <v>19</v>
      </c>
      <c r="F230" s="258" t="s">
        <v>380</v>
      </c>
      <c r="G230" s="256"/>
      <c r="H230" s="259">
        <v>24.169</v>
      </c>
      <c r="I230" s="260"/>
      <c r="J230" s="256"/>
      <c r="K230" s="256"/>
      <c r="L230" s="261"/>
      <c r="M230" s="262"/>
      <c r="N230" s="263"/>
      <c r="O230" s="263"/>
      <c r="P230" s="263"/>
      <c r="Q230" s="263"/>
      <c r="R230" s="263"/>
      <c r="S230" s="263"/>
      <c r="T230" s="264"/>
      <c r="U230" s="13"/>
      <c r="V230" s="13"/>
      <c r="W230" s="13"/>
      <c r="X230" s="13"/>
      <c r="Y230" s="13"/>
      <c r="Z230" s="13"/>
      <c r="AA230" s="13"/>
      <c r="AB230" s="13"/>
      <c r="AC230" s="13"/>
      <c r="AD230" s="13"/>
      <c r="AE230" s="13"/>
      <c r="AT230" s="265" t="s">
        <v>190</v>
      </c>
      <c r="AU230" s="265" t="s">
        <v>82</v>
      </c>
      <c r="AV230" s="13" t="s">
        <v>82</v>
      </c>
      <c r="AW230" s="13" t="s">
        <v>35</v>
      </c>
      <c r="AX230" s="13" t="s">
        <v>73</v>
      </c>
      <c r="AY230" s="265" t="s">
        <v>140</v>
      </c>
    </row>
    <row r="231" s="13" customFormat="1">
      <c r="A231" s="13"/>
      <c r="B231" s="255"/>
      <c r="C231" s="256"/>
      <c r="D231" s="241" t="s">
        <v>190</v>
      </c>
      <c r="E231" s="257" t="s">
        <v>19</v>
      </c>
      <c r="F231" s="258" t="s">
        <v>381</v>
      </c>
      <c r="G231" s="256"/>
      <c r="H231" s="259">
        <v>38.411999999999999</v>
      </c>
      <c r="I231" s="260"/>
      <c r="J231" s="256"/>
      <c r="K231" s="256"/>
      <c r="L231" s="261"/>
      <c r="M231" s="262"/>
      <c r="N231" s="263"/>
      <c r="O231" s="263"/>
      <c r="P231" s="263"/>
      <c r="Q231" s="263"/>
      <c r="R231" s="263"/>
      <c r="S231" s="263"/>
      <c r="T231" s="264"/>
      <c r="U231" s="13"/>
      <c r="V231" s="13"/>
      <c r="W231" s="13"/>
      <c r="X231" s="13"/>
      <c r="Y231" s="13"/>
      <c r="Z231" s="13"/>
      <c r="AA231" s="13"/>
      <c r="AB231" s="13"/>
      <c r="AC231" s="13"/>
      <c r="AD231" s="13"/>
      <c r="AE231" s="13"/>
      <c r="AT231" s="265" t="s">
        <v>190</v>
      </c>
      <c r="AU231" s="265" t="s">
        <v>82</v>
      </c>
      <c r="AV231" s="13" t="s">
        <v>82</v>
      </c>
      <c r="AW231" s="13" t="s">
        <v>35</v>
      </c>
      <c r="AX231" s="13" t="s">
        <v>73</v>
      </c>
      <c r="AY231" s="265" t="s">
        <v>140</v>
      </c>
    </row>
    <row r="232" s="13" customFormat="1">
      <c r="A232" s="13"/>
      <c r="B232" s="255"/>
      <c r="C232" s="256"/>
      <c r="D232" s="241" t="s">
        <v>190</v>
      </c>
      <c r="E232" s="257" t="s">
        <v>19</v>
      </c>
      <c r="F232" s="258" t="s">
        <v>382</v>
      </c>
      <c r="G232" s="256"/>
      <c r="H232" s="259">
        <v>40.503999999999998</v>
      </c>
      <c r="I232" s="260"/>
      <c r="J232" s="256"/>
      <c r="K232" s="256"/>
      <c r="L232" s="261"/>
      <c r="M232" s="262"/>
      <c r="N232" s="263"/>
      <c r="O232" s="263"/>
      <c r="P232" s="263"/>
      <c r="Q232" s="263"/>
      <c r="R232" s="263"/>
      <c r="S232" s="263"/>
      <c r="T232" s="264"/>
      <c r="U232" s="13"/>
      <c r="V232" s="13"/>
      <c r="W232" s="13"/>
      <c r="X232" s="13"/>
      <c r="Y232" s="13"/>
      <c r="Z232" s="13"/>
      <c r="AA232" s="13"/>
      <c r="AB232" s="13"/>
      <c r="AC232" s="13"/>
      <c r="AD232" s="13"/>
      <c r="AE232" s="13"/>
      <c r="AT232" s="265" t="s">
        <v>190</v>
      </c>
      <c r="AU232" s="265" t="s">
        <v>82</v>
      </c>
      <c r="AV232" s="13" t="s">
        <v>82</v>
      </c>
      <c r="AW232" s="13" t="s">
        <v>35</v>
      </c>
      <c r="AX232" s="13" t="s">
        <v>73</v>
      </c>
      <c r="AY232" s="265" t="s">
        <v>140</v>
      </c>
    </row>
    <row r="233" s="14" customFormat="1">
      <c r="A233" s="14"/>
      <c r="B233" s="266"/>
      <c r="C233" s="267"/>
      <c r="D233" s="241" t="s">
        <v>190</v>
      </c>
      <c r="E233" s="268" t="s">
        <v>19</v>
      </c>
      <c r="F233" s="269" t="s">
        <v>197</v>
      </c>
      <c r="G233" s="267"/>
      <c r="H233" s="270">
        <v>196.87899999999999</v>
      </c>
      <c r="I233" s="271"/>
      <c r="J233" s="267"/>
      <c r="K233" s="267"/>
      <c r="L233" s="272"/>
      <c r="M233" s="273"/>
      <c r="N233" s="274"/>
      <c r="O233" s="274"/>
      <c r="P233" s="274"/>
      <c r="Q233" s="274"/>
      <c r="R233" s="274"/>
      <c r="S233" s="274"/>
      <c r="T233" s="275"/>
      <c r="U233" s="14"/>
      <c r="V233" s="14"/>
      <c r="W233" s="14"/>
      <c r="X233" s="14"/>
      <c r="Y233" s="14"/>
      <c r="Z233" s="14"/>
      <c r="AA233" s="14"/>
      <c r="AB233" s="14"/>
      <c r="AC233" s="14"/>
      <c r="AD233" s="14"/>
      <c r="AE233" s="14"/>
      <c r="AT233" s="276" t="s">
        <v>190</v>
      </c>
      <c r="AU233" s="276" t="s">
        <v>82</v>
      </c>
      <c r="AV233" s="14" t="s">
        <v>147</v>
      </c>
      <c r="AW233" s="14" t="s">
        <v>35</v>
      </c>
      <c r="AX233" s="14" t="s">
        <v>80</v>
      </c>
      <c r="AY233" s="276" t="s">
        <v>140</v>
      </c>
    </row>
    <row r="234" s="12" customFormat="1" ht="22.8" customHeight="1">
      <c r="A234" s="12"/>
      <c r="B234" s="212"/>
      <c r="C234" s="213"/>
      <c r="D234" s="214" t="s">
        <v>72</v>
      </c>
      <c r="E234" s="226" t="s">
        <v>383</v>
      </c>
      <c r="F234" s="226" t="s">
        <v>384</v>
      </c>
      <c r="G234" s="213"/>
      <c r="H234" s="213"/>
      <c r="I234" s="216"/>
      <c r="J234" s="227">
        <f>BK234</f>
        <v>0</v>
      </c>
      <c r="K234" s="213"/>
      <c r="L234" s="218"/>
      <c r="M234" s="219"/>
      <c r="N234" s="220"/>
      <c r="O234" s="220"/>
      <c r="P234" s="221">
        <f>SUM(P235:P269)</f>
        <v>0</v>
      </c>
      <c r="Q234" s="220"/>
      <c r="R234" s="221">
        <f>SUM(R235:R269)</f>
        <v>0</v>
      </c>
      <c r="S234" s="220"/>
      <c r="T234" s="222">
        <f>SUM(T235:T269)</f>
        <v>192.569748</v>
      </c>
      <c r="U234" s="12"/>
      <c r="V234" s="12"/>
      <c r="W234" s="12"/>
      <c r="X234" s="12"/>
      <c r="Y234" s="12"/>
      <c r="Z234" s="12"/>
      <c r="AA234" s="12"/>
      <c r="AB234" s="12"/>
      <c r="AC234" s="12"/>
      <c r="AD234" s="12"/>
      <c r="AE234" s="12"/>
      <c r="AR234" s="223" t="s">
        <v>80</v>
      </c>
      <c r="AT234" s="224" t="s">
        <v>72</v>
      </c>
      <c r="AU234" s="224" t="s">
        <v>80</v>
      </c>
      <c r="AY234" s="223" t="s">
        <v>140</v>
      </c>
      <c r="BK234" s="225">
        <f>SUM(BK235:BK269)</f>
        <v>0</v>
      </c>
    </row>
    <row r="235" s="2" customFormat="1" ht="33" customHeight="1">
      <c r="A235" s="40"/>
      <c r="B235" s="41"/>
      <c r="C235" s="228" t="s">
        <v>385</v>
      </c>
      <c r="D235" s="228" t="s">
        <v>142</v>
      </c>
      <c r="E235" s="229" t="s">
        <v>386</v>
      </c>
      <c r="F235" s="230" t="s">
        <v>387</v>
      </c>
      <c r="G235" s="231" t="s">
        <v>187</v>
      </c>
      <c r="H235" s="232">
        <v>41.067</v>
      </c>
      <c r="I235" s="233"/>
      <c r="J235" s="234">
        <f>ROUND(I235*H235,2)</f>
        <v>0</v>
      </c>
      <c r="K235" s="230" t="s">
        <v>146</v>
      </c>
      <c r="L235" s="46"/>
      <c r="M235" s="235" t="s">
        <v>19</v>
      </c>
      <c r="N235" s="236" t="s">
        <v>44</v>
      </c>
      <c r="O235" s="86"/>
      <c r="P235" s="237">
        <f>O235*H235</f>
        <v>0</v>
      </c>
      <c r="Q235" s="237">
        <v>0</v>
      </c>
      <c r="R235" s="237">
        <f>Q235*H235</f>
        <v>0</v>
      </c>
      <c r="S235" s="237">
        <v>1.95</v>
      </c>
      <c r="T235" s="238">
        <f>S235*H235</f>
        <v>80.080649999999991</v>
      </c>
      <c r="U235" s="40"/>
      <c r="V235" s="40"/>
      <c r="W235" s="40"/>
      <c r="X235" s="40"/>
      <c r="Y235" s="40"/>
      <c r="Z235" s="40"/>
      <c r="AA235" s="40"/>
      <c r="AB235" s="40"/>
      <c r="AC235" s="40"/>
      <c r="AD235" s="40"/>
      <c r="AE235" s="40"/>
      <c r="AR235" s="239" t="s">
        <v>147</v>
      </c>
      <c r="AT235" s="239" t="s">
        <v>142</v>
      </c>
      <c r="AU235" s="239" t="s">
        <v>82</v>
      </c>
      <c r="AY235" s="19" t="s">
        <v>140</v>
      </c>
      <c r="BE235" s="240">
        <f>IF(N235="základní",J235,0)</f>
        <v>0</v>
      </c>
      <c r="BF235" s="240">
        <f>IF(N235="snížená",J235,0)</f>
        <v>0</v>
      </c>
      <c r="BG235" s="240">
        <f>IF(N235="zákl. přenesená",J235,0)</f>
        <v>0</v>
      </c>
      <c r="BH235" s="240">
        <f>IF(N235="sníž. přenesená",J235,0)</f>
        <v>0</v>
      </c>
      <c r="BI235" s="240">
        <f>IF(N235="nulová",J235,0)</f>
        <v>0</v>
      </c>
      <c r="BJ235" s="19" t="s">
        <v>80</v>
      </c>
      <c r="BK235" s="240">
        <f>ROUND(I235*H235,2)</f>
        <v>0</v>
      </c>
      <c r="BL235" s="19" t="s">
        <v>147</v>
      </c>
      <c r="BM235" s="239" t="s">
        <v>388</v>
      </c>
    </row>
    <row r="236" s="2" customFormat="1">
      <c r="A236" s="40"/>
      <c r="B236" s="41"/>
      <c r="C236" s="42"/>
      <c r="D236" s="241" t="s">
        <v>149</v>
      </c>
      <c r="E236" s="42"/>
      <c r="F236" s="242" t="s">
        <v>389</v>
      </c>
      <c r="G236" s="42"/>
      <c r="H236" s="42"/>
      <c r="I236" s="148"/>
      <c r="J236" s="42"/>
      <c r="K236" s="42"/>
      <c r="L236" s="46"/>
      <c r="M236" s="243"/>
      <c r="N236" s="244"/>
      <c r="O236" s="86"/>
      <c r="P236" s="86"/>
      <c r="Q236" s="86"/>
      <c r="R236" s="86"/>
      <c r="S236" s="86"/>
      <c r="T236" s="87"/>
      <c r="U236" s="40"/>
      <c r="V236" s="40"/>
      <c r="W236" s="40"/>
      <c r="X236" s="40"/>
      <c r="Y236" s="40"/>
      <c r="Z236" s="40"/>
      <c r="AA236" s="40"/>
      <c r="AB236" s="40"/>
      <c r="AC236" s="40"/>
      <c r="AD236" s="40"/>
      <c r="AE236" s="40"/>
      <c r="AT236" s="19" t="s">
        <v>149</v>
      </c>
      <c r="AU236" s="19" t="s">
        <v>82</v>
      </c>
    </row>
    <row r="237" s="13" customFormat="1">
      <c r="A237" s="13"/>
      <c r="B237" s="255"/>
      <c r="C237" s="256"/>
      <c r="D237" s="241" t="s">
        <v>190</v>
      </c>
      <c r="E237" s="257" t="s">
        <v>19</v>
      </c>
      <c r="F237" s="258" t="s">
        <v>390</v>
      </c>
      <c r="G237" s="256"/>
      <c r="H237" s="259">
        <v>4.407</v>
      </c>
      <c r="I237" s="260"/>
      <c r="J237" s="256"/>
      <c r="K237" s="256"/>
      <c r="L237" s="261"/>
      <c r="M237" s="262"/>
      <c r="N237" s="263"/>
      <c r="O237" s="263"/>
      <c r="P237" s="263"/>
      <c r="Q237" s="263"/>
      <c r="R237" s="263"/>
      <c r="S237" s="263"/>
      <c r="T237" s="264"/>
      <c r="U237" s="13"/>
      <c r="V237" s="13"/>
      <c r="W237" s="13"/>
      <c r="X237" s="13"/>
      <c r="Y237" s="13"/>
      <c r="Z237" s="13"/>
      <c r="AA237" s="13"/>
      <c r="AB237" s="13"/>
      <c r="AC237" s="13"/>
      <c r="AD237" s="13"/>
      <c r="AE237" s="13"/>
      <c r="AT237" s="265" t="s">
        <v>190</v>
      </c>
      <c r="AU237" s="265" t="s">
        <v>82</v>
      </c>
      <c r="AV237" s="13" t="s">
        <v>82</v>
      </c>
      <c r="AW237" s="13" t="s">
        <v>35</v>
      </c>
      <c r="AX237" s="13" t="s">
        <v>73</v>
      </c>
      <c r="AY237" s="265" t="s">
        <v>140</v>
      </c>
    </row>
    <row r="238" s="13" customFormat="1">
      <c r="A238" s="13"/>
      <c r="B238" s="255"/>
      <c r="C238" s="256"/>
      <c r="D238" s="241" t="s">
        <v>190</v>
      </c>
      <c r="E238" s="257" t="s">
        <v>19</v>
      </c>
      <c r="F238" s="258" t="s">
        <v>391</v>
      </c>
      <c r="G238" s="256"/>
      <c r="H238" s="259">
        <v>2.3849999999999998</v>
      </c>
      <c r="I238" s="260"/>
      <c r="J238" s="256"/>
      <c r="K238" s="256"/>
      <c r="L238" s="261"/>
      <c r="M238" s="262"/>
      <c r="N238" s="263"/>
      <c r="O238" s="263"/>
      <c r="P238" s="263"/>
      <c r="Q238" s="263"/>
      <c r="R238" s="263"/>
      <c r="S238" s="263"/>
      <c r="T238" s="264"/>
      <c r="U238" s="13"/>
      <c r="V238" s="13"/>
      <c r="W238" s="13"/>
      <c r="X238" s="13"/>
      <c r="Y238" s="13"/>
      <c r="Z238" s="13"/>
      <c r="AA238" s="13"/>
      <c r="AB238" s="13"/>
      <c r="AC238" s="13"/>
      <c r="AD238" s="13"/>
      <c r="AE238" s="13"/>
      <c r="AT238" s="265" t="s">
        <v>190</v>
      </c>
      <c r="AU238" s="265" t="s">
        <v>82</v>
      </c>
      <c r="AV238" s="13" t="s">
        <v>82</v>
      </c>
      <c r="AW238" s="13" t="s">
        <v>35</v>
      </c>
      <c r="AX238" s="13" t="s">
        <v>73</v>
      </c>
      <c r="AY238" s="265" t="s">
        <v>140</v>
      </c>
    </row>
    <row r="239" s="13" customFormat="1">
      <c r="A239" s="13"/>
      <c r="B239" s="255"/>
      <c r="C239" s="256"/>
      <c r="D239" s="241" t="s">
        <v>190</v>
      </c>
      <c r="E239" s="257" t="s">
        <v>19</v>
      </c>
      <c r="F239" s="258" t="s">
        <v>392</v>
      </c>
      <c r="G239" s="256"/>
      <c r="H239" s="259">
        <v>14.771000000000001</v>
      </c>
      <c r="I239" s="260"/>
      <c r="J239" s="256"/>
      <c r="K239" s="256"/>
      <c r="L239" s="261"/>
      <c r="M239" s="262"/>
      <c r="N239" s="263"/>
      <c r="O239" s="263"/>
      <c r="P239" s="263"/>
      <c r="Q239" s="263"/>
      <c r="R239" s="263"/>
      <c r="S239" s="263"/>
      <c r="T239" s="264"/>
      <c r="U239" s="13"/>
      <c r="V239" s="13"/>
      <c r="W239" s="13"/>
      <c r="X239" s="13"/>
      <c r="Y239" s="13"/>
      <c r="Z239" s="13"/>
      <c r="AA239" s="13"/>
      <c r="AB239" s="13"/>
      <c r="AC239" s="13"/>
      <c r="AD239" s="13"/>
      <c r="AE239" s="13"/>
      <c r="AT239" s="265" t="s">
        <v>190</v>
      </c>
      <c r="AU239" s="265" t="s">
        <v>82</v>
      </c>
      <c r="AV239" s="13" t="s">
        <v>82</v>
      </c>
      <c r="AW239" s="13" t="s">
        <v>35</v>
      </c>
      <c r="AX239" s="13" t="s">
        <v>73</v>
      </c>
      <c r="AY239" s="265" t="s">
        <v>140</v>
      </c>
    </row>
    <row r="240" s="13" customFormat="1">
      <c r="A240" s="13"/>
      <c r="B240" s="255"/>
      <c r="C240" s="256"/>
      <c r="D240" s="241" t="s">
        <v>190</v>
      </c>
      <c r="E240" s="257" t="s">
        <v>19</v>
      </c>
      <c r="F240" s="258" t="s">
        <v>393</v>
      </c>
      <c r="G240" s="256"/>
      <c r="H240" s="259">
        <v>4.4260000000000002</v>
      </c>
      <c r="I240" s="260"/>
      <c r="J240" s="256"/>
      <c r="K240" s="256"/>
      <c r="L240" s="261"/>
      <c r="M240" s="262"/>
      <c r="N240" s="263"/>
      <c r="O240" s="263"/>
      <c r="P240" s="263"/>
      <c r="Q240" s="263"/>
      <c r="R240" s="263"/>
      <c r="S240" s="263"/>
      <c r="T240" s="264"/>
      <c r="U240" s="13"/>
      <c r="V240" s="13"/>
      <c r="W240" s="13"/>
      <c r="X240" s="13"/>
      <c r="Y240" s="13"/>
      <c r="Z240" s="13"/>
      <c r="AA240" s="13"/>
      <c r="AB240" s="13"/>
      <c r="AC240" s="13"/>
      <c r="AD240" s="13"/>
      <c r="AE240" s="13"/>
      <c r="AT240" s="265" t="s">
        <v>190</v>
      </c>
      <c r="AU240" s="265" t="s">
        <v>82</v>
      </c>
      <c r="AV240" s="13" t="s">
        <v>82</v>
      </c>
      <c r="AW240" s="13" t="s">
        <v>35</v>
      </c>
      <c r="AX240" s="13" t="s">
        <v>73</v>
      </c>
      <c r="AY240" s="265" t="s">
        <v>140</v>
      </c>
    </row>
    <row r="241" s="13" customFormat="1">
      <c r="A241" s="13"/>
      <c r="B241" s="255"/>
      <c r="C241" s="256"/>
      <c r="D241" s="241" t="s">
        <v>190</v>
      </c>
      <c r="E241" s="257" t="s">
        <v>19</v>
      </c>
      <c r="F241" s="258" t="s">
        <v>394</v>
      </c>
      <c r="G241" s="256"/>
      <c r="H241" s="259">
        <v>3.528</v>
      </c>
      <c r="I241" s="260"/>
      <c r="J241" s="256"/>
      <c r="K241" s="256"/>
      <c r="L241" s="261"/>
      <c r="M241" s="262"/>
      <c r="N241" s="263"/>
      <c r="O241" s="263"/>
      <c r="P241" s="263"/>
      <c r="Q241" s="263"/>
      <c r="R241" s="263"/>
      <c r="S241" s="263"/>
      <c r="T241" s="264"/>
      <c r="U241" s="13"/>
      <c r="V241" s="13"/>
      <c r="W241" s="13"/>
      <c r="X241" s="13"/>
      <c r="Y241" s="13"/>
      <c r="Z241" s="13"/>
      <c r="AA241" s="13"/>
      <c r="AB241" s="13"/>
      <c r="AC241" s="13"/>
      <c r="AD241" s="13"/>
      <c r="AE241" s="13"/>
      <c r="AT241" s="265" t="s">
        <v>190</v>
      </c>
      <c r="AU241" s="265" t="s">
        <v>82</v>
      </c>
      <c r="AV241" s="13" t="s">
        <v>82</v>
      </c>
      <c r="AW241" s="13" t="s">
        <v>35</v>
      </c>
      <c r="AX241" s="13" t="s">
        <v>73</v>
      </c>
      <c r="AY241" s="265" t="s">
        <v>140</v>
      </c>
    </row>
    <row r="242" s="13" customFormat="1">
      <c r="A242" s="13"/>
      <c r="B242" s="255"/>
      <c r="C242" s="256"/>
      <c r="D242" s="241" t="s">
        <v>190</v>
      </c>
      <c r="E242" s="257" t="s">
        <v>19</v>
      </c>
      <c r="F242" s="258" t="s">
        <v>195</v>
      </c>
      <c r="G242" s="256"/>
      <c r="H242" s="259">
        <v>5.7750000000000004</v>
      </c>
      <c r="I242" s="260"/>
      <c r="J242" s="256"/>
      <c r="K242" s="256"/>
      <c r="L242" s="261"/>
      <c r="M242" s="262"/>
      <c r="N242" s="263"/>
      <c r="O242" s="263"/>
      <c r="P242" s="263"/>
      <c r="Q242" s="263"/>
      <c r="R242" s="263"/>
      <c r="S242" s="263"/>
      <c r="T242" s="264"/>
      <c r="U242" s="13"/>
      <c r="V242" s="13"/>
      <c r="W242" s="13"/>
      <c r="X242" s="13"/>
      <c r="Y242" s="13"/>
      <c r="Z242" s="13"/>
      <c r="AA242" s="13"/>
      <c r="AB242" s="13"/>
      <c r="AC242" s="13"/>
      <c r="AD242" s="13"/>
      <c r="AE242" s="13"/>
      <c r="AT242" s="265" t="s">
        <v>190</v>
      </c>
      <c r="AU242" s="265" t="s">
        <v>82</v>
      </c>
      <c r="AV242" s="13" t="s">
        <v>82</v>
      </c>
      <c r="AW242" s="13" t="s">
        <v>35</v>
      </c>
      <c r="AX242" s="13" t="s">
        <v>73</v>
      </c>
      <c r="AY242" s="265" t="s">
        <v>140</v>
      </c>
    </row>
    <row r="243" s="13" customFormat="1">
      <c r="A243" s="13"/>
      <c r="B243" s="255"/>
      <c r="C243" s="256"/>
      <c r="D243" s="241" t="s">
        <v>190</v>
      </c>
      <c r="E243" s="257" t="s">
        <v>19</v>
      </c>
      <c r="F243" s="258" t="s">
        <v>196</v>
      </c>
      <c r="G243" s="256"/>
      <c r="H243" s="259">
        <v>5.7750000000000004</v>
      </c>
      <c r="I243" s="260"/>
      <c r="J243" s="256"/>
      <c r="K243" s="256"/>
      <c r="L243" s="261"/>
      <c r="M243" s="262"/>
      <c r="N243" s="263"/>
      <c r="O243" s="263"/>
      <c r="P243" s="263"/>
      <c r="Q243" s="263"/>
      <c r="R243" s="263"/>
      <c r="S243" s="263"/>
      <c r="T243" s="264"/>
      <c r="U243" s="13"/>
      <c r="V243" s="13"/>
      <c r="W243" s="13"/>
      <c r="X243" s="13"/>
      <c r="Y243" s="13"/>
      <c r="Z243" s="13"/>
      <c r="AA243" s="13"/>
      <c r="AB243" s="13"/>
      <c r="AC243" s="13"/>
      <c r="AD243" s="13"/>
      <c r="AE243" s="13"/>
      <c r="AT243" s="265" t="s">
        <v>190</v>
      </c>
      <c r="AU243" s="265" t="s">
        <v>82</v>
      </c>
      <c r="AV243" s="13" t="s">
        <v>82</v>
      </c>
      <c r="AW243" s="13" t="s">
        <v>35</v>
      </c>
      <c r="AX243" s="13" t="s">
        <v>73</v>
      </c>
      <c r="AY243" s="265" t="s">
        <v>140</v>
      </c>
    </row>
    <row r="244" s="14" customFormat="1">
      <c r="A244" s="14"/>
      <c r="B244" s="266"/>
      <c r="C244" s="267"/>
      <c r="D244" s="241" t="s">
        <v>190</v>
      </c>
      <c r="E244" s="268" t="s">
        <v>19</v>
      </c>
      <c r="F244" s="269" t="s">
        <v>197</v>
      </c>
      <c r="G244" s="267"/>
      <c r="H244" s="270">
        <v>41.067</v>
      </c>
      <c r="I244" s="271"/>
      <c r="J244" s="267"/>
      <c r="K244" s="267"/>
      <c r="L244" s="272"/>
      <c r="M244" s="273"/>
      <c r="N244" s="274"/>
      <c r="O244" s="274"/>
      <c r="P244" s="274"/>
      <c r="Q244" s="274"/>
      <c r="R244" s="274"/>
      <c r="S244" s="274"/>
      <c r="T244" s="275"/>
      <c r="U244" s="14"/>
      <c r="V244" s="14"/>
      <c r="W244" s="14"/>
      <c r="X244" s="14"/>
      <c r="Y244" s="14"/>
      <c r="Z244" s="14"/>
      <c r="AA244" s="14"/>
      <c r="AB244" s="14"/>
      <c r="AC244" s="14"/>
      <c r="AD244" s="14"/>
      <c r="AE244" s="14"/>
      <c r="AT244" s="276" t="s">
        <v>190</v>
      </c>
      <c r="AU244" s="276" t="s">
        <v>82</v>
      </c>
      <c r="AV244" s="14" t="s">
        <v>147</v>
      </c>
      <c r="AW244" s="14" t="s">
        <v>35</v>
      </c>
      <c r="AX244" s="14" t="s">
        <v>80</v>
      </c>
      <c r="AY244" s="276" t="s">
        <v>140</v>
      </c>
    </row>
    <row r="245" s="2" customFormat="1" ht="33" customHeight="1">
      <c r="A245" s="40"/>
      <c r="B245" s="41"/>
      <c r="C245" s="228" t="s">
        <v>395</v>
      </c>
      <c r="D245" s="228" t="s">
        <v>142</v>
      </c>
      <c r="E245" s="229" t="s">
        <v>396</v>
      </c>
      <c r="F245" s="230" t="s">
        <v>397</v>
      </c>
      <c r="G245" s="231" t="s">
        <v>187</v>
      </c>
      <c r="H245" s="232">
        <v>14.712</v>
      </c>
      <c r="I245" s="233"/>
      <c r="J245" s="234">
        <f>ROUND(I245*H245,2)</f>
        <v>0</v>
      </c>
      <c r="K245" s="230" t="s">
        <v>146</v>
      </c>
      <c r="L245" s="46"/>
      <c r="M245" s="235" t="s">
        <v>19</v>
      </c>
      <c r="N245" s="236" t="s">
        <v>44</v>
      </c>
      <c r="O245" s="86"/>
      <c r="P245" s="237">
        <f>O245*H245</f>
        <v>0</v>
      </c>
      <c r="Q245" s="237">
        <v>0</v>
      </c>
      <c r="R245" s="237">
        <f>Q245*H245</f>
        <v>0</v>
      </c>
      <c r="S245" s="237">
        <v>1.671</v>
      </c>
      <c r="T245" s="238">
        <f>S245*H245</f>
        <v>24.583752</v>
      </c>
      <c r="U245" s="40"/>
      <c r="V245" s="40"/>
      <c r="W245" s="40"/>
      <c r="X245" s="40"/>
      <c r="Y245" s="40"/>
      <c r="Z245" s="40"/>
      <c r="AA245" s="40"/>
      <c r="AB245" s="40"/>
      <c r="AC245" s="40"/>
      <c r="AD245" s="40"/>
      <c r="AE245" s="40"/>
      <c r="AR245" s="239" t="s">
        <v>147</v>
      </c>
      <c r="AT245" s="239" t="s">
        <v>142</v>
      </c>
      <c r="AU245" s="239" t="s">
        <v>82</v>
      </c>
      <c r="AY245" s="19" t="s">
        <v>140</v>
      </c>
      <c r="BE245" s="240">
        <f>IF(N245="základní",J245,0)</f>
        <v>0</v>
      </c>
      <c r="BF245" s="240">
        <f>IF(N245="snížená",J245,0)</f>
        <v>0</v>
      </c>
      <c r="BG245" s="240">
        <f>IF(N245="zákl. přenesená",J245,0)</f>
        <v>0</v>
      </c>
      <c r="BH245" s="240">
        <f>IF(N245="sníž. přenesená",J245,0)</f>
        <v>0</v>
      </c>
      <c r="BI245" s="240">
        <f>IF(N245="nulová",J245,0)</f>
        <v>0</v>
      </c>
      <c r="BJ245" s="19" t="s">
        <v>80</v>
      </c>
      <c r="BK245" s="240">
        <f>ROUND(I245*H245,2)</f>
        <v>0</v>
      </c>
      <c r="BL245" s="19" t="s">
        <v>147</v>
      </c>
      <c r="BM245" s="239" t="s">
        <v>398</v>
      </c>
    </row>
    <row r="246" s="2" customFormat="1">
      <c r="A246" s="40"/>
      <c r="B246" s="41"/>
      <c r="C246" s="42"/>
      <c r="D246" s="241" t="s">
        <v>149</v>
      </c>
      <c r="E246" s="42"/>
      <c r="F246" s="242" t="s">
        <v>389</v>
      </c>
      <c r="G246" s="42"/>
      <c r="H246" s="42"/>
      <c r="I246" s="148"/>
      <c r="J246" s="42"/>
      <c r="K246" s="42"/>
      <c r="L246" s="46"/>
      <c r="M246" s="243"/>
      <c r="N246" s="244"/>
      <c r="O246" s="86"/>
      <c r="P246" s="86"/>
      <c r="Q246" s="86"/>
      <c r="R246" s="86"/>
      <c r="S246" s="86"/>
      <c r="T246" s="87"/>
      <c r="U246" s="40"/>
      <c r="V246" s="40"/>
      <c r="W246" s="40"/>
      <c r="X246" s="40"/>
      <c r="Y246" s="40"/>
      <c r="Z246" s="40"/>
      <c r="AA246" s="40"/>
      <c r="AB246" s="40"/>
      <c r="AC246" s="40"/>
      <c r="AD246" s="40"/>
      <c r="AE246" s="40"/>
      <c r="AT246" s="19" t="s">
        <v>149</v>
      </c>
      <c r="AU246" s="19" t="s">
        <v>82</v>
      </c>
    </row>
    <row r="247" s="13" customFormat="1">
      <c r="A247" s="13"/>
      <c r="B247" s="255"/>
      <c r="C247" s="256"/>
      <c r="D247" s="241" t="s">
        <v>190</v>
      </c>
      <c r="E247" s="257" t="s">
        <v>19</v>
      </c>
      <c r="F247" s="258" t="s">
        <v>399</v>
      </c>
      <c r="G247" s="256"/>
      <c r="H247" s="259">
        <v>3.968</v>
      </c>
      <c r="I247" s="260"/>
      <c r="J247" s="256"/>
      <c r="K247" s="256"/>
      <c r="L247" s="261"/>
      <c r="M247" s="262"/>
      <c r="N247" s="263"/>
      <c r="O247" s="263"/>
      <c r="P247" s="263"/>
      <c r="Q247" s="263"/>
      <c r="R247" s="263"/>
      <c r="S247" s="263"/>
      <c r="T247" s="264"/>
      <c r="U247" s="13"/>
      <c r="V247" s="13"/>
      <c r="W247" s="13"/>
      <c r="X247" s="13"/>
      <c r="Y247" s="13"/>
      <c r="Z247" s="13"/>
      <c r="AA247" s="13"/>
      <c r="AB247" s="13"/>
      <c r="AC247" s="13"/>
      <c r="AD247" s="13"/>
      <c r="AE247" s="13"/>
      <c r="AT247" s="265" t="s">
        <v>190</v>
      </c>
      <c r="AU247" s="265" t="s">
        <v>82</v>
      </c>
      <c r="AV247" s="13" t="s">
        <v>82</v>
      </c>
      <c r="AW247" s="13" t="s">
        <v>35</v>
      </c>
      <c r="AX247" s="13" t="s">
        <v>73</v>
      </c>
      <c r="AY247" s="265" t="s">
        <v>140</v>
      </c>
    </row>
    <row r="248" s="13" customFormat="1">
      <c r="A248" s="13"/>
      <c r="B248" s="255"/>
      <c r="C248" s="256"/>
      <c r="D248" s="241" t="s">
        <v>190</v>
      </c>
      <c r="E248" s="257" t="s">
        <v>19</v>
      </c>
      <c r="F248" s="258" t="s">
        <v>400</v>
      </c>
      <c r="G248" s="256"/>
      <c r="H248" s="259">
        <v>5.4580000000000002</v>
      </c>
      <c r="I248" s="260"/>
      <c r="J248" s="256"/>
      <c r="K248" s="256"/>
      <c r="L248" s="261"/>
      <c r="M248" s="262"/>
      <c r="N248" s="263"/>
      <c r="O248" s="263"/>
      <c r="P248" s="263"/>
      <c r="Q248" s="263"/>
      <c r="R248" s="263"/>
      <c r="S248" s="263"/>
      <c r="T248" s="264"/>
      <c r="U248" s="13"/>
      <c r="V248" s="13"/>
      <c r="W248" s="13"/>
      <c r="X248" s="13"/>
      <c r="Y248" s="13"/>
      <c r="Z248" s="13"/>
      <c r="AA248" s="13"/>
      <c r="AB248" s="13"/>
      <c r="AC248" s="13"/>
      <c r="AD248" s="13"/>
      <c r="AE248" s="13"/>
      <c r="AT248" s="265" t="s">
        <v>190</v>
      </c>
      <c r="AU248" s="265" t="s">
        <v>82</v>
      </c>
      <c r="AV248" s="13" t="s">
        <v>82</v>
      </c>
      <c r="AW248" s="13" t="s">
        <v>35</v>
      </c>
      <c r="AX248" s="13" t="s">
        <v>73</v>
      </c>
      <c r="AY248" s="265" t="s">
        <v>140</v>
      </c>
    </row>
    <row r="249" s="13" customFormat="1">
      <c r="A249" s="13"/>
      <c r="B249" s="255"/>
      <c r="C249" s="256"/>
      <c r="D249" s="241" t="s">
        <v>190</v>
      </c>
      <c r="E249" s="257" t="s">
        <v>19</v>
      </c>
      <c r="F249" s="258" t="s">
        <v>401</v>
      </c>
      <c r="G249" s="256"/>
      <c r="H249" s="259">
        <v>5.2859999999999996</v>
      </c>
      <c r="I249" s="260"/>
      <c r="J249" s="256"/>
      <c r="K249" s="256"/>
      <c r="L249" s="261"/>
      <c r="M249" s="262"/>
      <c r="N249" s="263"/>
      <c r="O249" s="263"/>
      <c r="P249" s="263"/>
      <c r="Q249" s="263"/>
      <c r="R249" s="263"/>
      <c r="S249" s="263"/>
      <c r="T249" s="264"/>
      <c r="U249" s="13"/>
      <c r="V249" s="13"/>
      <c r="W249" s="13"/>
      <c r="X249" s="13"/>
      <c r="Y249" s="13"/>
      <c r="Z249" s="13"/>
      <c r="AA249" s="13"/>
      <c r="AB249" s="13"/>
      <c r="AC249" s="13"/>
      <c r="AD249" s="13"/>
      <c r="AE249" s="13"/>
      <c r="AT249" s="265" t="s">
        <v>190</v>
      </c>
      <c r="AU249" s="265" t="s">
        <v>82</v>
      </c>
      <c r="AV249" s="13" t="s">
        <v>82</v>
      </c>
      <c r="AW249" s="13" t="s">
        <v>35</v>
      </c>
      <c r="AX249" s="13" t="s">
        <v>73</v>
      </c>
      <c r="AY249" s="265" t="s">
        <v>140</v>
      </c>
    </row>
    <row r="250" s="14" customFormat="1">
      <c r="A250" s="14"/>
      <c r="B250" s="266"/>
      <c r="C250" s="267"/>
      <c r="D250" s="241" t="s">
        <v>190</v>
      </c>
      <c r="E250" s="268" t="s">
        <v>19</v>
      </c>
      <c r="F250" s="269" t="s">
        <v>197</v>
      </c>
      <c r="G250" s="267"/>
      <c r="H250" s="270">
        <v>14.712</v>
      </c>
      <c r="I250" s="271"/>
      <c r="J250" s="267"/>
      <c r="K250" s="267"/>
      <c r="L250" s="272"/>
      <c r="M250" s="273"/>
      <c r="N250" s="274"/>
      <c r="O250" s="274"/>
      <c r="P250" s="274"/>
      <c r="Q250" s="274"/>
      <c r="R250" s="274"/>
      <c r="S250" s="274"/>
      <c r="T250" s="275"/>
      <c r="U250" s="14"/>
      <c r="V250" s="14"/>
      <c r="W250" s="14"/>
      <c r="X250" s="14"/>
      <c r="Y250" s="14"/>
      <c r="Z250" s="14"/>
      <c r="AA250" s="14"/>
      <c r="AB250" s="14"/>
      <c r="AC250" s="14"/>
      <c r="AD250" s="14"/>
      <c r="AE250" s="14"/>
      <c r="AT250" s="276" t="s">
        <v>190</v>
      </c>
      <c r="AU250" s="276" t="s">
        <v>82</v>
      </c>
      <c r="AV250" s="14" t="s">
        <v>147</v>
      </c>
      <c r="AW250" s="14" t="s">
        <v>35</v>
      </c>
      <c r="AX250" s="14" t="s">
        <v>80</v>
      </c>
      <c r="AY250" s="276" t="s">
        <v>140</v>
      </c>
    </row>
    <row r="251" s="2" customFormat="1" ht="33" customHeight="1">
      <c r="A251" s="40"/>
      <c r="B251" s="41"/>
      <c r="C251" s="228" t="s">
        <v>402</v>
      </c>
      <c r="D251" s="228" t="s">
        <v>142</v>
      </c>
      <c r="E251" s="229" t="s">
        <v>403</v>
      </c>
      <c r="F251" s="230" t="s">
        <v>404</v>
      </c>
      <c r="G251" s="231" t="s">
        <v>145</v>
      </c>
      <c r="H251" s="232">
        <v>165.452</v>
      </c>
      <c r="I251" s="233"/>
      <c r="J251" s="234">
        <f>ROUND(I251*H251,2)</f>
        <v>0</v>
      </c>
      <c r="K251" s="230" t="s">
        <v>146</v>
      </c>
      <c r="L251" s="46"/>
      <c r="M251" s="235" t="s">
        <v>19</v>
      </c>
      <c r="N251" s="236" t="s">
        <v>44</v>
      </c>
      <c r="O251" s="86"/>
      <c r="P251" s="237">
        <f>O251*H251</f>
        <v>0</v>
      </c>
      <c r="Q251" s="237">
        <v>0</v>
      </c>
      <c r="R251" s="237">
        <f>Q251*H251</f>
        <v>0</v>
      </c>
      <c r="S251" s="237">
        <v>0.02</v>
      </c>
      <c r="T251" s="238">
        <f>S251*H251</f>
        <v>3.30904</v>
      </c>
      <c r="U251" s="40"/>
      <c r="V251" s="40"/>
      <c r="W251" s="40"/>
      <c r="X251" s="40"/>
      <c r="Y251" s="40"/>
      <c r="Z251" s="40"/>
      <c r="AA251" s="40"/>
      <c r="AB251" s="40"/>
      <c r="AC251" s="40"/>
      <c r="AD251" s="40"/>
      <c r="AE251" s="40"/>
      <c r="AR251" s="239" t="s">
        <v>147</v>
      </c>
      <c r="AT251" s="239" t="s">
        <v>142</v>
      </c>
      <c r="AU251" s="239" t="s">
        <v>82</v>
      </c>
      <c r="AY251" s="19" t="s">
        <v>140</v>
      </c>
      <c r="BE251" s="240">
        <f>IF(N251="základní",J251,0)</f>
        <v>0</v>
      </c>
      <c r="BF251" s="240">
        <f>IF(N251="snížená",J251,0)</f>
        <v>0</v>
      </c>
      <c r="BG251" s="240">
        <f>IF(N251="zákl. přenesená",J251,0)</f>
        <v>0</v>
      </c>
      <c r="BH251" s="240">
        <f>IF(N251="sníž. přenesená",J251,0)</f>
        <v>0</v>
      </c>
      <c r="BI251" s="240">
        <f>IF(N251="nulová",J251,0)</f>
        <v>0</v>
      </c>
      <c r="BJ251" s="19" t="s">
        <v>80</v>
      </c>
      <c r="BK251" s="240">
        <f>ROUND(I251*H251,2)</f>
        <v>0</v>
      </c>
      <c r="BL251" s="19" t="s">
        <v>147</v>
      </c>
      <c r="BM251" s="239" t="s">
        <v>405</v>
      </c>
    </row>
    <row r="252" s="2" customFormat="1">
      <c r="A252" s="40"/>
      <c r="B252" s="41"/>
      <c r="C252" s="42"/>
      <c r="D252" s="241" t="s">
        <v>149</v>
      </c>
      <c r="E252" s="42"/>
      <c r="F252" s="242" t="s">
        <v>406</v>
      </c>
      <c r="G252" s="42"/>
      <c r="H252" s="42"/>
      <c r="I252" s="148"/>
      <c r="J252" s="42"/>
      <c r="K252" s="42"/>
      <c r="L252" s="46"/>
      <c r="M252" s="243"/>
      <c r="N252" s="244"/>
      <c r="O252" s="86"/>
      <c r="P252" s="86"/>
      <c r="Q252" s="86"/>
      <c r="R252" s="86"/>
      <c r="S252" s="86"/>
      <c r="T252" s="87"/>
      <c r="U252" s="40"/>
      <c r="V252" s="40"/>
      <c r="W252" s="40"/>
      <c r="X252" s="40"/>
      <c r="Y252" s="40"/>
      <c r="Z252" s="40"/>
      <c r="AA252" s="40"/>
      <c r="AB252" s="40"/>
      <c r="AC252" s="40"/>
      <c r="AD252" s="40"/>
      <c r="AE252" s="40"/>
      <c r="AT252" s="19" t="s">
        <v>149</v>
      </c>
      <c r="AU252" s="19" t="s">
        <v>82</v>
      </c>
    </row>
    <row r="253" s="13" customFormat="1">
      <c r="A253" s="13"/>
      <c r="B253" s="255"/>
      <c r="C253" s="256"/>
      <c r="D253" s="241" t="s">
        <v>190</v>
      </c>
      <c r="E253" s="257" t="s">
        <v>19</v>
      </c>
      <c r="F253" s="258" t="s">
        <v>249</v>
      </c>
      <c r="G253" s="256"/>
      <c r="H253" s="259">
        <v>83.599000000000004</v>
      </c>
      <c r="I253" s="260"/>
      <c r="J253" s="256"/>
      <c r="K253" s="256"/>
      <c r="L253" s="261"/>
      <c r="M253" s="262"/>
      <c r="N253" s="263"/>
      <c r="O253" s="263"/>
      <c r="P253" s="263"/>
      <c r="Q253" s="263"/>
      <c r="R253" s="263"/>
      <c r="S253" s="263"/>
      <c r="T253" s="264"/>
      <c r="U253" s="13"/>
      <c r="V253" s="13"/>
      <c r="W253" s="13"/>
      <c r="X253" s="13"/>
      <c r="Y253" s="13"/>
      <c r="Z253" s="13"/>
      <c r="AA253" s="13"/>
      <c r="AB253" s="13"/>
      <c r="AC253" s="13"/>
      <c r="AD253" s="13"/>
      <c r="AE253" s="13"/>
      <c r="AT253" s="265" t="s">
        <v>190</v>
      </c>
      <c r="AU253" s="265" t="s">
        <v>82</v>
      </c>
      <c r="AV253" s="13" t="s">
        <v>82</v>
      </c>
      <c r="AW253" s="13" t="s">
        <v>35</v>
      </c>
      <c r="AX253" s="13" t="s">
        <v>73</v>
      </c>
      <c r="AY253" s="265" t="s">
        <v>140</v>
      </c>
    </row>
    <row r="254" s="13" customFormat="1">
      <c r="A254" s="13"/>
      <c r="B254" s="255"/>
      <c r="C254" s="256"/>
      <c r="D254" s="241" t="s">
        <v>190</v>
      </c>
      <c r="E254" s="257" t="s">
        <v>19</v>
      </c>
      <c r="F254" s="258" t="s">
        <v>250</v>
      </c>
      <c r="G254" s="256"/>
      <c r="H254" s="259">
        <v>21.036999999999999</v>
      </c>
      <c r="I254" s="260"/>
      <c r="J254" s="256"/>
      <c r="K254" s="256"/>
      <c r="L254" s="261"/>
      <c r="M254" s="262"/>
      <c r="N254" s="263"/>
      <c r="O254" s="263"/>
      <c r="P254" s="263"/>
      <c r="Q254" s="263"/>
      <c r="R254" s="263"/>
      <c r="S254" s="263"/>
      <c r="T254" s="264"/>
      <c r="U254" s="13"/>
      <c r="V254" s="13"/>
      <c r="W254" s="13"/>
      <c r="X254" s="13"/>
      <c r="Y254" s="13"/>
      <c r="Z254" s="13"/>
      <c r="AA254" s="13"/>
      <c r="AB254" s="13"/>
      <c r="AC254" s="13"/>
      <c r="AD254" s="13"/>
      <c r="AE254" s="13"/>
      <c r="AT254" s="265" t="s">
        <v>190</v>
      </c>
      <c r="AU254" s="265" t="s">
        <v>82</v>
      </c>
      <c r="AV254" s="13" t="s">
        <v>82</v>
      </c>
      <c r="AW254" s="13" t="s">
        <v>35</v>
      </c>
      <c r="AX254" s="13" t="s">
        <v>73</v>
      </c>
      <c r="AY254" s="265" t="s">
        <v>140</v>
      </c>
    </row>
    <row r="255" s="13" customFormat="1">
      <c r="A255" s="13"/>
      <c r="B255" s="255"/>
      <c r="C255" s="256"/>
      <c r="D255" s="241" t="s">
        <v>190</v>
      </c>
      <c r="E255" s="257" t="s">
        <v>19</v>
      </c>
      <c r="F255" s="258" t="s">
        <v>251</v>
      </c>
      <c r="G255" s="256"/>
      <c r="H255" s="259">
        <v>34.920000000000002</v>
      </c>
      <c r="I255" s="260"/>
      <c r="J255" s="256"/>
      <c r="K255" s="256"/>
      <c r="L255" s="261"/>
      <c r="M255" s="262"/>
      <c r="N255" s="263"/>
      <c r="O255" s="263"/>
      <c r="P255" s="263"/>
      <c r="Q255" s="263"/>
      <c r="R255" s="263"/>
      <c r="S255" s="263"/>
      <c r="T255" s="264"/>
      <c r="U255" s="13"/>
      <c r="V255" s="13"/>
      <c r="W255" s="13"/>
      <c r="X255" s="13"/>
      <c r="Y255" s="13"/>
      <c r="Z255" s="13"/>
      <c r="AA255" s="13"/>
      <c r="AB255" s="13"/>
      <c r="AC255" s="13"/>
      <c r="AD255" s="13"/>
      <c r="AE255" s="13"/>
      <c r="AT255" s="265" t="s">
        <v>190</v>
      </c>
      <c r="AU255" s="265" t="s">
        <v>82</v>
      </c>
      <c r="AV255" s="13" t="s">
        <v>82</v>
      </c>
      <c r="AW255" s="13" t="s">
        <v>35</v>
      </c>
      <c r="AX255" s="13" t="s">
        <v>73</v>
      </c>
      <c r="AY255" s="265" t="s">
        <v>140</v>
      </c>
    </row>
    <row r="256" s="13" customFormat="1">
      <c r="A256" s="13"/>
      <c r="B256" s="255"/>
      <c r="C256" s="256"/>
      <c r="D256" s="241" t="s">
        <v>190</v>
      </c>
      <c r="E256" s="257" t="s">
        <v>19</v>
      </c>
      <c r="F256" s="258" t="s">
        <v>252</v>
      </c>
      <c r="G256" s="256"/>
      <c r="H256" s="259">
        <v>25.896000000000001</v>
      </c>
      <c r="I256" s="260"/>
      <c r="J256" s="256"/>
      <c r="K256" s="256"/>
      <c r="L256" s="261"/>
      <c r="M256" s="262"/>
      <c r="N256" s="263"/>
      <c r="O256" s="263"/>
      <c r="P256" s="263"/>
      <c r="Q256" s="263"/>
      <c r="R256" s="263"/>
      <c r="S256" s="263"/>
      <c r="T256" s="264"/>
      <c r="U256" s="13"/>
      <c r="V256" s="13"/>
      <c r="W256" s="13"/>
      <c r="X256" s="13"/>
      <c r="Y256" s="13"/>
      <c r="Z256" s="13"/>
      <c r="AA256" s="13"/>
      <c r="AB256" s="13"/>
      <c r="AC256" s="13"/>
      <c r="AD256" s="13"/>
      <c r="AE256" s="13"/>
      <c r="AT256" s="265" t="s">
        <v>190</v>
      </c>
      <c r="AU256" s="265" t="s">
        <v>82</v>
      </c>
      <c r="AV256" s="13" t="s">
        <v>82</v>
      </c>
      <c r="AW256" s="13" t="s">
        <v>35</v>
      </c>
      <c r="AX256" s="13" t="s">
        <v>73</v>
      </c>
      <c r="AY256" s="265" t="s">
        <v>140</v>
      </c>
    </row>
    <row r="257" s="14" customFormat="1">
      <c r="A257" s="14"/>
      <c r="B257" s="266"/>
      <c r="C257" s="267"/>
      <c r="D257" s="241" t="s">
        <v>190</v>
      </c>
      <c r="E257" s="268" t="s">
        <v>19</v>
      </c>
      <c r="F257" s="269" t="s">
        <v>197</v>
      </c>
      <c r="G257" s="267"/>
      <c r="H257" s="270">
        <v>165.452</v>
      </c>
      <c r="I257" s="271"/>
      <c r="J257" s="267"/>
      <c r="K257" s="267"/>
      <c r="L257" s="272"/>
      <c r="M257" s="273"/>
      <c r="N257" s="274"/>
      <c r="O257" s="274"/>
      <c r="P257" s="274"/>
      <c r="Q257" s="274"/>
      <c r="R257" s="274"/>
      <c r="S257" s="274"/>
      <c r="T257" s="275"/>
      <c r="U257" s="14"/>
      <c r="V257" s="14"/>
      <c r="W257" s="14"/>
      <c r="X257" s="14"/>
      <c r="Y257" s="14"/>
      <c r="Z257" s="14"/>
      <c r="AA257" s="14"/>
      <c r="AB257" s="14"/>
      <c r="AC257" s="14"/>
      <c r="AD257" s="14"/>
      <c r="AE257" s="14"/>
      <c r="AT257" s="276" t="s">
        <v>190</v>
      </c>
      <c r="AU257" s="276" t="s">
        <v>82</v>
      </c>
      <c r="AV257" s="14" t="s">
        <v>147</v>
      </c>
      <c r="AW257" s="14" t="s">
        <v>35</v>
      </c>
      <c r="AX257" s="14" t="s">
        <v>80</v>
      </c>
      <c r="AY257" s="276" t="s">
        <v>140</v>
      </c>
    </row>
    <row r="258" s="2" customFormat="1" ht="21.75" customHeight="1">
      <c r="A258" s="40"/>
      <c r="B258" s="41"/>
      <c r="C258" s="228" t="s">
        <v>407</v>
      </c>
      <c r="D258" s="228" t="s">
        <v>142</v>
      </c>
      <c r="E258" s="229" t="s">
        <v>408</v>
      </c>
      <c r="F258" s="230" t="s">
        <v>409</v>
      </c>
      <c r="G258" s="231" t="s">
        <v>145</v>
      </c>
      <c r="H258" s="232">
        <v>196.87899999999999</v>
      </c>
      <c r="I258" s="233"/>
      <c r="J258" s="234">
        <f>ROUND(I258*H258,2)</f>
        <v>0</v>
      </c>
      <c r="K258" s="230" t="s">
        <v>146</v>
      </c>
      <c r="L258" s="46"/>
      <c r="M258" s="235" t="s">
        <v>19</v>
      </c>
      <c r="N258" s="236" t="s">
        <v>44</v>
      </c>
      <c r="O258" s="86"/>
      <c r="P258" s="237">
        <f>O258*H258</f>
        <v>0</v>
      </c>
      <c r="Q258" s="237">
        <v>0</v>
      </c>
      <c r="R258" s="237">
        <f>Q258*H258</f>
        <v>0</v>
      </c>
      <c r="S258" s="237">
        <v>0.014</v>
      </c>
      <c r="T258" s="238">
        <f>S258*H258</f>
        <v>2.7563059999999999</v>
      </c>
      <c r="U258" s="40"/>
      <c r="V258" s="40"/>
      <c r="W258" s="40"/>
      <c r="X258" s="40"/>
      <c r="Y258" s="40"/>
      <c r="Z258" s="40"/>
      <c r="AA258" s="40"/>
      <c r="AB258" s="40"/>
      <c r="AC258" s="40"/>
      <c r="AD258" s="40"/>
      <c r="AE258" s="40"/>
      <c r="AR258" s="239" t="s">
        <v>147</v>
      </c>
      <c r="AT258" s="239" t="s">
        <v>142</v>
      </c>
      <c r="AU258" s="239" t="s">
        <v>82</v>
      </c>
      <c r="AY258" s="19" t="s">
        <v>140</v>
      </c>
      <c r="BE258" s="240">
        <f>IF(N258="základní",J258,0)</f>
        <v>0</v>
      </c>
      <c r="BF258" s="240">
        <f>IF(N258="snížená",J258,0)</f>
        <v>0</v>
      </c>
      <c r="BG258" s="240">
        <f>IF(N258="zákl. přenesená",J258,0)</f>
        <v>0</v>
      </c>
      <c r="BH258" s="240">
        <f>IF(N258="sníž. přenesená",J258,0)</f>
        <v>0</v>
      </c>
      <c r="BI258" s="240">
        <f>IF(N258="nulová",J258,0)</f>
        <v>0</v>
      </c>
      <c r="BJ258" s="19" t="s">
        <v>80</v>
      </c>
      <c r="BK258" s="240">
        <f>ROUND(I258*H258,2)</f>
        <v>0</v>
      </c>
      <c r="BL258" s="19" t="s">
        <v>147</v>
      </c>
      <c r="BM258" s="239" t="s">
        <v>410</v>
      </c>
    </row>
    <row r="259" s="13" customFormat="1">
      <c r="A259" s="13"/>
      <c r="B259" s="255"/>
      <c r="C259" s="256"/>
      <c r="D259" s="241" t="s">
        <v>190</v>
      </c>
      <c r="E259" s="257" t="s">
        <v>19</v>
      </c>
      <c r="F259" s="258" t="s">
        <v>379</v>
      </c>
      <c r="G259" s="256"/>
      <c r="H259" s="259">
        <v>93.793999999999997</v>
      </c>
      <c r="I259" s="260"/>
      <c r="J259" s="256"/>
      <c r="K259" s="256"/>
      <c r="L259" s="261"/>
      <c r="M259" s="262"/>
      <c r="N259" s="263"/>
      <c r="O259" s="263"/>
      <c r="P259" s="263"/>
      <c r="Q259" s="263"/>
      <c r="R259" s="263"/>
      <c r="S259" s="263"/>
      <c r="T259" s="264"/>
      <c r="U259" s="13"/>
      <c r="V259" s="13"/>
      <c r="W259" s="13"/>
      <c r="X259" s="13"/>
      <c r="Y259" s="13"/>
      <c r="Z259" s="13"/>
      <c r="AA259" s="13"/>
      <c r="AB259" s="13"/>
      <c r="AC259" s="13"/>
      <c r="AD259" s="13"/>
      <c r="AE259" s="13"/>
      <c r="AT259" s="265" t="s">
        <v>190</v>
      </c>
      <c r="AU259" s="265" t="s">
        <v>82</v>
      </c>
      <c r="AV259" s="13" t="s">
        <v>82</v>
      </c>
      <c r="AW259" s="13" t="s">
        <v>35</v>
      </c>
      <c r="AX259" s="13" t="s">
        <v>73</v>
      </c>
      <c r="AY259" s="265" t="s">
        <v>140</v>
      </c>
    </row>
    <row r="260" s="13" customFormat="1">
      <c r="A260" s="13"/>
      <c r="B260" s="255"/>
      <c r="C260" s="256"/>
      <c r="D260" s="241" t="s">
        <v>190</v>
      </c>
      <c r="E260" s="257" t="s">
        <v>19</v>
      </c>
      <c r="F260" s="258" t="s">
        <v>380</v>
      </c>
      <c r="G260" s="256"/>
      <c r="H260" s="259">
        <v>24.169</v>
      </c>
      <c r="I260" s="260"/>
      <c r="J260" s="256"/>
      <c r="K260" s="256"/>
      <c r="L260" s="261"/>
      <c r="M260" s="262"/>
      <c r="N260" s="263"/>
      <c r="O260" s="263"/>
      <c r="P260" s="263"/>
      <c r="Q260" s="263"/>
      <c r="R260" s="263"/>
      <c r="S260" s="263"/>
      <c r="T260" s="264"/>
      <c r="U260" s="13"/>
      <c r="V260" s="13"/>
      <c r="W260" s="13"/>
      <c r="X260" s="13"/>
      <c r="Y260" s="13"/>
      <c r="Z260" s="13"/>
      <c r="AA260" s="13"/>
      <c r="AB260" s="13"/>
      <c r="AC260" s="13"/>
      <c r="AD260" s="13"/>
      <c r="AE260" s="13"/>
      <c r="AT260" s="265" t="s">
        <v>190</v>
      </c>
      <c r="AU260" s="265" t="s">
        <v>82</v>
      </c>
      <c r="AV260" s="13" t="s">
        <v>82</v>
      </c>
      <c r="AW260" s="13" t="s">
        <v>35</v>
      </c>
      <c r="AX260" s="13" t="s">
        <v>73</v>
      </c>
      <c r="AY260" s="265" t="s">
        <v>140</v>
      </c>
    </row>
    <row r="261" s="13" customFormat="1">
      <c r="A261" s="13"/>
      <c r="B261" s="255"/>
      <c r="C261" s="256"/>
      <c r="D261" s="241" t="s">
        <v>190</v>
      </c>
      <c r="E261" s="257" t="s">
        <v>19</v>
      </c>
      <c r="F261" s="258" t="s">
        <v>381</v>
      </c>
      <c r="G261" s="256"/>
      <c r="H261" s="259">
        <v>38.411999999999999</v>
      </c>
      <c r="I261" s="260"/>
      <c r="J261" s="256"/>
      <c r="K261" s="256"/>
      <c r="L261" s="261"/>
      <c r="M261" s="262"/>
      <c r="N261" s="263"/>
      <c r="O261" s="263"/>
      <c r="P261" s="263"/>
      <c r="Q261" s="263"/>
      <c r="R261" s="263"/>
      <c r="S261" s="263"/>
      <c r="T261" s="264"/>
      <c r="U261" s="13"/>
      <c r="V261" s="13"/>
      <c r="W261" s="13"/>
      <c r="X261" s="13"/>
      <c r="Y261" s="13"/>
      <c r="Z261" s="13"/>
      <c r="AA261" s="13"/>
      <c r="AB261" s="13"/>
      <c r="AC261" s="13"/>
      <c r="AD261" s="13"/>
      <c r="AE261" s="13"/>
      <c r="AT261" s="265" t="s">
        <v>190</v>
      </c>
      <c r="AU261" s="265" t="s">
        <v>82</v>
      </c>
      <c r="AV261" s="13" t="s">
        <v>82</v>
      </c>
      <c r="AW261" s="13" t="s">
        <v>35</v>
      </c>
      <c r="AX261" s="13" t="s">
        <v>73</v>
      </c>
      <c r="AY261" s="265" t="s">
        <v>140</v>
      </c>
    </row>
    <row r="262" s="13" customFormat="1">
      <c r="A262" s="13"/>
      <c r="B262" s="255"/>
      <c r="C262" s="256"/>
      <c r="D262" s="241" t="s">
        <v>190</v>
      </c>
      <c r="E262" s="257" t="s">
        <v>19</v>
      </c>
      <c r="F262" s="258" t="s">
        <v>382</v>
      </c>
      <c r="G262" s="256"/>
      <c r="H262" s="259">
        <v>40.503999999999998</v>
      </c>
      <c r="I262" s="260"/>
      <c r="J262" s="256"/>
      <c r="K262" s="256"/>
      <c r="L262" s="261"/>
      <c r="M262" s="262"/>
      <c r="N262" s="263"/>
      <c r="O262" s="263"/>
      <c r="P262" s="263"/>
      <c r="Q262" s="263"/>
      <c r="R262" s="263"/>
      <c r="S262" s="263"/>
      <c r="T262" s="264"/>
      <c r="U262" s="13"/>
      <c r="V262" s="13"/>
      <c r="W262" s="13"/>
      <c r="X262" s="13"/>
      <c r="Y262" s="13"/>
      <c r="Z262" s="13"/>
      <c r="AA262" s="13"/>
      <c r="AB262" s="13"/>
      <c r="AC262" s="13"/>
      <c r="AD262" s="13"/>
      <c r="AE262" s="13"/>
      <c r="AT262" s="265" t="s">
        <v>190</v>
      </c>
      <c r="AU262" s="265" t="s">
        <v>82</v>
      </c>
      <c r="AV262" s="13" t="s">
        <v>82</v>
      </c>
      <c r="AW262" s="13" t="s">
        <v>35</v>
      </c>
      <c r="AX262" s="13" t="s">
        <v>73</v>
      </c>
      <c r="AY262" s="265" t="s">
        <v>140</v>
      </c>
    </row>
    <row r="263" s="14" customFormat="1">
      <c r="A263" s="14"/>
      <c r="B263" s="266"/>
      <c r="C263" s="267"/>
      <c r="D263" s="241" t="s">
        <v>190</v>
      </c>
      <c r="E263" s="268" t="s">
        <v>19</v>
      </c>
      <c r="F263" s="269" t="s">
        <v>197</v>
      </c>
      <c r="G263" s="267"/>
      <c r="H263" s="270">
        <v>196.87899999999999</v>
      </c>
      <c r="I263" s="271"/>
      <c r="J263" s="267"/>
      <c r="K263" s="267"/>
      <c r="L263" s="272"/>
      <c r="M263" s="273"/>
      <c r="N263" s="274"/>
      <c r="O263" s="274"/>
      <c r="P263" s="274"/>
      <c r="Q263" s="274"/>
      <c r="R263" s="274"/>
      <c r="S263" s="274"/>
      <c r="T263" s="275"/>
      <c r="U263" s="14"/>
      <c r="V263" s="14"/>
      <c r="W263" s="14"/>
      <c r="X263" s="14"/>
      <c r="Y263" s="14"/>
      <c r="Z263" s="14"/>
      <c r="AA263" s="14"/>
      <c r="AB263" s="14"/>
      <c r="AC263" s="14"/>
      <c r="AD263" s="14"/>
      <c r="AE263" s="14"/>
      <c r="AT263" s="276" t="s">
        <v>190</v>
      </c>
      <c r="AU263" s="276" t="s">
        <v>82</v>
      </c>
      <c r="AV263" s="14" t="s">
        <v>147</v>
      </c>
      <c r="AW263" s="14" t="s">
        <v>35</v>
      </c>
      <c r="AX263" s="14" t="s">
        <v>80</v>
      </c>
      <c r="AY263" s="276" t="s">
        <v>140</v>
      </c>
    </row>
    <row r="264" s="2" customFormat="1" ht="16.5" customHeight="1">
      <c r="A264" s="40"/>
      <c r="B264" s="41"/>
      <c r="C264" s="228" t="s">
        <v>411</v>
      </c>
      <c r="D264" s="228" t="s">
        <v>142</v>
      </c>
      <c r="E264" s="229" t="s">
        <v>412</v>
      </c>
      <c r="F264" s="230" t="s">
        <v>413</v>
      </c>
      <c r="G264" s="231" t="s">
        <v>145</v>
      </c>
      <c r="H264" s="232">
        <v>1364</v>
      </c>
      <c r="I264" s="233"/>
      <c r="J264" s="234">
        <f>ROUND(I264*H264,2)</f>
        <v>0</v>
      </c>
      <c r="K264" s="230" t="s">
        <v>176</v>
      </c>
      <c r="L264" s="46"/>
      <c r="M264" s="235" t="s">
        <v>19</v>
      </c>
      <c r="N264" s="236" t="s">
        <v>44</v>
      </c>
      <c r="O264" s="86"/>
      <c r="P264" s="237">
        <f>O264*H264</f>
        <v>0</v>
      </c>
      <c r="Q264" s="237">
        <v>0</v>
      </c>
      <c r="R264" s="237">
        <f>Q264*H264</f>
        <v>0</v>
      </c>
      <c r="S264" s="237">
        <v>0.059999999999999998</v>
      </c>
      <c r="T264" s="238">
        <f>S264*H264</f>
        <v>81.840000000000003</v>
      </c>
      <c r="U264" s="40"/>
      <c r="V264" s="40"/>
      <c r="W264" s="40"/>
      <c r="X264" s="40"/>
      <c r="Y264" s="40"/>
      <c r="Z264" s="40"/>
      <c r="AA264" s="40"/>
      <c r="AB264" s="40"/>
      <c r="AC264" s="40"/>
      <c r="AD264" s="40"/>
      <c r="AE264" s="40"/>
      <c r="AR264" s="239" t="s">
        <v>147</v>
      </c>
      <c r="AT264" s="239" t="s">
        <v>142</v>
      </c>
      <c r="AU264" s="239" t="s">
        <v>82</v>
      </c>
      <c r="AY264" s="19" t="s">
        <v>140</v>
      </c>
      <c r="BE264" s="240">
        <f>IF(N264="základní",J264,0)</f>
        <v>0</v>
      </c>
      <c r="BF264" s="240">
        <f>IF(N264="snížená",J264,0)</f>
        <v>0</v>
      </c>
      <c r="BG264" s="240">
        <f>IF(N264="zákl. přenesená",J264,0)</f>
        <v>0</v>
      </c>
      <c r="BH264" s="240">
        <f>IF(N264="sníž. přenesená",J264,0)</f>
        <v>0</v>
      </c>
      <c r="BI264" s="240">
        <f>IF(N264="nulová",J264,0)</f>
        <v>0</v>
      </c>
      <c r="BJ264" s="19" t="s">
        <v>80</v>
      </c>
      <c r="BK264" s="240">
        <f>ROUND(I264*H264,2)</f>
        <v>0</v>
      </c>
      <c r="BL264" s="19" t="s">
        <v>147</v>
      </c>
      <c r="BM264" s="239" t="s">
        <v>414</v>
      </c>
    </row>
    <row r="265" s="13" customFormat="1">
      <c r="A265" s="13"/>
      <c r="B265" s="255"/>
      <c r="C265" s="256"/>
      <c r="D265" s="241" t="s">
        <v>190</v>
      </c>
      <c r="E265" s="257" t="s">
        <v>19</v>
      </c>
      <c r="F265" s="258" t="s">
        <v>415</v>
      </c>
      <c r="G265" s="256"/>
      <c r="H265" s="259">
        <v>1364</v>
      </c>
      <c r="I265" s="260"/>
      <c r="J265" s="256"/>
      <c r="K265" s="256"/>
      <c r="L265" s="261"/>
      <c r="M265" s="262"/>
      <c r="N265" s="263"/>
      <c r="O265" s="263"/>
      <c r="P265" s="263"/>
      <c r="Q265" s="263"/>
      <c r="R265" s="263"/>
      <c r="S265" s="263"/>
      <c r="T265" s="264"/>
      <c r="U265" s="13"/>
      <c r="V265" s="13"/>
      <c r="W265" s="13"/>
      <c r="X265" s="13"/>
      <c r="Y265" s="13"/>
      <c r="Z265" s="13"/>
      <c r="AA265" s="13"/>
      <c r="AB265" s="13"/>
      <c r="AC265" s="13"/>
      <c r="AD265" s="13"/>
      <c r="AE265" s="13"/>
      <c r="AT265" s="265" t="s">
        <v>190</v>
      </c>
      <c r="AU265" s="265" t="s">
        <v>82</v>
      </c>
      <c r="AV265" s="13" t="s">
        <v>82</v>
      </c>
      <c r="AW265" s="13" t="s">
        <v>35</v>
      </c>
      <c r="AX265" s="13" t="s">
        <v>73</v>
      </c>
      <c r="AY265" s="265" t="s">
        <v>140</v>
      </c>
    </row>
    <row r="266" s="14" customFormat="1">
      <c r="A266" s="14"/>
      <c r="B266" s="266"/>
      <c r="C266" s="267"/>
      <c r="D266" s="241" t="s">
        <v>190</v>
      </c>
      <c r="E266" s="268" t="s">
        <v>19</v>
      </c>
      <c r="F266" s="269" t="s">
        <v>197</v>
      </c>
      <c r="G266" s="267"/>
      <c r="H266" s="270">
        <v>1364</v>
      </c>
      <c r="I266" s="271"/>
      <c r="J266" s="267"/>
      <c r="K266" s="267"/>
      <c r="L266" s="272"/>
      <c r="M266" s="273"/>
      <c r="N266" s="274"/>
      <c r="O266" s="274"/>
      <c r="P266" s="274"/>
      <c r="Q266" s="274"/>
      <c r="R266" s="274"/>
      <c r="S266" s="274"/>
      <c r="T266" s="275"/>
      <c r="U266" s="14"/>
      <c r="V266" s="14"/>
      <c r="W266" s="14"/>
      <c r="X266" s="14"/>
      <c r="Y266" s="14"/>
      <c r="Z266" s="14"/>
      <c r="AA266" s="14"/>
      <c r="AB266" s="14"/>
      <c r="AC266" s="14"/>
      <c r="AD266" s="14"/>
      <c r="AE266" s="14"/>
      <c r="AT266" s="276" t="s">
        <v>190</v>
      </c>
      <c r="AU266" s="276" t="s">
        <v>82</v>
      </c>
      <c r="AV266" s="14" t="s">
        <v>147</v>
      </c>
      <c r="AW266" s="14" t="s">
        <v>35</v>
      </c>
      <c r="AX266" s="14" t="s">
        <v>80</v>
      </c>
      <c r="AY266" s="276" t="s">
        <v>140</v>
      </c>
    </row>
    <row r="267" s="2" customFormat="1" ht="16.5" customHeight="1">
      <c r="A267" s="40"/>
      <c r="B267" s="41"/>
      <c r="C267" s="228" t="s">
        <v>416</v>
      </c>
      <c r="D267" s="228" t="s">
        <v>142</v>
      </c>
      <c r="E267" s="229" t="s">
        <v>417</v>
      </c>
      <c r="F267" s="230" t="s">
        <v>418</v>
      </c>
      <c r="G267" s="231" t="s">
        <v>215</v>
      </c>
      <c r="H267" s="232">
        <v>1</v>
      </c>
      <c r="I267" s="233"/>
      <c r="J267" s="234">
        <f>ROUND(I267*H267,2)</f>
        <v>0</v>
      </c>
      <c r="K267" s="230" t="s">
        <v>176</v>
      </c>
      <c r="L267" s="46"/>
      <c r="M267" s="235" t="s">
        <v>19</v>
      </c>
      <c r="N267" s="236" t="s">
        <v>44</v>
      </c>
      <c r="O267" s="86"/>
      <c r="P267" s="237">
        <f>O267*H267</f>
        <v>0</v>
      </c>
      <c r="Q267" s="237">
        <v>0</v>
      </c>
      <c r="R267" s="237">
        <f>Q267*H267</f>
        <v>0</v>
      </c>
      <c r="S267" s="237">
        <v>0</v>
      </c>
      <c r="T267" s="238">
        <f>S267*H267</f>
        <v>0</v>
      </c>
      <c r="U267" s="40"/>
      <c r="V267" s="40"/>
      <c r="W267" s="40"/>
      <c r="X267" s="40"/>
      <c r="Y267" s="40"/>
      <c r="Z267" s="40"/>
      <c r="AA267" s="40"/>
      <c r="AB267" s="40"/>
      <c r="AC267" s="40"/>
      <c r="AD267" s="40"/>
      <c r="AE267" s="40"/>
      <c r="AR267" s="239" t="s">
        <v>147</v>
      </c>
      <c r="AT267" s="239" t="s">
        <v>142</v>
      </c>
      <c r="AU267" s="239" t="s">
        <v>82</v>
      </c>
      <c r="AY267" s="19" t="s">
        <v>140</v>
      </c>
      <c r="BE267" s="240">
        <f>IF(N267="základní",J267,0)</f>
        <v>0</v>
      </c>
      <c r="BF267" s="240">
        <f>IF(N267="snížená",J267,0)</f>
        <v>0</v>
      </c>
      <c r="BG267" s="240">
        <f>IF(N267="zákl. přenesená",J267,0)</f>
        <v>0</v>
      </c>
      <c r="BH267" s="240">
        <f>IF(N267="sníž. přenesená",J267,0)</f>
        <v>0</v>
      </c>
      <c r="BI267" s="240">
        <f>IF(N267="nulová",J267,0)</f>
        <v>0</v>
      </c>
      <c r="BJ267" s="19" t="s">
        <v>80</v>
      </c>
      <c r="BK267" s="240">
        <f>ROUND(I267*H267,2)</f>
        <v>0</v>
      </c>
      <c r="BL267" s="19" t="s">
        <v>147</v>
      </c>
      <c r="BM267" s="239" t="s">
        <v>419</v>
      </c>
    </row>
    <row r="268" s="2" customFormat="1">
      <c r="A268" s="40"/>
      <c r="B268" s="41"/>
      <c r="C268" s="42"/>
      <c r="D268" s="241" t="s">
        <v>420</v>
      </c>
      <c r="E268" s="42"/>
      <c r="F268" s="242" t="s">
        <v>421</v>
      </c>
      <c r="G268" s="42"/>
      <c r="H268" s="42"/>
      <c r="I268" s="148"/>
      <c r="J268" s="42"/>
      <c r="K268" s="42"/>
      <c r="L268" s="46"/>
      <c r="M268" s="243"/>
      <c r="N268" s="244"/>
      <c r="O268" s="86"/>
      <c r="P268" s="86"/>
      <c r="Q268" s="86"/>
      <c r="R268" s="86"/>
      <c r="S268" s="86"/>
      <c r="T268" s="87"/>
      <c r="U268" s="40"/>
      <c r="V268" s="40"/>
      <c r="W268" s="40"/>
      <c r="X268" s="40"/>
      <c r="Y268" s="40"/>
      <c r="Z268" s="40"/>
      <c r="AA268" s="40"/>
      <c r="AB268" s="40"/>
      <c r="AC268" s="40"/>
      <c r="AD268" s="40"/>
      <c r="AE268" s="40"/>
      <c r="AT268" s="19" t="s">
        <v>420</v>
      </c>
      <c r="AU268" s="19" t="s">
        <v>82</v>
      </c>
    </row>
    <row r="269" s="2" customFormat="1" ht="16.5" customHeight="1">
      <c r="A269" s="40"/>
      <c r="B269" s="41"/>
      <c r="C269" s="228" t="s">
        <v>422</v>
      </c>
      <c r="D269" s="228" t="s">
        <v>142</v>
      </c>
      <c r="E269" s="229" t="s">
        <v>423</v>
      </c>
      <c r="F269" s="230" t="s">
        <v>424</v>
      </c>
      <c r="G269" s="231" t="s">
        <v>215</v>
      </c>
      <c r="H269" s="232">
        <v>1</v>
      </c>
      <c r="I269" s="233"/>
      <c r="J269" s="234">
        <f>ROUND(I269*H269,2)</f>
        <v>0</v>
      </c>
      <c r="K269" s="230" t="s">
        <v>176</v>
      </c>
      <c r="L269" s="46"/>
      <c r="M269" s="235" t="s">
        <v>19</v>
      </c>
      <c r="N269" s="236" t="s">
        <v>44</v>
      </c>
      <c r="O269" s="86"/>
      <c r="P269" s="237">
        <f>O269*H269</f>
        <v>0</v>
      </c>
      <c r="Q269" s="237">
        <v>0</v>
      </c>
      <c r="R269" s="237">
        <f>Q269*H269</f>
        <v>0</v>
      </c>
      <c r="S269" s="237">
        <v>0</v>
      </c>
      <c r="T269" s="238">
        <f>S269*H269</f>
        <v>0</v>
      </c>
      <c r="U269" s="40"/>
      <c r="V269" s="40"/>
      <c r="W269" s="40"/>
      <c r="X269" s="40"/>
      <c r="Y269" s="40"/>
      <c r="Z269" s="40"/>
      <c r="AA269" s="40"/>
      <c r="AB269" s="40"/>
      <c r="AC269" s="40"/>
      <c r="AD269" s="40"/>
      <c r="AE269" s="40"/>
      <c r="AR269" s="239" t="s">
        <v>147</v>
      </c>
      <c r="AT269" s="239" t="s">
        <v>142</v>
      </c>
      <c r="AU269" s="239" t="s">
        <v>82</v>
      </c>
      <c r="AY269" s="19" t="s">
        <v>140</v>
      </c>
      <c r="BE269" s="240">
        <f>IF(N269="základní",J269,0)</f>
        <v>0</v>
      </c>
      <c r="BF269" s="240">
        <f>IF(N269="snížená",J269,0)</f>
        <v>0</v>
      </c>
      <c r="BG269" s="240">
        <f>IF(N269="zákl. přenesená",J269,0)</f>
        <v>0</v>
      </c>
      <c r="BH269" s="240">
        <f>IF(N269="sníž. přenesená",J269,0)</f>
        <v>0</v>
      </c>
      <c r="BI269" s="240">
        <f>IF(N269="nulová",J269,0)</f>
        <v>0</v>
      </c>
      <c r="BJ269" s="19" t="s">
        <v>80</v>
      </c>
      <c r="BK269" s="240">
        <f>ROUND(I269*H269,2)</f>
        <v>0</v>
      </c>
      <c r="BL269" s="19" t="s">
        <v>147</v>
      </c>
      <c r="BM269" s="239" t="s">
        <v>425</v>
      </c>
    </row>
    <row r="270" s="12" customFormat="1" ht="22.8" customHeight="1">
      <c r="A270" s="12"/>
      <c r="B270" s="212"/>
      <c r="C270" s="213"/>
      <c r="D270" s="214" t="s">
        <v>72</v>
      </c>
      <c r="E270" s="226" t="s">
        <v>426</v>
      </c>
      <c r="F270" s="226" t="s">
        <v>427</v>
      </c>
      <c r="G270" s="213"/>
      <c r="H270" s="213"/>
      <c r="I270" s="216"/>
      <c r="J270" s="227">
        <f>BK270</f>
        <v>0</v>
      </c>
      <c r="K270" s="213"/>
      <c r="L270" s="218"/>
      <c r="M270" s="219"/>
      <c r="N270" s="220"/>
      <c r="O270" s="220"/>
      <c r="P270" s="221">
        <f>SUM(P271:P287)</f>
        <v>0</v>
      </c>
      <c r="Q270" s="220"/>
      <c r="R270" s="221">
        <f>SUM(R271:R287)</f>
        <v>0</v>
      </c>
      <c r="S270" s="220"/>
      <c r="T270" s="222">
        <f>SUM(T271:T287)</f>
        <v>0</v>
      </c>
      <c r="U270" s="12"/>
      <c r="V270" s="12"/>
      <c r="W270" s="12"/>
      <c r="X270" s="12"/>
      <c r="Y270" s="12"/>
      <c r="Z270" s="12"/>
      <c r="AA270" s="12"/>
      <c r="AB270" s="12"/>
      <c r="AC270" s="12"/>
      <c r="AD270" s="12"/>
      <c r="AE270" s="12"/>
      <c r="AR270" s="223" t="s">
        <v>80</v>
      </c>
      <c r="AT270" s="224" t="s">
        <v>72</v>
      </c>
      <c r="AU270" s="224" t="s">
        <v>80</v>
      </c>
      <c r="AY270" s="223" t="s">
        <v>140</v>
      </c>
      <c r="BK270" s="225">
        <f>SUM(BK271:BK287)</f>
        <v>0</v>
      </c>
    </row>
    <row r="271" s="2" customFormat="1" ht="33" customHeight="1">
      <c r="A271" s="40"/>
      <c r="B271" s="41"/>
      <c r="C271" s="228" t="s">
        <v>428</v>
      </c>
      <c r="D271" s="228" t="s">
        <v>142</v>
      </c>
      <c r="E271" s="229" t="s">
        <v>429</v>
      </c>
      <c r="F271" s="230" t="s">
        <v>430</v>
      </c>
      <c r="G271" s="231" t="s">
        <v>235</v>
      </c>
      <c r="H271" s="232">
        <v>299.452</v>
      </c>
      <c r="I271" s="233"/>
      <c r="J271" s="234">
        <f>ROUND(I271*H271,2)</f>
        <v>0</v>
      </c>
      <c r="K271" s="230" t="s">
        <v>146</v>
      </c>
      <c r="L271" s="46"/>
      <c r="M271" s="235" t="s">
        <v>19</v>
      </c>
      <c r="N271" s="236" t="s">
        <v>44</v>
      </c>
      <c r="O271" s="86"/>
      <c r="P271" s="237">
        <f>O271*H271</f>
        <v>0</v>
      </c>
      <c r="Q271" s="237">
        <v>0</v>
      </c>
      <c r="R271" s="237">
        <f>Q271*H271</f>
        <v>0</v>
      </c>
      <c r="S271" s="237">
        <v>0</v>
      </c>
      <c r="T271" s="238">
        <f>S271*H271</f>
        <v>0</v>
      </c>
      <c r="U271" s="40"/>
      <c r="V271" s="40"/>
      <c r="W271" s="40"/>
      <c r="X271" s="40"/>
      <c r="Y271" s="40"/>
      <c r="Z271" s="40"/>
      <c r="AA271" s="40"/>
      <c r="AB271" s="40"/>
      <c r="AC271" s="40"/>
      <c r="AD271" s="40"/>
      <c r="AE271" s="40"/>
      <c r="AR271" s="239" t="s">
        <v>147</v>
      </c>
      <c r="AT271" s="239" t="s">
        <v>142</v>
      </c>
      <c r="AU271" s="239" t="s">
        <v>82</v>
      </c>
      <c r="AY271" s="19" t="s">
        <v>140</v>
      </c>
      <c r="BE271" s="240">
        <f>IF(N271="základní",J271,0)</f>
        <v>0</v>
      </c>
      <c r="BF271" s="240">
        <f>IF(N271="snížená",J271,0)</f>
        <v>0</v>
      </c>
      <c r="BG271" s="240">
        <f>IF(N271="zákl. přenesená",J271,0)</f>
        <v>0</v>
      </c>
      <c r="BH271" s="240">
        <f>IF(N271="sníž. přenesená",J271,0)</f>
        <v>0</v>
      </c>
      <c r="BI271" s="240">
        <f>IF(N271="nulová",J271,0)</f>
        <v>0</v>
      </c>
      <c r="BJ271" s="19" t="s">
        <v>80</v>
      </c>
      <c r="BK271" s="240">
        <f>ROUND(I271*H271,2)</f>
        <v>0</v>
      </c>
      <c r="BL271" s="19" t="s">
        <v>147</v>
      </c>
      <c r="BM271" s="239" t="s">
        <v>431</v>
      </c>
    </row>
    <row r="272" s="2" customFormat="1">
      <c r="A272" s="40"/>
      <c r="B272" s="41"/>
      <c r="C272" s="42"/>
      <c r="D272" s="241" t="s">
        <v>149</v>
      </c>
      <c r="E272" s="42"/>
      <c r="F272" s="242" t="s">
        <v>432</v>
      </c>
      <c r="G272" s="42"/>
      <c r="H272" s="42"/>
      <c r="I272" s="148"/>
      <c r="J272" s="42"/>
      <c r="K272" s="42"/>
      <c r="L272" s="46"/>
      <c r="M272" s="243"/>
      <c r="N272" s="244"/>
      <c r="O272" s="86"/>
      <c r="P272" s="86"/>
      <c r="Q272" s="86"/>
      <c r="R272" s="86"/>
      <c r="S272" s="86"/>
      <c r="T272" s="87"/>
      <c r="U272" s="40"/>
      <c r="V272" s="40"/>
      <c r="W272" s="40"/>
      <c r="X272" s="40"/>
      <c r="Y272" s="40"/>
      <c r="Z272" s="40"/>
      <c r="AA272" s="40"/>
      <c r="AB272" s="40"/>
      <c r="AC272" s="40"/>
      <c r="AD272" s="40"/>
      <c r="AE272" s="40"/>
      <c r="AT272" s="19" t="s">
        <v>149</v>
      </c>
      <c r="AU272" s="19" t="s">
        <v>82</v>
      </c>
    </row>
    <row r="273" s="2" customFormat="1" ht="21.75" customHeight="1">
      <c r="A273" s="40"/>
      <c r="B273" s="41"/>
      <c r="C273" s="228" t="s">
        <v>433</v>
      </c>
      <c r="D273" s="228" t="s">
        <v>142</v>
      </c>
      <c r="E273" s="229" t="s">
        <v>434</v>
      </c>
      <c r="F273" s="230" t="s">
        <v>435</v>
      </c>
      <c r="G273" s="231" t="s">
        <v>235</v>
      </c>
      <c r="H273" s="232">
        <v>299.452</v>
      </c>
      <c r="I273" s="233"/>
      <c r="J273" s="234">
        <f>ROUND(I273*H273,2)</f>
        <v>0</v>
      </c>
      <c r="K273" s="230" t="s">
        <v>146</v>
      </c>
      <c r="L273" s="46"/>
      <c r="M273" s="235" t="s">
        <v>19</v>
      </c>
      <c r="N273" s="236" t="s">
        <v>44</v>
      </c>
      <c r="O273" s="86"/>
      <c r="P273" s="237">
        <f>O273*H273</f>
        <v>0</v>
      </c>
      <c r="Q273" s="237">
        <v>0</v>
      </c>
      <c r="R273" s="237">
        <f>Q273*H273</f>
        <v>0</v>
      </c>
      <c r="S273" s="237">
        <v>0</v>
      </c>
      <c r="T273" s="238">
        <f>S273*H273</f>
        <v>0</v>
      </c>
      <c r="U273" s="40"/>
      <c r="V273" s="40"/>
      <c r="W273" s="40"/>
      <c r="X273" s="40"/>
      <c r="Y273" s="40"/>
      <c r="Z273" s="40"/>
      <c r="AA273" s="40"/>
      <c r="AB273" s="40"/>
      <c r="AC273" s="40"/>
      <c r="AD273" s="40"/>
      <c r="AE273" s="40"/>
      <c r="AR273" s="239" t="s">
        <v>147</v>
      </c>
      <c r="AT273" s="239" t="s">
        <v>142</v>
      </c>
      <c r="AU273" s="239" t="s">
        <v>82</v>
      </c>
      <c r="AY273" s="19" t="s">
        <v>140</v>
      </c>
      <c r="BE273" s="240">
        <f>IF(N273="základní",J273,0)</f>
        <v>0</v>
      </c>
      <c r="BF273" s="240">
        <f>IF(N273="snížená",J273,0)</f>
        <v>0</v>
      </c>
      <c r="BG273" s="240">
        <f>IF(N273="zákl. přenesená",J273,0)</f>
        <v>0</v>
      </c>
      <c r="BH273" s="240">
        <f>IF(N273="sníž. přenesená",J273,0)</f>
        <v>0</v>
      </c>
      <c r="BI273" s="240">
        <f>IF(N273="nulová",J273,0)</f>
        <v>0</v>
      </c>
      <c r="BJ273" s="19" t="s">
        <v>80</v>
      </c>
      <c r="BK273" s="240">
        <f>ROUND(I273*H273,2)</f>
        <v>0</v>
      </c>
      <c r="BL273" s="19" t="s">
        <v>147</v>
      </c>
      <c r="BM273" s="239" t="s">
        <v>436</v>
      </c>
    </row>
    <row r="274" s="2" customFormat="1" ht="21.75" customHeight="1">
      <c r="A274" s="40"/>
      <c r="B274" s="41"/>
      <c r="C274" s="228" t="s">
        <v>437</v>
      </c>
      <c r="D274" s="228" t="s">
        <v>142</v>
      </c>
      <c r="E274" s="229" t="s">
        <v>438</v>
      </c>
      <c r="F274" s="230" t="s">
        <v>439</v>
      </c>
      <c r="G274" s="231" t="s">
        <v>235</v>
      </c>
      <c r="H274" s="232">
        <v>299.452</v>
      </c>
      <c r="I274" s="233"/>
      <c r="J274" s="234">
        <f>ROUND(I274*H274,2)</f>
        <v>0</v>
      </c>
      <c r="K274" s="230" t="s">
        <v>146</v>
      </c>
      <c r="L274" s="46"/>
      <c r="M274" s="235" t="s">
        <v>19</v>
      </c>
      <c r="N274" s="236" t="s">
        <v>44</v>
      </c>
      <c r="O274" s="86"/>
      <c r="P274" s="237">
        <f>O274*H274</f>
        <v>0</v>
      </c>
      <c r="Q274" s="237">
        <v>0</v>
      </c>
      <c r="R274" s="237">
        <f>Q274*H274</f>
        <v>0</v>
      </c>
      <c r="S274" s="237">
        <v>0</v>
      </c>
      <c r="T274" s="238">
        <f>S274*H274</f>
        <v>0</v>
      </c>
      <c r="U274" s="40"/>
      <c r="V274" s="40"/>
      <c r="W274" s="40"/>
      <c r="X274" s="40"/>
      <c r="Y274" s="40"/>
      <c r="Z274" s="40"/>
      <c r="AA274" s="40"/>
      <c r="AB274" s="40"/>
      <c r="AC274" s="40"/>
      <c r="AD274" s="40"/>
      <c r="AE274" s="40"/>
      <c r="AR274" s="239" t="s">
        <v>147</v>
      </c>
      <c r="AT274" s="239" t="s">
        <v>142</v>
      </c>
      <c r="AU274" s="239" t="s">
        <v>82</v>
      </c>
      <c r="AY274" s="19" t="s">
        <v>140</v>
      </c>
      <c r="BE274" s="240">
        <f>IF(N274="základní",J274,0)</f>
        <v>0</v>
      </c>
      <c r="BF274" s="240">
        <f>IF(N274="snížená",J274,0)</f>
        <v>0</v>
      </c>
      <c r="BG274" s="240">
        <f>IF(N274="zákl. přenesená",J274,0)</f>
        <v>0</v>
      </c>
      <c r="BH274" s="240">
        <f>IF(N274="sníž. přenesená",J274,0)</f>
        <v>0</v>
      </c>
      <c r="BI274" s="240">
        <f>IF(N274="nulová",J274,0)</f>
        <v>0</v>
      </c>
      <c r="BJ274" s="19" t="s">
        <v>80</v>
      </c>
      <c r="BK274" s="240">
        <f>ROUND(I274*H274,2)</f>
        <v>0</v>
      </c>
      <c r="BL274" s="19" t="s">
        <v>147</v>
      </c>
      <c r="BM274" s="239" t="s">
        <v>440</v>
      </c>
    </row>
    <row r="275" s="2" customFormat="1">
      <c r="A275" s="40"/>
      <c r="B275" s="41"/>
      <c r="C275" s="42"/>
      <c r="D275" s="241" t="s">
        <v>149</v>
      </c>
      <c r="E275" s="42"/>
      <c r="F275" s="242" t="s">
        <v>441</v>
      </c>
      <c r="G275" s="42"/>
      <c r="H275" s="42"/>
      <c r="I275" s="148"/>
      <c r="J275" s="42"/>
      <c r="K275" s="42"/>
      <c r="L275" s="46"/>
      <c r="M275" s="243"/>
      <c r="N275" s="244"/>
      <c r="O275" s="86"/>
      <c r="P275" s="86"/>
      <c r="Q275" s="86"/>
      <c r="R275" s="86"/>
      <c r="S275" s="86"/>
      <c r="T275" s="87"/>
      <c r="U275" s="40"/>
      <c r="V275" s="40"/>
      <c r="W275" s="40"/>
      <c r="X275" s="40"/>
      <c r="Y275" s="40"/>
      <c r="Z275" s="40"/>
      <c r="AA275" s="40"/>
      <c r="AB275" s="40"/>
      <c r="AC275" s="40"/>
      <c r="AD275" s="40"/>
      <c r="AE275" s="40"/>
      <c r="AT275" s="19" t="s">
        <v>149</v>
      </c>
      <c r="AU275" s="19" t="s">
        <v>82</v>
      </c>
    </row>
    <row r="276" s="2" customFormat="1" ht="33" customHeight="1">
      <c r="A276" s="40"/>
      <c r="B276" s="41"/>
      <c r="C276" s="228" t="s">
        <v>442</v>
      </c>
      <c r="D276" s="228" t="s">
        <v>142</v>
      </c>
      <c r="E276" s="229" t="s">
        <v>443</v>
      </c>
      <c r="F276" s="230" t="s">
        <v>444</v>
      </c>
      <c r="G276" s="231" t="s">
        <v>235</v>
      </c>
      <c r="H276" s="232">
        <v>4491.7799999999997</v>
      </c>
      <c r="I276" s="233"/>
      <c r="J276" s="234">
        <f>ROUND(I276*H276,2)</f>
        <v>0</v>
      </c>
      <c r="K276" s="230" t="s">
        <v>146</v>
      </c>
      <c r="L276" s="46"/>
      <c r="M276" s="235" t="s">
        <v>19</v>
      </c>
      <c r="N276" s="236" t="s">
        <v>44</v>
      </c>
      <c r="O276" s="86"/>
      <c r="P276" s="237">
        <f>O276*H276</f>
        <v>0</v>
      </c>
      <c r="Q276" s="237">
        <v>0</v>
      </c>
      <c r="R276" s="237">
        <f>Q276*H276</f>
        <v>0</v>
      </c>
      <c r="S276" s="237">
        <v>0</v>
      </c>
      <c r="T276" s="238">
        <f>S276*H276</f>
        <v>0</v>
      </c>
      <c r="U276" s="40"/>
      <c r="V276" s="40"/>
      <c r="W276" s="40"/>
      <c r="X276" s="40"/>
      <c r="Y276" s="40"/>
      <c r="Z276" s="40"/>
      <c r="AA276" s="40"/>
      <c r="AB276" s="40"/>
      <c r="AC276" s="40"/>
      <c r="AD276" s="40"/>
      <c r="AE276" s="40"/>
      <c r="AR276" s="239" t="s">
        <v>147</v>
      </c>
      <c r="AT276" s="239" t="s">
        <v>142</v>
      </c>
      <c r="AU276" s="239" t="s">
        <v>82</v>
      </c>
      <c r="AY276" s="19" t="s">
        <v>140</v>
      </c>
      <c r="BE276" s="240">
        <f>IF(N276="základní",J276,0)</f>
        <v>0</v>
      </c>
      <c r="BF276" s="240">
        <f>IF(N276="snížená",J276,0)</f>
        <v>0</v>
      </c>
      <c r="BG276" s="240">
        <f>IF(N276="zákl. přenesená",J276,0)</f>
        <v>0</v>
      </c>
      <c r="BH276" s="240">
        <f>IF(N276="sníž. přenesená",J276,0)</f>
        <v>0</v>
      </c>
      <c r="BI276" s="240">
        <f>IF(N276="nulová",J276,0)</f>
        <v>0</v>
      </c>
      <c r="BJ276" s="19" t="s">
        <v>80</v>
      </c>
      <c r="BK276" s="240">
        <f>ROUND(I276*H276,2)</f>
        <v>0</v>
      </c>
      <c r="BL276" s="19" t="s">
        <v>147</v>
      </c>
      <c r="BM276" s="239" t="s">
        <v>445</v>
      </c>
    </row>
    <row r="277" s="2" customFormat="1">
      <c r="A277" s="40"/>
      <c r="B277" s="41"/>
      <c r="C277" s="42"/>
      <c r="D277" s="241" t="s">
        <v>149</v>
      </c>
      <c r="E277" s="42"/>
      <c r="F277" s="242" t="s">
        <v>441</v>
      </c>
      <c r="G277" s="42"/>
      <c r="H277" s="42"/>
      <c r="I277" s="148"/>
      <c r="J277" s="42"/>
      <c r="K277" s="42"/>
      <c r="L277" s="46"/>
      <c r="M277" s="243"/>
      <c r="N277" s="244"/>
      <c r="O277" s="86"/>
      <c r="P277" s="86"/>
      <c r="Q277" s="86"/>
      <c r="R277" s="86"/>
      <c r="S277" s="86"/>
      <c r="T277" s="87"/>
      <c r="U277" s="40"/>
      <c r="V277" s="40"/>
      <c r="W277" s="40"/>
      <c r="X277" s="40"/>
      <c r="Y277" s="40"/>
      <c r="Z277" s="40"/>
      <c r="AA277" s="40"/>
      <c r="AB277" s="40"/>
      <c r="AC277" s="40"/>
      <c r="AD277" s="40"/>
      <c r="AE277" s="40"/>
      <c r="AT277" s="19" t="s">
        <v>149</v>
      </c>
      <c r="AU277" s="19" t="s">
        <v>82</v>
      </c>
    </row>
    <row r="278" s="2" customFormat="1">
      <c r="A278" s="40"/>
      <c r="B278" s="41"/>
      <c r="C278" s="42"/>
      <c r="D278" s="241" t="s">
        <v>420</v>
      </c>
      <c r="E278" s="42"/>
      <c r="F278" s="242" t="s">
        <v>446</v>
      </c>
      <c r="G278" s="42"/>
      <c r="H278" s="42"/>
      <c r="I278" s="148"/>
      <c r="J278" s="42"/>
      <c r="K278" s="42"/>
      <c r="L278" s="46"/>
      <c r="M278" s="243"/>
      <c r="N278" s="244"/>
      <c r="O278" s="86"/>
      <c r="P278" s="86"/>
      <c r="Q278" s="86"/>
      <c r="R278" s="86"/>
      <c r="S278" s="86"/>
      <c r="T278" s="87"/>
      <c r="U278" s="40"/>
      <c r="V278" s="40"/>
      <c r="W278" s="40"/>
      <c r="X278" s="40"/>
      <c r="Y278" s="40"/>
      <c r="Z278" s="40"/>
      <c r="AA278" s="40"/>
      <c r="AB278" s="40"/>
      <c r="AC278" s="40"/>
      <c r="AD278" s="40"/>
      <c r="AE278" s="40"/>
      <c r="AT278" s="19" t="s">
        <v>420</v>
      </c>
      <c r="AU278" s="19" t="s">
        <v>82</v>
      </c>
    </row>
    <row r="279" s="13" customFormat="1">
      <c r="A279" s="13"/>
      <c r="B279" s="255"/>
      <c r="C279" s="256"/>
      <c r="D279" s="241" t="s">
        <v>190</v>
      </c>
      <c r="E279" s="256"/>
      <c r="F279" s="258" t="s">
        <v>447</v>
      </c>
      <c r="G279" s="256"/>
      <c r="H279" s="259">
        <v>4491.7799999999997</v>
      </c>
      <c r="I279" s="260"/>
      <c r="J279" s="256"/>
      <c r="K279" s="256"/>
      <c r="L279" s="261"/>
      <c r="M279" s="262"/>
      <c r="N279" s="263"/>
      <c r="O279" s="263"/>
      <c r="P279" s="263"/>
      <c r="Q279" s="263"/>
      <c r="R279" s="263"/>
      <c r="S279" s="263"/>
      <c r="T279" s="264"/>
      <c r="U279" s="13"/>
      <c r="V279" s="13"/>
      <c r="W279" s="13"/>
      <c r="X279" s="13"/>
      <c r="Y279" s="13"/>
      <c r="Z279" s="13"/>
      <c r="AA279" s="13"/>
      <c r="AB279" s="13"/>
      <c r="AC279" s="13"/>
      <c r="AD279" s="13"/>
      <c r="AE279" s="13"/>
      <c r="AT279" s="265" t="s">
        <v>190</v>
      </c>
      <c r="AU279" s="265" t="s">
        <v>82</v>
      </c>
      <c r="AV279" s="13" t="s">
        <v>82</v>
      </c>
      <c r="AW279" s="13" t="s">
        <v>4</v>
      </c>
      <c r="AX279" s="13" t="s">
        <v>80</v>
      </c>
      <c r="AY279" s="265" t="s">
        <v>140</v>
      </c>
    </row>
    <row r="280" s="2" customFormat="1" ht="44.25" customHeight="1">
      <c r="A280" s="40"/>
      <c r="B280" s="41"/>
      <c r="C280" s="228" t="s">
        <v>448</v>
      </c>
      <c r="D280" s="228" t="s">
        <v>142</v>
      </c>
      <c r="E280" s="229" t="s">
        <v>449</v>
      </c>
      <c r="F280" s="230" t="s">
        <v>450</v>
      </c>
      <c r="G280" s="231" t="s">
        <v>235</v>
      </c>
      <c r="H280" s="232">
        <v>117.44</v>
      </c>
      <c r="I280" s="233"/>
      <c r="J280" s="234">
        <f>ROUND(I280*H280,2)</f>
        <v>0</v>
      </c>
      <c r="K280" s="230" t="s">
        <v>146</v>
      </c>
      <c r="L280" s="46"/>
      <c r="M280" s="235" t="s">
        <v>19</v>
      </c>
      <c r="N280" s="236" t="s">
        <v>44</v>
      </c>
      <c r="O280" s="86"/>
      <c r="P280" s="237">
        <f>O280*H280</f>
        <v>0</v>
      </c>
      <c r="Q280" s="237">
        <v>0</v>
      </c>
      <c r="R280" s="237">
        <f>Q280*H280</f>
        <v>0</v>
      </c>
      <c r="S280" s="237">
        <v>0</v>
      </c>
      <c r="T280" s="238">
        <f>S280*H280</f>
        <v>0</v>
      </c>
      <c r="U280" s="40"/>
      <c r="V280" s="40"/>
      <c r="W280" s="40"/>
      <c r="X280" s="40"/>
      <c r="Y280" s="40"/>
      <c r="Z280" s="40"/>
      <c r="AA280" s="40"/>
      <c r="AB280" s="40"/>
      <c r="AC280" s="40"/>
      <c r="AD280" s="40"/>
      <c r="AE280" s="40"/>
      <c r="AR280" s="239" t="s">
        <v>147</v>
      </c>
      <c r="AT280" s="239" t="s">
        <v>142</v>
      </c>
      <c r="AU280" s="239" t="s">
        <v>82</v>
      </c>
      <c r="AY280" s="19" t="s">
        <v>140</v>
      </c>
      <c r="BE280" s="240">
        <f>IF(N280="základní",J280,0)</f>
        <v>0</v>
      </c>
      <c r="BF280" s="240">
        <f>IF(N280="snížená",J280,0)</f>
        <v>0</v>
      </c>
      <c r="BG280" s="240">
        <f>IF(N280="zákl. přenesená",J280,0)</f>
        <v>0</v>
      </c>
      <c r="BH280" s="240">
        <f>IF(N280="sníž. přenesená",J280,0)</f>
        <v>0</v>
      </c>
      <c r="BI280" s="240">
        <f>IF(N280="nulová",J280,0)</f>
        <v>0</v>
      </c>
      <c r="BJ280" s="19" t="s">
        <v>80</v>
      </c>
      <c r="BK280" s="240">
        <f>ROUND(I280*H280,2)</f>
        <v>0</v>
      </c>
      <c r="BL280" s="19" t="s">
        <v>147</v>
      </c>
      <c r="BM280" s="239" t="s">
        <v>451</v>
      </c>
    </row>
    <row r="281" s="2" customFormat="1">
      <c r="A281" s="40"/>
      <c r="B281" s="41"/>
      <c r="C281" s="42"/>
      <c r="D281" s="241" t="s">
        <v>149</v>
      </c>
      <c r="E281" s="42"/>
      <c r="F281" s="242" t="s">
        <v>452</v>
      </c>
      <c r="G281" s="42"/>
      <c r="H281" s="42"/>
      <c r="I281" s="148"/>
      <c r="J281" s="42"/>
      <c r="K281" s="42"/>
      <c r="L281" s="46"/>
      <c r="M281" s="243"/>
      <c r="N281" s="244"/>
      <c r="O281" s="86"/>
      <c r="P281" s="86"/>
      <c r="Q281" s="86"/>
      <c r="R281" s="86"/>
      <c r="S281" s="86"/>
      <c r="T281" s="87"/>
      <c r="U281" s="40"/>
      <c r="V281" s="40"/>
      <c r="W281" s="40"/>
      <c r="X281" s="40"/>
      <c r="Y281" s="40"/>
      <c r="Z281" s="40"/>
      <c r="AA281" s="40"/>
      <c r="AB281" s="40"/>
      <c r="AC281" s="40"/>
      <c r="AD281" s="40"/>
      <c r="AE281" s="40"/>
      <c r="AT281" s="19" t="s">
        <v>149</v>
      </c>
      <c r="AU281" s="19" t="s">
        <v>82</v>
      </c>
    </row>
    <row r="282" s="13" customFormat="1">
      <c r="A282" s="13"/>
      <c r="B282" s="255"/>
      <c r="C282" s="256"/>
      <c r="D282" s="241" t="s">
        <v>190</v>
      </c>
      <c r="E282" s="257" t="s">
        <v>19</v>
      </c>
      <c r="F282" s="258" t="s">
        <v>453</v>
      </c>
      <c r="G282" s="256"/>
      <c r="H282" s="259">
        <v>117.44</v>
      </c>
      <c r="I282" s="260"/>
      <c r="J282" s="256"/>
      <c r="K282" s="256"/>
      <c r="L282" s="261"/>
      <c r="M282" s="262"/>
      <c r="N282" s="263"/>
      <c r="O282" s="263"/>
      <c r="P282" s="263"/>
      <c r="Q282" s="263"/>
      <c r="R282" s="263"/>
      <c r="S282" s="263"/>
      <c r="T282" s="264"/>
      <c r="U282" s="13"/>
      <c r="V282" s="13"/>
      <c r="W282" s="13"/>
      <c r="X282" s="13"/>
      <c r="Y282" s="13"/>
      <c r="Z282" s="13"/>
      <c r="AA282" s="13"/>
      <c r="AB282" s="13"/>
      <c r="AC282" s="13"/>
      <c r="AD282" s="13"/>
      <c r="AE282" s="13"/>
      <c r="AT282" s="265" t="s">
        <v>190</v>
      </c>
      <c r="AU282" s="265" t="s">
        <v>82</v>
      </c>
      <c r="AV282" s="13" t="s">
        <v>82</v>
      </c>
      <c r="AW282" s="13" t="s">
        <v>35</v>
      </c>
      <c r="AX282" s="13" t="s">
        <v>80</v>
      </c>
      <c r="AY282" s="265" t="s">
        <v>140</v>
      </c>
    </row>
    <row r="283" s="2" customFormat="1" ht="33" customHeight="1">
      <c r="A283" s="40"/>
      <c r="B283" s="41"/>
      <c r="C283" s="228" t="s">
        <v>454</v>
      </c>
      <c r="D283" s="228" t="s">
        <v>142</v>
      </c>
      <c r="E283" s="229" t="s">
        <v>455</v>
      </c>
      <c r="F283" s="230" t="s">
        <v>456</v>
      </c>
      <c r="G283" s="231" t="s">
        <v>235</v>
      </c>
      <c r="H283" s="232">
        <v>153.34999999999999</v>
      </c>
      <c r="I283" s="233"/>
      <c r="J283" s="234">
        <f>ROUND(I283*H283,2)</f>
        <v>0</v>
      </c>
      <c r="K283" s="230" t="s">
        <v>146</v>
      </c>
      <c r="L283" s="46"/>
      <c r="M283" s="235" t="s">
        <v>19</v>
      </c>
      <c r="N283" s="236" t="s">
        <v>44</v>
      </c>
      <c r="O283" s="86"/>
      <c r="P283" s="237">
        <f>O283*H283</f>
        <v>0</v>
      </c>
      <c r="Q283" s="237">
        <v>0</v>
      </c>
      <c r="R283" s="237">
        <f>Q283*H283</f>
        <v>0</v>
      </c>
      <c r="S283" s="237">
        <v>0</v>
      </c>
      <c r="T283" s="238">
        <f>S283*H283</f>
        <v>0</v>
      </c>
      <c r="U283" s="40"/>
      <c r="V283" s="40"/>
      <c r="W283" s="40"/>
      <c r="X283" s="40"/>
      <c r="Y283" s="40"/>
      <c r="Z283" s="40"/>
      <c r="AA283" s="40"/>
      <c r="AB283" s="40"/>
      <c r="AC283" s="40"/>
      <c r="AD283" s="40"/>
      <c r="AE283" s="40"/>
      <c r="AR283" s="239" t="s">
        <v>147</v>
      </c>
      <c r="AT283" s="239" t="s">
        <v>142</v>
      </c>
      <c r="AU283" s="239" t="s">
        <v>82</v>
      </c>
      <c r="AY283" s="19" t="s">
        <v>140</v>
      </c>
      <c r="BE283" s="240">
        <f>IF(N283="základní",J283,0)</f>
        <v>0</v>
      </c>
      <c r="BF283" s="240">
        <f>IF(N283="snížená",J283,0)</f>
        <v>0</v>
      </c>
      <c r="BG283" s="240">
        <f>IF(N283="zákl. přenesená",J283,0)</f>
        <v>0</v>
      </c>
      <c r="BH283" s="240">
        <f>IF(N283="sníž. přenesená",J283,0)</f>
        <v>0</v>
      </c>
      <c r="BI283" s="240">
        <f>IF(N283="nulová",J283,0)</f>
        <v>0</v>
      </c>
      <c r="BJ283" s="19" t="s">
        <v>80</v>
      </c>
      <c r="BK283" s="240">
        <f>ROUND(I283*H283,2)</f>
        <v>0</v>
      </c>
      <c r="BL283" s="19" t="s">
        <v>147</v>
      </c>
      <c r="BM283" s="239" t="s">
        <v>457</v>
      </c>
    </row>
    <row r="284" s="2" customFormat="1">
      <c r="A284" s="40"/>
      <c r="B284" s="41"/>
      <c r="C284" s="42"/>
      <c r="D284" s="241" t="s">
        <v>149</v>
      </c>
      <c r="E284" s="42"/>
      <c r="F284" s="242" t="s">
        <v>452</v>
      </c>
      <c r="G284" s="42"/>
      <c r="H284" s="42"/>
      <c r="I284" s="148"/>
      <c r="J284" s="42"/>
      <c r="K284" s="42"/>
      <c r="L284" s="46"/>
      <c r="M284" s="243"/>
      <c r="N284" s="244"/>
      <c r="O284" s="86"/>
      <c r="P284" s="86"/>
      <c r="Q284" s="86"/>
      <c r="R284" s="86"/>
      <c r="S284" s="86"/>
      <c r="T284" s="87"/>
      <c r="U284" s="40"/>
      <c r="V284" s="40"/>
      <c r="W284" s="40"/>
      <c r="X284" s="40"/>
      <c r="Y284" s="40"/>
      <c r="Z284" s="40"/>
      <c r="AA284" s="40"/>
      <c r="AB284" s="40"/>
      <c r="AC284" s="40"/>
      <c r="AD284" s="40"/>
      <c r="AE284" s="40"/>
      <c r="AT284" s="19" t="s">
        <v>149</v>
      </c>
      <c r="AU284" s="19" t="s">
        <v>82</v>
      </c>
    </row>
    <row r="285" s="13" customFormat="1">
      <c r="A285" s="13"/>
      <c r="B285" s="255"/>
      <c r="C285" s="256"/>
      <c r="D285" s="241" t="s">
        <v>190</v>
      </c>
      <c r="E285" s="257" t="s">
        <v>19</v>
      </c>
      <c r="F285" s="258" t="s">
        <v>458</v>
      </c>
      <c r="G285" s="256"/>
      <c r="H285" s="259">
        <v>153.34999999999999</v>
      </c>
      <c r="I285" s="260"/>
      <c r="J285" s="256"/>
      <c r="K285" s="256"/>
      <c r="L285" s="261"/>
      <c r="M285" s="262"/>
      <c r="N285" s="263"/>
      <c r="O285" s="263"/>
      <c r="P285" s="263"/>
      <c r="Q285" s="263"/>
      <c r="R285" s="263"/>
      <c r="S285" s="263"/>
      <c r="T285" s="264"/>
      <c r="U285" s="13"/>
      <c r="V285" s="13"/>
      <c r="W285" s="13"/>
      <c r="X285" s="13"/>
      <c r="Y285" s="13"/>
      <c r="Z285" s="13"/>
      <c r="AA285" s="13"/>
      <c r="AB285" s="13"/>
      <c r="AC285" s="13"/>
      <c r="AD285" s="13"/>
      <c r="AE285" s="13"/>
      <c r="AT285" s="265" t="s">
        <v>190</v>
      </c>
      <c r="AU285" s="265" t="s">
        <v>82</v>
      </c>
      <c r="AV285" s="13" t="s">
        <v>82</v>
      </c>
      <c r="AW285" s="13" t="s">
        <v>35</v>
      </c>
      <c r="AX285" s="13" t="s">
        <v>80</v>
      </c>
      <c r="AY285" s="265" t="s">
        <v>140</v>
      </c>
    </row>
    <row r="286" s="2" customFormat="1" ht="44.25" customHeight="1">
      <c r="A286" s="40"/>
      <c r="B286" s="41"/>
      <c r="C286" s="228" t="s">
        <v>459</v>
      </c>
      <c r="D286" s="228" t="s">
        <v>142</v>
      </c>
      <c r="E286" s="229" t="s">
        <v>460</v>
      </c>
      <c r="F286" s="230" t="s">
        <v>461</v>
      </c>
      <c r="G286" s="231" t="s">
        <v>235</v>
      </c>
      <c r="H286" s="232">
        <v>28.661999999999999</v>
      </c>
      <c r="I286" s="233"/>
      <c r="J286" s="234">
        <f>ROUND(I286*H286,2)</f>
        <v>0</v>
      </c>
      <c r="K286" s="230" t="s">
        <v>146</v>
      </c>
      <c r="L286" s="46"/>
      <c r="M286" s="235" t="s">
        <v>19</v>
      </c>
      <c r="N286" s="236" t="s">
        <v>44</v>
      </c>
      <c r="O286" s="86"/>
      <c r="P286" s="237">
        <f>O286*H286</f>
        <v>0</v>
      </c>
      <c r="Q286" s="237">
        <v>0</v>
      </c>
      <c r="R286" s="237">
        <f>Q286*H286</f>
        <v>0</v>
      </c>
      <c r="S286" s="237">
        <v>0</v>
      </c>
      <c r="T286" s="238">
        <f>S286*H286</f>
        <v>0</v>
      </c>
      <c r="U286" s="40"/>
      <c r="V286" s="40"/>
      <c r="W286" s="40"/>
      <c r="X286" s="40"/>
      <c r="Y286" s="40"/>
      <c r="Z286" s="40"/>
      <c r="AA286" s="40"/>
      <c r="AB286" s="40"/>
      <c r="AC286" s="40"/>
      <c r="AD286" s="40"/>
      <c r="AE286" s="40"/>
      <c r="AR286" s="239" t="s">
        <v>147</v>
      </c>
      <c r="AT286" s="239" t="s">
        <v>142</v>
      </c>
      <c r="AU286" s="239" t="s">
        <v>82</v>
      </c>
      <c r="AY286" s="19" t="s">
        <v>140</v>
      </c>
      <c r="BE286" s="240">
        <f>IF(N286="základní",J286,0)</f>
        <v>0</v>
      </c>
      <c r="BF286" s="240">
        <f>IF(N286="snížená",J286,0)</f>
        <v>0</v>
      </c>
      <c r="BG286" s="240">
        <f>IF(N286="zákl. přenesená",J286,0)</f>
        <v>0</v>
      </c>
      <c r="BH286" s="240">
        <f>IF(N286="sníž. přenesená",J286,0)</f>
        <v>0</v>
      </c>
      <c r="BI286" s="240">
        <f>IF(N286="nulová",J286,0)</f>
        <v>0</v>
      </c>
      <c r="BJ286" s="19" t="s">
        <v>80</v>
      </c>
      <c r="BK286" s="240">
        <f>ROUND(I286*H286,2)</f>
        <v>0</v>
      </c>
      <c r="BL286" s="19" t="s">
        <v>147</v>
      </c>
      <c r="BM286" s="239" t="s">
        <v>462</v>
      </c>
    </row>
    <row r="287" s="2" customFormat="1">
      <c r="A287" s="40"/>
      <c r="B287" s="41"/>
      <c r="C287" s="42"/>
      <c r="D287" s="241" t="s">
        <v>149</v>
      </c>
      <c r="E287" s="42"/>
      <c r="F287" s="242" t="s">
        <v>452</v>
      </c>
      <c r="G287" s="42"/>
      <c r="H287" s="42"/>
      <c r="I287" s="148"/>
      <c r="J287" s="42"/>
      <c r="K287" s="42"/>
      <c r="L287" s="46"/>
      <c r="M287" s="243"/>
      <c r="N287" s="244"/>
      <c r="O287" s="86"/>
      <c r="P287" s="86"/>
      <c r="Q287" s="86"/>
      <c r="R287" s="86"/>
      <c r="S287" s="86"/>
      <c r="T287" s="87"/>
      <c r="U287" s="40"/>
      <c r="V287" s="40"/>
      <c r="W287" s="40"/>
      <c r="X287" s="40"/>
      <c r="Y287" s="40"/>
      <c r="Z287" s="40"/>
      <c r="AA287" s="40"/>
      <c r="AB287" s="40"/>
      <c r="AC287" s="40"/>
      <c r="AD287" s="40"/>
      <c r="AE287" s="40"/>
      <c r="AT287" s="19" t="s">
        <v>149</v>
      </c>
      <c r="AU287" s="19" t="s">
        <v>82</v>
      </c>
    </row>
    <row r="288" s="12" customFormat="1" ht="22.8" customHeight="1">
      <c r="A288" s="12"/>
      <c r="B288" s="212"/>
      <c r="C288" s="213"/>
      <c r="D288" s="214" t="s">
        <v>72</v>
      </c>
      <c r="E288" s="226" t="s">
        <v>463</v>
      </c>
      <c r="F288" s="226" t="s">
        <v>464</v>
      </c>
      <c r="G288" s="213"/>
      <c r="H288" s="213"/>
      <c r="I288" s="216"/>
      <c r="J288" s="227">
        <f>BK288</f>
        <v>0</v>
      </c>
      <c r="K288" s="213"/>
      <c r="L288" s="218"/>
      <c r="M288" s="219"/>
      <c r="N288" s="220"/>
      <c r="O288" s="220"/>
      <c r="P288" s="221">
        <f>SUM(P289:P290)</f>
        <v>0</v>
      </c>
      <c r="Q288" s="220"/>
      <c r="R288" s="221">
        <f>SUM(R289:R290)</f>
        <v>0</v>
      </c>
      <c r="S288" s="220"/>
      <c r="T288" s="222">
        <f>SUM(T289:T290)</f>
        <v>0</v>
      </c>
      <c r="U288" s="12"/>
      <c r="V288" s="12"/>
      <c r="W288" s="12"/>
      <c r="X288" s="12"/>
      <c r="Y288" s="12"/>
      <c r="Z288" s="12"/>
      <c r="AA288" s="12"/>
      <c r="AB288" s="12"/>
      <c r="AC288" s="12"/>
      <c r="AD288" s="12"/>
      <c r="AE288" s="12"/>
      <c r="AR288" s="223" t="s">
        <v>80</v>
      </c>
      <c r="AT288" s="224" t="s">
        <v>72</v>
      </c>
      <c r="AU288" s="224" t="s">
        <v>80</v>
      </c>
      <c r="AY288" s="223" t="s">
        <v>140</v>
      </c>
      <c r="BK288" s="225">
        <f>SUM(BK289:BK290)</f>
        <v>0</v>
      </c>
    </row>
    <row r="289" s="2" customFormat="1" ht="44.25" customHeight="1">
      <c r="A289" s="40"/>
      <c r="B289" s="41"/>
      <c r="C289" s="228" t="s">
        <v>465</v>
      </c>
      <c r="D289" s="228" t="s">
        <v>142</v>
      </c>
      <c r="E289" s="229" t="s">
        <v>466</v>
      </c>
      <c r="F289" s="230" t="s">
        <v>467</v>
      </c>
      <c r="G289" s="231" t="s">
        <v>235</v>
      </c>
      <c r="H289" s="232">
        <v>345.43799999999999</v>
      </c>
      <c r="I289" s="233"/>
      <c r="J289" s="234">
        <f>ROUND(I289*H289,2)</f>
        <v>0</v>
      </c>
      <c r="K289" s="230" t="s">
        <v>146</v>
      </c>
      <c r="L289" s="46"/>
      <c r="M289" s="235" t="s">
        <v>19</v>
      </c>
      <c r="N289" s="236" t="s">
        <v>44</v>
      </c>
      <c r="O289" s="86"/>
      <c r="P289" s="237">
        <f>O289*H289</f>
        <v>0</v>
      </c>
      <c r="Q289" s="237">
        <v>0</v>
      </c>
      <c r="R289" s="237">
        <f>Q289*H289</f>
        <v>0</v>
      </c>
      <c r="S289" s="237">
        <v>0</v>
      </c>
      <c r="T289" s="238">
        <f>S289*H289</f>
        <v>0</v>
      </c>
      <c r="U289" s="40"/>
      <c r="V289" s="40"/>
      <c r="W289" s="40"/>
      <c r="X289" s="40"/>
      <c r="Y289" s="40"/>
      <c r="Z289" s="40"/>
      <c r="AA289" s="40"/>
      <c r="AB289" s="40"/>
      <c r="AC289" s="40"/>
      <c r="AD289" s="40"/>
      <c r="AE289" s="40"/>
      <c r="AR289" s="239" t="s">
        <v>147</v>
      </c>
      <c r="AT289" s="239" t="s">
        <v>142</v>
      </c>
      <c r="AU289" s="239" t="s">
        <v>82</v>
      </c>
      <c r="AY289" s="19" t="s">
        <v>140</v>
      </c>
      <c r="BE289" s="240">
        <f>IF(N289="základní",J289,0)</f>
        <v>0</v>
      </c>
      <c r="BF289" s="240">
        <f>IF(N289="snížená",J289,0)</f>
        <v>0</v>
      </c>
      <c r="BG289" s="240">
        <f>IF(N289="zákl. přenesená",J289,0)</f>
        <v>0</v>
      </c>
      <c r="BH289" s="240">
        <f>IF(N289="sníž. přenesená",J289,0)</f>
        <v>0</v>
      </c>
      <c r="BI289" s="240">
        <f>IF(N289="nulová",J289,0)</f>
        <v>0</v>
      </c>
      <c r="BJ289" s="19" t="s">
        <v>80</v>
      </c>
      <c r="BK289" s="240">
        <f>ROUND(I289*H289,2)</f>
        <v>0</v>
      </c>
      <c r="BL289" s="19" t="s">
        <v>147</v>
      </c>
      <c r="BM289" s="239" t="s">
        <v>468</v>
      </c>
    </row>
    <row r="290" s="2" customFormat="1">
      <c r="A290" s="40"/>
      <c r="B290" s="41"/>
      <c r="C290" s="42"/>
      <c r="D290" s="241" t="s">
        <v>149</v>
      </c>
      <c r="E290" s="42"/>
      <c r="F290" s="242" t="s">
        <v>469</v>
      </c>
      <c r="G290" s="42"/>
      <c r="H290" s="42"/>
      <c r="I290" s="148"/>
      <c r="J290" s="42"/>
      <c r="K290" s="42"/>
      <c r="L290" s="46"/>
      <c r="M290" s="243"/>
      <c r="N290" s="244"/>
      <c r="O290" s="86"/>
      <c r="P290" s="86"/>
      <c r="Q290" s="86"/>
      <c r="R290" s="86"/>
      <c r="S290" s="86"/>
      <c r="T290" s="87"/>
      <c r="U290" s="40"/>
      <c r="V290" s="40"/>
      <c r="W290" s="40"/>
      <c r="X290" s="40"/>
      <c r="Y290" s="40"/>
      <c r="Z290" s="40"/>
      <c r="AA290" s="40"/>
      <c r="AB290" s="40"/>
      <c r="AC290" s="40"/>
      <c r="AD290" s="40"/>
      <c r="AE290" s="40"/>
      <c r="AT290" s="19" t="s">
        <v>149</v>
      </c>
      <c r="AU290" s="19" t="s">
        <v>82</v>
      </c>
    </row>
    <row r="291" s="12" customFormat="1" ht="25.92" customHeight="1">
      <c r="A291" s="12"/>
      <c r="B291" s="212"/>
      <c r="C291" s="213"/>
      <c r="D291" s="214" t="s">
        <v>72</v>
      </c>
      <c r="E291" s="215" t="s">
        <v>470</v>
      </c>
      <c r="F291" s="215" t="s">
        <v>471</v>
      </c>
      <c r="G291" s="213"/>
      <c r="H291" s="213"/>
      <c r="I291" s="216"/>
      <c r="J291" s="217">
        <f>BK291</f>
        <v>0</v>
      </c>
      <c r="K291" s="213"/>
      <c r="L291" s="218"/>
      <c r="M291" s="219"/>
      <c r="N291" s="220"/>
      <c r="O291" s="220"/>
      <c r="P291" s="221">
        <f>P292+P306+P342+P373+P437</f>
        <v>0</v>
      </c>
      <c r="Q291" s="220"/>
      <c r="R291" s="221">
        <f>R292+R306+R342+R373+R437</f>
        <v>77.689740539999988</v>
      </c>
      <c r="S291" s="220"/>
      <c r="T291" s="222">
        <f>T292+T306+T342+T373+T437</f>
        <v>103.24904833000001</v>
      </c>
      <c r="U291" s="12"/>
      <c r="V291" s="12"/>
      <c r="W291" s="12"/>
      <c r="X291" s="12"/>
      <c r="Y291" s="12"/>
      <c r="Z291" s="12"/>
      <c r="AA291" s="12"/>
      <c r="AB291" s="12"/>
      <c r="AC291" s="12"/>
      <c r="AD291" s="12"/>
      <c r="AE291" s="12"/>
      <c r="AR291" s="223" t="s">
        <v>82</v>
      </c>
      <c r="AT291" s="224" t="s">
        <v>72</v>
      </c>
      <c r="AU291" s="224" t="s">
        <v>73</v>
      </c>
      <c r="AY291" s="223" t="s">
        <v>140</v>
      </c>
      <c r="BK291" s="225">
        <f>BK292+BK306+BK342+BK373+BK437</f>
        <v>0</v>
      </c>
    </row>
    <row r="292" s="12" customFormat="1" ht="22.8" customHeight="1">
      <c r="A292" s="12"/>
      <c r="B292" s="212"/>
      <c r="C292" s="213"/>
      <c r="D292" s="214" t="s">
        <v>72</v>
      </c>
      <c r="E292" s="226" t="s">
        <v>472</v>
      </c>
      <c r="F292" s="226" t="s">
        <v>473</v>
      </c>
      <c r="G292" s="213"/>
      <c r="H292" s="213"/>
      <c r="I292" s="216"/>
      <c r="J292" s="227">
        <f>BK292</f>
        <v>0</v>
      </c>
      <c r="K292" s="213"/>
      <c r="L292" s="218"/>
      <c r="M292" s="219"/>
      <c r="N292" s="220"/>
      <c r="O292" s="220"/>
      <c r="P292" s="221">
        <f>SUM(P293:P305)</f>
        <v>0</v>
      </c>
      <c r="Q292" s="220"/>
      <c r="R292" s="221">
        <f>SUM(R293:R305)</f>
        <v>6.2913589000000005</v>
      </c>
      <c r="S292" s="220"/>
      <c r="T292" s="222">
        <f>SUM(T293:T305)</f>
        <v>0</v>
      </c>
      <c r="U292" s="12"/>
      <c r="V292" s="12"/>
      <c r="W292" s="12"/>
      <c r="X292" s="12"/>
      <c r="Y292" s="12"/>
      <c r="Z292" s="12"/>
      <c r="AA292" s="12"/>
      <c r="AB292" s="12"/>
      <c r="AC292" s="12"/>
      <c r="AD292" s="12"/>
      <c r="AE292" s="12"/>
      <c r="AR292" s="223" t="s">
        <v>82</v>
      </c>
      <c r="AT292" s="224" t="s">
        <v>72</v>
      </c>
      <c r="AU292" s="224" t="s">
        <v>80</v>
      </c>
      <c r="AY292" s="223" t="s">
        <v>140</v>
      </c>
      <c r="BK292" s="225">
        <f>SUM(BK293:BK305)</f>
        <v>0</v>
      </c>
    </row>
    <row r="293" s="2" customFormat="1" ht="21.75" customHeight="1">
      <c r="A293" s="40"/>
      <c r="B293" s="41"/>
      <c r="C293" s="228" t="s">
        <v>474</v>
      </c>
      <c r="D293" s="228" t="s">
        <v>142</v>
      </c>
      <c r="E293" s="229" t="s">
        <v>475</v>
      </c>
      <c r="F293" s="230" t="s">
        <v>476</v>
      </c>
      <c r="G293" s="231" t="s">
        <v>145</v>
      </c>
      <c r="H293" s="232">
        <v>1163.989</v>
      </c>
      <c r="I293" s="233"/>
      <c r="J293" s="234">
        <f>ROUND(I293*H293,2)</f>
        <v>0</v>
      </c>
      <c r="K293" s="230" t="s">
        <v>146</v>
      </c>
      <c r="L293" s="46"/>
      <c r="M293" s="235" t="s">
        <v>19</v>
      </c>
      <c r="N293" s="236" t="s">
        <v>44</v>
      </c>
      <c r="O293" s="86"/>
      <c r="P293" s="237">
        <f>O293*H293</f>
        <v>0</v>
      </c>
      <c r="Q293" s="237">
        <v>0</v>
      </c>
      <c r="R293" s="237">
        <f>Q293*H293</f>
        <v>0</v>
      </c>
      <c r="S293" s="237">
        <v>0</v>
      </c>
      <c r="T293" s="238">
        <f>S293*H293</f>
        <v>0</v>
      </c>
      <c r="U293" s="40"/>
      <c r="V293" s="40"/>
      <c r="W293" s="40"/>
      <c r="X293" s="40"/>
      <c r="Y293" s="40"/>
      <c r="Z293" s="40"/>
      <c r="AA293" s="40"/>
      <c r="AB293" s="40"/>
      <c r="AC293" s="40"/>
      <c r="AD293" s="40"/>
      <c r="AE293" s="40"/>
      <c r="AR293" s="239" t="s">
        <v>232</v>
      </c>
      <c r="AT293" s="239" t="s">
        <v>142</v>
      </c>
      <c r="AU293" s="239" t="s">
        <v>82</v>
      </c>
      <c r="AY293" s="19" t="s">
        <v>140</v>
      </c>
      <c r="BE293" s="240">
        <f>IF(N293="základní",J293,0)</f>
        <v>0</v>
      </c>
      <c r="BF293" s="240">
        <f>IF(N293="snížená",J293,0)</f>
        <v>0</v>
      </c>
      <c r="BG293" s="240">
        <f>IF(N293="zákl. přenesená",J293,0)</f>
        <v>0</v>
      </c>
      <c r="BH293" s="240">
        <f>IF(N293="sníž. přenesená",J293,0)</f>
        <v>0</v>
      </c>
      <c r="BI293" s="240">
        <f>IF(N293="nulová",J293,0)</f>
        <v>0</v>
      </c>
      <c r="BJ293" s="19" t="s">
        <v>80</v>
      </c>
      <c r="BK293" s="240">
        <f>ROUND(I293*H293,2)</f>
        <v>0</v>
      </c>
      <c r="BL293" s="19" t="s">
        <v>232</v>
      </c>
      <c r="BM293" s="239" t="s">
        <v>477</v>
      </c>
    </row>
    <row r="294" s="2" customFormat="1">
      <c r="A294" s="40"/>
      <c r="B294" s="41"/>
      <c r="C294" s="42"/>
      <c r="D294" s="241" t="s">
        <v>149</v>
      </c>
      <c r="E294" s="42"/>
      <c r="F294" s="242" t="s">
        <v>478</v>
      </c>
      <c r="G294" s="42"/>
      <c r="H294" s="42"/>
      <c r="I294" s="148"/>
      <c r="J294" s="42"/>
      <c r="K294" s="42"/>
      <c r="L294" s="46"/>
      <c r="M294" s="243"/>
      <c r="N294" s="244"/>
      <c r="O294" s="86"/>
      <c r="P294" s="86"/>
      <c r="Q294" s="86"/>
      <c r="R294" s="86"/>
      <c r="S294" s="86"/>
      <c r="T294" s="87"/>
      <c r="U294" s="40"/>
      <c r="V294" s="40"/>
      <c r="W294" s="40"/>
      <c r="X294" s="40"/>
      <c r="Y294" s="40"/>
      <c r="Z294" s="40"/>
      <c r="AA294" s="40"/>
      <c r="AB294" s="40"/>
      <c r="AC294" s="40"/>
      <c r="AD294" s="40"/>
      <c r="AE294" s="40"/>
      <c r="AT294" s="19" t="s">
        <v>149</v>
      </c>
      <c r="AU294" s="19" t="s">
        <v>82</v>
      </c>
    </row>
    <row r="295" s="15" customFormat="1">
      <c r="A295" s="15"/>
      <c r="B295" s="277"/>
      <c r="C295" s="278"/>
      <c r="D295" s="241" t="s">
        <v>190</v>
      </c>
      <c r="E295" s="279" t="s">
        <v>19</v>
      </c>
      <c r="F295" s="280" t="s">
        <v>479</v>
      </c>
      <c r="G295" s="278"/>
      <c r="H295" s="279" t="s">
        <v>19</v>
      </c>
      <c r="I295" s="281"/>
      <c r="J295" s="278"/>
      <c r="K295" s="278"/>
      <c r="L295" s="282"/>
      <c r="M295" s="283"/>
      <c r="N295" s="284"/>
      <c r="O295" s="284"/>
      <c r="P295" s="284"/>
      <c r="Q295" s="284"/>
      <c r="R295" s="284"/>
      <c r="S295" s="284"/>
      <c r="T295" s="285"/>
      <c r="U295" s="15"/>
      <c r="V295" s="15"/>
      <c r="W295" s="15"/>
      <c r="X295" s="15"/>
      <c r="Y295" s="15"/>
      <c r="Z295" s="15"/>
      <c r="AA295" s="15"/>
      <c r="AB295" s="15"/>
      <c r="AC295" s="15"/>
      <c r="AD295" s="15"/>
      <c r="AE295" s="15"/>
      <c r="AT295" s="286" t="s">
        <v>190</v>
      </c>
      <c r="AU295" s="286" t="s">
        <v>82</v>
      </c>
      <c r="AV295" s="15" t="s">
        <v>80</v>
      </c>
      <c r="AW295" s="15" t="s">
        <v>35</v>
      </c>
      <c r="AX295" s="15" t="s">
        <v>73</v>
      </c>
      <c r="AY295" s="286" t="s">
        <v>140</v>
      </c>
    </row>
    <row r="296" s="13" customFormat="1">
      <c r="A296" s="13"/>
      <c r="B296" s="255"/>
      <c r="C296" s="256"/>
      <c r="D296" s="241" t="s">
        <v>190</v>
      </c>
      <c r="E296" s="257" t="s">
        <v>19</v>
      </c>
      <c r="F296" s="258" t="s">
        <v>480</v>
      </c>
      <c r="G296" s="256"/>
      <c r="H296" s="259">
        <v>1087.0899999999999</v>
      </c>
      <c r="I296" s="260"/>
      <c r="J296" s="256"/>
      <c r="K296" s="256"/>
      <c r="L296" s="261"/>
      <c r="M296" s="262"/>
      <c r="N296" s="263"/>
      <c r="O296" s="263"/>
      <c r="P296" s="263"/>
      <c r="Q296" s="263"/>
      <c r="R296" s="263"/>
      <c r="S296" s="263"/>
      <c r="T296" s="264"/>
      <c r="U296" s="13"/>
      <c r="V296" s="13"/>
      <c r="W296" s="13"/>
      <c r="X296" s="13"/>
      <c r="Y296" s="13"/>
      <c r="Z296" s="13"/>
      <c r="AA296" s="13"/>
      <c r="AB296" s="13"/>
      <c r="AC296" s="13"/>
      <c r="AD296" s="13"/>
      <c r="AE296" s="13"/>
      <c r="AT296" s="265" t="s">
        <v>190</v>
      </c>
      <c r="AU296" s="265" t="s">
        <v>82</v>
      </c>
      <c r="AV296" s="13" t="s">
        <v>82</v>
      </c>
      <c r="AW296" s="13" t="s">
        <v>35</v>
      </c>
      <c r="AX296" s="13" t="s">
        <v>73</v>
      </c>
      <c r="AY296" s="265" t="s">
        <v>140</v>
      </c>
    </row>
    <row r="297" s="13" customFormat="1">
      <c r="A297" s="13"/>
      <c r="B297" s="255"/>
      <c r="C297" s="256"/>
      <c r="D297" s="241" t="s">
        <v>190</v>
      </c>
      <c r="E297" s="257" t="s">
        <v>19</v>
      </c>
      <c r="F297" s="258" t="s">
        <v>481</v>
      </c>
      <c r="G297" s="256"/>
      <c r="H297" s="259">
        <v>76.899000000000001</v>
      </c>
      <c r="I297" s="260"/>
      <c r="J297" s="256"/>
      <c r="K297" s="256"/>
      <c r="L297" s="261"/>
      <c r="M297" s="262"/>
      <c r="N297" s="263"/>
      <c r="O297" s="263"/>
      <c r="P297" s="263"/>
      <c r="Q297" s="263"/>
      <c r="R297" s="263"/>
      <c r="S297" s="263"/>
      <c r="T297" s="264"/>
      <c r="U297" s="13"/>
      <c r="V297" s="13"/>
      <c r="W297" s="13"/>
      <c r="X297" s="13"/>
      <c r="Y297" s="13"/>
      <c r="Z297" s="13"/>
      <c r="AA297" s="13"/>
      <c r="AB297" s="13"/>
      <c r="AC297" s="13"/>
      <c r="AD297" s="13"/>
      <c r="AE297" s="13"/>
      <c r="AT297" s="265" t="s">
        <v>190</v>
      </c>
      <c r="AU297" s="265" t="s">
        <v>82</v>
      </c>
      <c r="AV297" s="13" t="s">
        <v>82</v>
      </c>
      <c r="AW297" s="13" t="s">
        <v>35</v>
      </c>
      <c r="AX297" s="13" t="s">
        <v>73</v>
      </c>
      <c r="AY297" s="265" t="s">
        <v>140</v>
      </c>
    </row>
    <row r="298" s="14" customFormat="1">
      <c r="A298" s="14"/>
      <c r="B298" s="266"/>
      <c r="C298" s="267"/>
      <c r="D298" s="241" t="s">
        <v>190</v>
      </c>
      <c r="E298" s="268" t="s">
        <v>19</v>
      </c>
      <c r="F298" s="269" t="s">
        <v>197</v>
      </c>
      <c r="G298" s="267"/>
      <c r="H298" s="270">
        <v>1163.989</v>
      </c>
      <c r="I298" s="271"/>
      <c r="J298" s="267"/>
      <c r="K298" s="267"/>
      <c r="L298" s="272"/>
      <c r="M298" s="273"/>
      <c r="N298" s="274"/>
      <c r="O298" s="274"/>
      <c r="P298" s="274"/>
      <c r="Q298" s="274"/>
      <c r="R298" s="274"/>
      <c r="S298" s="274"/>
      <c r="T298" s="275"/>
      <c r="U298" s="14"/>
      <c r="V298" s="14"/>
      <c r="W298" s="14"/>
      <c r="X298" s="14"/>
      <c r="Y298" s="14"/>
      <c r="Z298" s="14"/>
      <c r="AA298" s="14"/>
      <c r="AB298" s="14"/>
      <c r="AC298" s="14"/>
      <c r="AD298" s="14"/>
      <c r="AE298" s="14"/>
      <c r="AT298" s="276" t="s">
        <v>190</v>
      </c>
      <c r="AU298" s="276" t="s">
        <v>82</v>
      </c>
      <c r="AV298" s="14" t="s">
        <v>147</v>
      </c>
      <c r="AW298" s="14" t="s">
        <v>35</v>
      </c>
      <c r="AX298" s="14" t="s">
        <v>80</v>
      </c>
      <c r="AY298" s="276" t="s">
        <v>140</v>
      </c>
    </row>
    <row r="299" s="2" customFormat="1" ht="44.25" customHeight="1">
      <c r="A299" s="40"/>
      <c r="B299" s="41"/>
      <c r="C299" s="245" t="s">
        <v>482</v>
      </c>
      <c r="D299" s="245" t="s">
        <v>173</v>
      </c>
      <c r="E299" s="246" t="s">
        <v>483</v>
      </c>
      <c r="F299" s="247" t="s">
        <v>484</v>
      </c>
      <c r="G299" s="248" t="s">
        <v>145</v>
      </c>
      <c r="H299" s="249">
        <v>1338.587</v>
      </c>
      <c r="I299" s="250"/>
      <c r="J299" s="251">
        <f>ROUND(I299*H299,2)</f>
        <v>0</v>
      </c>
      <c r="K299" s="247" t="s">
        <v>146</v>
      </c>
      <c r="L299" s="252"/>
      <c r="M299" s="253" t="s">
        <v>19</v>
      </c>
      <c r="N299" s="254" t="s">
        <v>44</v>
      </c>
      <c r="O299" s="86"/>
      <c r="P299" s="237">
        <f>O299*H299</f>
        <v>0</v>
      </c>
      <c r="Q299" s="237">
        <v>0.0047000000000000002</v>
      </c>
      <c r="R299" s="237">
        <f>Q299*H299</f>
        <v>6.2913589000000005</v>
      </c>
      <c r="S299" s="237">
        <v>0</v>
      </c>
      <c r="T299" s="238">
        <f>S299*H299</f>
        <v>0</v>
      </c>
      <c r="U299" s="40"/>
      <c r="V299" s="40"/>
      <c r="W299" s="40"/>
      <c r="X299" s="40"/>
      <c r="Y299" s="40"/>
      <c r="Z299" s="40"/>
      <c r="AA299" s="40"/>
      <c r="AB299" s="40"/>
      <c r="AC299" s="40"/>
      <c r="AD299" s="40"/>
      <c r="AE299" s="40"/>
      <c r="AR299" s="239" t="s">
        <v>326</v>
      </c>
      <c r="AT299" s="239" t="s">
        <v>173</v>
      </c>
      <c r="AU299" s="239" t="s">
        <v>82</v>
      </c>
      <c r="AY299" s="19" t="s">
        <v>140</v>
      </c>
      <c r="BE299" s="240">
        <f>IF(N299="základní",J299,0)</f>
        <v>0</v>
      </c>
      <c r="BF299" s="240">
        <f>IF(N299="snížená",J299,0)</f>
        <v>0</v>
      </c>
      <c r="BG299" s="240">
        <f>IF(N299="zákl. přenesená",J299,0)</f>
        <v>0</v>
      </c>
      <c r="BH299" s="240">
        <f>IF(N299="sníž. přenesená",J299,0)</f>
        <v>0</v>
      </c>
      <c r="BI299" s="240">
        <f>IF(N299="nulová",J299,0)</f>
        <v>0</v>
      </c>
      <c r="BJ299" s="19" t="s">
        <v>80</v>
      </c>
      <c r="BK299" s="240">
        <f>ROUND(I299*H299,2)</f>
        <v>0</v>
      </c>
      <c r="BL299" s="19" t="s">
        <v>232</v>
      </c>
      <c r="BM299" s="239" t="s">
        <v>485</v>
      </c>
    </row>
    <row r="300" s="13" customFormat="1">
      <c r="A300" s="13"/>
      <c r="B300" s="255"/>
      <c r="C300" s="256"/>
      <c r="D300" s="241" t="s">
        <v>190</v>
      </c>
      <c r="E300" s="256"/>
      <c r="F300" s="258" t="s">
        <v>486</v>
      </c>
      <c r="G300" s="256"/>
      <c r="H300" s="259">
        <v>1338.587</v>
      </c>
      <c r="I300" s="260"/>
      <c r="J300" s="256"/>
      <c r="K300" s="256"/>
      <c r="L300" s="261"/>
      <c r="M300" s="262"/>
      <c r="N300" s="263"/>
      <c r="O300" s="263"/>
      <c r="P300" s="263"/>
      <c r="Q300" s="263"/>
      <c r="R300" s="263"/>
      <c r="S300" s="263"/>
      <c r="T300" s="264"/>
      <c r="U300" s="13"/>
      <c r="V300" s="13"/>
      <c r="W300" s="13"/>
      <c r="X300" s="13"/>
      <c r="Y300" s="13"/>
      <c r="Z300" s="13"/>
      <c r="AA300" s="13"/>
      <c r="AB300" s="13"/>
      <c r="AC300" s="13"/>
      <c r="AD300" s="13"/>
      <c r="AE300" s="13"/>
      <c r="AT300" s="265" t="s">
        <v>190</v>
      </c>
      <c r="AU300" s="265" t="s">
        <v>82</v>
      </c>
      <c r="AV300" s="13" t="s">
        <v>82</v>
      </c>
      <c r="AW300" s="13" t="s">
        <v>4</v>
      </c>
      <c r="AX300" s="13" t="s">
        <v>80</v>
      </c>
      <c r="AY300" s="265" t="s">
        <v>140</v>
      </c>
    </row>
    <row r="301" s="2" customFormat="1" ht="21.75" customHeight="1">
      <c r="A301" s="40"/>
      <c r="B301" s="41"/>
      <c r="C301" s="228" t="s">
        <v>487</v>
      </c>
      <c r="D301" s="228" t="s">
        <v>142</v>
      </c>
      <c r="E301" s="229" t="s">
        <v>488</v>
      </c>
      <c r="F301" s="230" t="s">
        <v>489</v>
      </c>
      <c r="G301" s="231" t="s">
        <v>215</v>
      </c>
      <c r="H301" s="232">
        <v>1</v>
      </c>
      <c r="I301" s="233"/>
      <c r="J301" s="234">
        <f>ROUND(I301*H301,2)</f>
        <v>0</v>
      </c>
      <c r="K301" s="230" t="s">
        <v>176</v>
      </c>
      <c r="L301" s="46"/>
      <c r="M301" s="235" t="s">
        <v>19</v>
      </c>
      <c r="N301" s="236" t="s">
        <v>44</v>
      </c>
      <c r="O301" s="86"/>
      <c r="P301" s="237">
        <f>O301*H301</f>
        <v>0</v>
      </c>
      <c r="Q301" s="237">
        <v>0</v>
      </c>
      <c r="R301" s="237">
        <f>Q301*H301</f>
        <v>0</v>
      </c>
      <c r="S301" s="237">
        <v>0</v>
      </c>
      <c r="T301" s="238">
        <f>S301*H301</f>
        <v>0</v>
      </c>
      <c r="U301" s="40"/>
      <c r="V301" s="40"/>
      <c r="W301" s="40"/>
      <c r="X301" s="40"/>
      <c r="Y301" s="40"/>
      <c r="Z301" s="40"/>
      <c r="AA301" s="40"/>
      <c r="AB301" s="40"/>
      <c r="AC301" s="40"/>
      <c r="AD301" s="40"/>
      <c r="AE301" s="40"/>
      <c r="AR301" s="239" t="s">
        <v>232</v>
      </c>
      <c r="AT301" s="239" t="s">
        <v>142</v>
      </c>
      <c r="AU301" s="239" t="s">
        <v>82</v>
      </c>
      <c r="AY301" s="19" t="s">
        <v>140</v>
      </c>
      <c r="BE301" s="240">
        <f>IF(N301="základní",J301,0)</f>
        <v>0</v>
      </c>
      <c r="BF301" s="240">
        <f>IF(N301="snížená",J301,0)</f>
        <v>0</v>
      </c>
      <c r="BG301" s="240">
        <f>IF(N301="zákl. přenesená",J301,0)</f>
        <v>0</v>
      </c>
      <c r="BH301" s="240">
        <f>IF(N301="sníž. přenesená",J301,0)</f>
        <v>0</v>
      </c>
      <c r="BI301" s="240">
        <f>IF(N301="nulová",J301,0)</f>
        <v>0</v>
      </c>
      <c r="BJ301" s="19" t="s">
        <v>80</v>
      </c>
      <c r="BK301" s="240">
        <f>ROUND(I301*H301,2)</f>
        <v>0</v>
      </c>
      <c r="BL301" s="19" t="s">
        <v>232</v>
      </c>
      <c r="BM301" s="239" t="s">
        <v>490</v>
      </c>
    </row>
    <row r="302" s="2" customFormat="1" ht="44.25" customHeight="1">
      <c r="A302" s="40"/>
      <c r="B302" s="41"/>
      <c r="C302" s="228" t="s">
        <v>491</v>
      </c>
      <c r="D302" s="228" t="s">
        <v>142</v>
      </c>
      <c r="E302" s="229" t="s">
        <v>492</v>
      </c>
      <c r="F302" s="230" t="s">
        <v>493</v>
      </c>
      <c r="G302" s="231" t="s">
        <v>235</v>
      </c>
      <c r="H302" s="232">
        <v>6.2910000000000004</v>
      </c>
      <c r="I302" s="233"/>
      <c r="J302" s="234">
        <f>ROUND(I302*H302,2)</f>
        <v>0</v>
      </c>
      <c r="K302" s="230" t="s">
        <v>146</v>
      </c>
      <c r="L302" s="46"/>
      <c r="M302" s="235" t="s">
        <v>19</v>
      </c>
      <c r="N302" s="236" t="s">
        <v>44</v>
      </c>
      <c r="O302" s="86"/>
      <c r="P302" s="237">
        <f>O302*H302</f>
        <v>0</v>
      </c>
      <c r="Q302" s="237">
        <v>0</v>
      </c>
      <c r="R302" s="237">
        <f>Q302*H302</f>
        <v>0</v>
      </c>
      <c r="S302" s="237">
        <v>0</v>
      </c>
      <c r="T302" s="238">
        <f>S302*H302</f>
        <v>0</v>
      </c>
      <c r="U302" s="40"/>
      <c r="V302" s="40"/>
      <c r="W302" s="40"/>
      <c r="X302" s="40"/>
      <c r="Y302" s="40"/>
      <c r="Z302" s="40"/>
      <c r="AA302" s="40"/>
      <c r="AB302" s="40"/>
      <c r="AC302" s="40"/>
      <c r="AD302" s="40"/>
      <c r="AE302" s="40"/>
      <c r="AR302" s="239" t="s">
        <v>232</v>
      </c>
      <c r="AT302" s="239" t="s">
        <v>142</v>
      </c>
      <c r="AU302" s="239" t="s">
        <v>82</v>
      </c>
      <c r="AY302" s="19" t="s">
        <v>140</v>
      </c>
      <c r="BE302" s="240">
        <f>IF(N302="základní",J302,0)</f>
        <v>0</v>
      </c>
      <c r="BF302" s="240">
        <f>IF(N302="snížená",J302,0)</f>
        <v>0</v>
      </c>
      <c r="BG302" s="240">
        <f>IF(N302="zákl. přenesená",J302,0)</f>
        <v>0</v>
      </c>
      <c r="BH302" s="240">
        <f>IF(N302="sníž. přenesená",J302,0)</f>
        <v>0</v>
      </c>
      <c r="BI302" s="240">
        <f>IF(N302="nulová",J302,0)</f>
        <v>0</v>
      </c>
      <c r="BJ302" s="19" t="s">
        <v>80</v>
      </c>
      <c r="BK302" s="240">
        <f>ROUND(I302*H302,2)</f>
        <v>0</v>
      </c>
      <c r="BL302" s="19" t="s">
        <v>232</v>
      </c>
      <c r="BM302" s="239" t="s">
        <v>494</v>
      </c>
    </row>
    <row r="303" s="2" customFormat="1">
      <c r="A303" s="40"/>
      <c r="B303" s="41"/>
      <c r="C303" s="42"/>
      <c r="D303" s="241" t="s">
        <v>149</v>
      </c>
      <c r="E303" s="42"/>
      <c r="F303" s="242" t="s">
        <v>495</v>
      </c>
      <c r="G303" s="42"/>
      <c r="H303" s="42"/>
      <c r="I303" s="148"/>
      <c r="J303" s="42"/>
      <c r="K303" s="42"/>
      <c r="L303" s="46"/>
      <c r="M303" s="243"/>
      <c r="N303" s="244"/>
      <c r="O303" s="86"/>
      <c r="P303" s="86"/>
      <c r="Q303" s="86"/>
      <c r="R303" s="86"/>
      <c r="S303" s="86"/>
      <c r="T303" s="87"/>
      <c r="U303" s="40"/>
      <c r="V303" s="40"/>
      <c r="W303" s="40"/>
      <c r="X303" s="40"/>
      <c r="Y303" s="40"/>
      <c r="Z303" s="40"/>
      <c r="AA303" s="40"/>
      <c r="AB303" s="40"/>
      <c r="AC303" s="40"/>
      <c r="AD303" s="40"/>
      <c r="AE303" s="40"/>
      <c r="AT303" s="19" t="s">
        <v>149</v>
      </c>
      <c r="AU303" s="19" t="s">
        <v>82</v>
      </c>
    </row>
    <row r="304" s="2" customFormat="1" ht="44.25" customHeight="1">
      <c r="A304" s="40"/>
      <c r="B304" s="41"/>
      <c r="C304" s="228" t="s">
        <v>496</v>
      </c>
      <c r="D304" s="228" t="s">
        <v>142</v>
      </c>
      <c r="E304" s="229" t="s">
        <v>497</v>
      </c>
      <c r="F304" s="230" t="s">
        <v>498</v>
      </c>
      <c r="G304" s="231" t="s">
        <v>235</v>
      </c>
      <c r="H304" s="232">
        <v>6.2910000000000004</v>
      </c>
      <c r="I304" s="233"/>
      <c r="J304" s="234">
        <f>ROUND(I304*H304,2)</f>
        <v>0</v>
      </c>
      <c r="K304" s="230" t="s">
        <v>146</v>
      </c>
      <c r="L304" s="46"/>
      <c r="M304" s="235" t="s">
        <v>19</v>
      </c>
      <c r="N304" s="236" t="s">
        <v>44</v>
      </c>
      <c r="O304" s="86"/>
      <c r="P304" s="237">
        <f>O304*H304</f>
        <v>0</v>
      </c>
      <c r="Q304" s="237">
        <v>0</v>
      </c>
      <c r="R304" s="237">
        <f>Q304*H304</f>
        <v>0</v>
      </c>
      <c r="S304" s="237">
        <v>0</v>
      </c>
      <c r="T304" s="238">
        <f>S304*H304</f>
        <v>0</v>
      </c>
      <c r="U304" s="40"/>
      <c r="V304" s="40"/>
      <c r="W304" s="40"/>
      <c r="X304" s="40"/>
      <c r="Y304" s="40"/>
      <c r="Z304" s="40"/>
      <c r="AA304" s="40"/>
      <c r="AB304" s="40"/>
      <c r="AC304" s="40"/>
      <c r="AD304" s="40"/>
      <c r="AE304" s="40"/>
      <c r="AR304" s="239" t="s">
        <v>232</v>
      </c>
      <c r="AT304" s="239" t="s">
        <v>142</v>
      </c>
      <c r="AU304" s="239" t="s">
        <v>82</v>
      </c>
      <c r="AY304" s="19" t="s">
        <v>140</v>
      </c>
      <c r="BE304" s="240">
        <f>IF(N304="základní",J304,0)</f>
        <v>0</v>
      </c>
      <c r="BF304" s="240">
        <f>IF(N304="snížená",J304,0)</f>
        <v>0</v>
      </c>
      <c r="BG304" s="240">
        <f>IF(N304="zákl. přenesená",J304,0)</f>
        <v>0</v>
      </c>
      <c r="BH304" s="240">
        <f>IF(N304="sníž. přenesená",J304,0)</f>
        <v>0</v>
      </c>
      <c r="BI304" s="240">
        <f>IF(N304="nulová",J304,0)</f>
        <v>0</v>
      </c>
      <c r="BJ304" s="19" t="s">
        <v>80</v>
      </c>
      <c r="BK304" s="240">
        <f>ROUND(I304*H304,2)</f>
        <v>0</v>
      </c>
      <c r="BL304" s="19" t="s">
        <v>232</v>
      </c>
      <c r="BM304" s="239" t="s">
        <v>499</v>
      </c>
    </row>
    <row r="305" s="2" customFormat="1">
      <c r="A305" s="40"/>
      <c r="B305" s="41"/>
      <c r="C305" s="42"/>
      <c r="D305" s="241" t="s">
        <v>149</v>
      </c>
      <c r="E305" s="42"/>
      <c r="F305" s="242" t="s">
        <v>495</v>
      </c>
      <c r="G305" s="42"/>
      <c r="H305" s="42"/>
      <c r="I305" s="148"/>
      <c r="J305" s="42"/>
      <c r="K305" s="42"/>
      <c r="L305" s="46"/>
      <c r="M305" s="243"/>
      <c r="N305" s="244"/>
      <c r="O305" s="86"/>
      <c r="P305" s="86"/>
      <c r="Q305" s="86"/>
      <c r="R305" s="86"/>
      <c r="S305" s="86"/>
      <c r="T305" s="87"/>
      <c r="U305" s="40"/>
      <c r="V305" s="40"/>
      <c r="W305" s="40"/>
      <c r="X305" s="40"/>
      <c r="Y305" s="40"/>
      <c r="Z305" s="40"/>
      <c r="AA305" s="40"/>
      <c r="AB305" s="40"/>
      <c r="AC305" s="40"/>
      <c r="AD305" s="40"/>
      <c r="AE305" s="40"/>
      <c r="AT305" s="19" t="s">
        <v>149</v>
      </c>
      <c r="AU305" s="19" t="s">
        <v>82</v>
      </c>
    </row>
    <row r="306" s="12" customFormat="1" ht="22.8" customHeight="1">
      <c r="A306" s="12"/>
      <c r="B306" s="212"/>
      <c r="C306" s="213"/>
      <c r="D306" s="214" t="s">
        <v>72</v>
      </c>
      <c r="E306" s="226" t="s">
        <v>500</v>
      </c>
      <c r="F306" s="226" t="s">
        <v>501</v>
      </c>
      <c r="G306" s="213"/>
      <c r="H306" s="213"/>
      <c r="I306" s="216"/>
      <c r="J306" s="227">
        <f>BK306</f>
        <v>0</v>
      </c>
      <c r="K306" s="213"/>
      <c r="L306" s="218"/>
      <c r="M306" s="219"/>
      <c r="N306" s="220"/>
      <c r="O306" s="220"/>
      <c r="P306" s="221">
        <f>SUM(P307:P341)</f>
        <v>0</v>
      </c>
      <c r="Q306" s="220"/>
      <c r="R306" s="221">
        <f>SUM(R307:R341)</f>
        <v>12.93250735</v>
      </c>
      <c r="S306" s="220"/>
      <c r="T306" s="222">
        <f>SUM(T307:T341)</f>
        <v>46.749015000000007</v>
      </c>
      <c r="U306" s="12"/>
      <c r="V306" s="12"/>
      <c r="W306" s="12"/>
      <c r="X306" s="12"/>
      <c r="Y306" s="12"/>
      <c r="Z306" s="12"/>
      <c r="AA306" s="12"/>
      <c r="AB306" s="12"/>
      <c r="AC306" s="12"/>
      <c r="AD306" s="12"/>
      <c r="AE306" s="12"/>
      <c r="AR306" s="223" t="s">
        <v>82</v>
      </c>
      <c r="AT306" s="224" t="s">
        <v>72</v>
      </c>
      <c r="AU306" s="224" t="s">
        <v>80</v>
      </c>
      <c r="AY306" s="223" t="s">
        <v>140</v>
      </c>
      <c r="BK306" s="225">
        <f>SUM(BK307:BK341)</f>
        <v>0</v>
      </c>
    </row>
    <row r="307" s="2" customFormat="1" ht="44.25" customHeight="1">
      <c r="A307" s="40"/>
      <c r="B307" s="41"/>
      <c r="C307" s="228" t="s">
        <v>241</v>
      </c>
      <c r="D307" s="228" t="s">
        <v>142</v>
      </c>
      <c r="E307" s="229" t="s">
        <v>502</v>
      </c>
      <c r="F307" s="230" t="s">
        <v>503</v>
      </c>
      <c r="G307" s="231" t="s">
        <v>145</v>
      </c>
      <c r="H307" s="232">
        <v>1612.0350000000001</v>
      </c>
      <c r="I307" s="233"/>
      <c r="J307" s="234">
        <f>ROUND(I307*H307,2)</f>
        <v>0</v>
      </c>
      <c r="K307" s="230" t="s">
        <v>146</v>
      </c>
      <c r="L307" s="46"/>
      <c r="M307" s="235" t="s">
        <v>19</v>
      </c>
      <c r="N307" s="236" t="s">
        <v>44</v>
      </c>
      <c r="O307" s="86"/>
      <c r="P307" s="237">
        <f>O307*H307</f>
        <v>0</v>
      </c>
      <c r="Q307" s="237">
        <v>0</v>
      </c>
      <c r="R307" s="237">
        <f>Q307*H307</f>
        <v>0</v>
      </c>
      <c r="S307" s="237">
        <v>0.0070000000000000001</v>
      </c>
      <c r="T307" s="238">
        <f>S307*H307</f>
        <v>11.284245</v>
      </c>
      <c r="U307" s="40"/>
      <c r="V307" s="40"/>
      <c r="W307" s="40"/>
      <c r="X307" s="40"/>
      <c r="Y307" s="40"/>
      <c r="Z307" s="40"/>
      <c r="AA307" s="40"/>
      <c r="AB307" s="40"/>
      <c r="AC307" s="40"/>
      <c r="AD307" s="40"/>
      <c r="AE307" s="40"/>
      <c r="AR307" s="239" t="s">
        <v>232</v>
      </c>
      <c r="AT307" s="239" t="s">
        <v>142</v>
      </c>
      <c r="AU307" s="239" t="s">
        <v>82</v>
      </c>
      <c r="AY307" s="19" t="s">
        <v>140</v>
      </c>
      <c r="BE307" s="240">
        <f>IF(N307="základní",J307,0)</f>
        <v>0</v>
      </c>
      <c r="BF307" s="240">
        <f>IF(N307="snížená",J307,0)</f>
        <v>0</v>
      </c>
      <c r="BG307" s="240">
        <f>IF(N307="zákl. přenesená",J307,0)</f>
        <v>0</v>
      </c>
      <c r="BH307" s="240">
        <f>IF(N307="sníž. přenesená",J307,0)</f>
        <v>0</v>
      </c>
      <c r="BI307" s="240">
        <f>IF(N307="nulová",J307,0)</f>
        <v>0</v>
      </c>
      <c r="BJ307" s="19" t="s">
        <v>80</v>
      </c>
      <c r="BK307" s="240">
        <f>ROUND(I307*H307,2)</f>
        <v>0</v>
      </c>
      <c r="BL307" s="19" t="s">
        <v>232</v>
      </c>
      <c r="BM307" s="239" t="s">
        <v>504</v>
      </c>
    </row>
    <row r="308" s="13" customFormat="1">
      <c r="A308" s="13"/>
      <c r="B308" s="255"/>
      <c r="C308" s="256"/>
      <c r="D308" s="241" t="s">
        <v>190</v>
      </c>
      <c r="E308" s="257" t="s">
        <v>19</v>
      </c>
      <c r="F308" s="258" t="s">
        <v>505</v>
      </c>
      <c r="G308" s="256"/>
      <c r="H308" s="259">
        <v>1612.0350000000001</v>
      </c>
      <c r="I308" s="260"/>
      <c r="J308" s="256"/>
      <c r="K308" s="256"/>
      <c r="L308" s="261"/>
      <c r="M308" s="262"/>
      <c r="N308" s="263"/>
      <c r="O308" s="263"/>
      <c r="P308" s="263"/>
      <c r="Q308" s="263"/>
      <c r="R308" s="263"/>
      <c r="S308" s="263"/>
      <c r="T308" s="264"/>
      <c r="U308" s="13"/>
      <c r="V308" s="13"/>
      <c r="W308" s="13"/>
      <c r="X308" s="13"/>
      <c r="Y308" s="13"/>
      <c r="Z308" s="13"/>
      <c r="AA308" s="13"/>
      <c r="AB308" s="13"/>
      <c r="AC308" s="13"/>
      <c r="AD308" s="13"/>
      <c r="AE308" s="13"/>
      <c r="AT308" s="265" t="s">
        <v>190</v>
      </c>
      <c r="AU308" s="265" t="s">
        <v>82</v>
      </c>
      <c r="AV308" s="13" t="s">
        <v>82</v>
      </c>
      <c r="AW308" s="13" t="s">
        <v>35</v>
      </c>
      <c r="AX308" s="13" t="s">
        <v>80</v>
      </c>
      <c r="AY308" s="265" t="s">
        <v>140</v>
      </c>
    </row>
    <row r="309" s="2" customFormat="1" ht="33" customHeight="1">
      <c r="A309" s="40"/>
      <c r="B309" s="41"/>
      <c r="C309" s="228" t="s">
        <v>259</v>
      </c>
      <c r="D309" s="228" t="s">
        <v>142</v>
      </c>
      <c r="E309" s="229" t="s">
        <v>506</v>
      </c>
      <c r="F309" s="230" t="s">
        <v>507</v>
      </c>
      <c r="G309" s="231" t="s">
        <v>145</v>
      </c>
      <c r="H309" s="232">
        <v>1612.0350000000001</v>
      </c>
      <c r="I309" s="233"/>
      <c r="J309" s="234">
        <f>ROUND(I309*H309,2)</f>
        <v>0</v>
      </c>
      <c r="K309" s="230" t="s">
        <v>146</v>
      </c>
      <c r="L309" s="46"/>
      <c r="M309" s="235" t="s">
        <v>19</v>
      </c>
      <c r="N309" s="236" t="s">
        <v>44</v>
      </c>
      <c r="O309" s="86"/>
      <c r="P309" s="237">
        <f>O309*H309</f>
        <v>0</v>
      </c>
      <c r="Q309" s="237">
        <v>0</v>
      </c>
      <c r="R309" s="237">
        <f>Q309*H309</f>
        <v>0</v>
      </c>
      <c r="S309" s="237">
        <v>0.017000000000000001</v>
      </c>
      <c r="T309" s="238">
        <f>S309*H309</f>
        <v>27.404595000000004</v>
      </c>
      <c r="U309" s="40"/>
      <c r="V309" s="40"/>
      <c r="W309" s="40"/>
      <c r="X309" s="40"/>
      <c r="Y309" s="40"/>
      <c r="Z309" s="40"/>
      <c r="AA309" s="40"/>
      <c r="AB309" s="40"/>
      <c r="AC309" s="40"/>
      <c r="AD309" s="40"/>
      <c r="AE309" s="40"/>
      <c r="AR309" s="239" t="s">
        <v>232</v>
      </c>
      <c r="AT309" s="239" t="s">
        <v>142</v>
      </c>
      <c r="AU309" s="239" t="s">
        <v>82</v>
      </c>
      <c r="AY309" s="19" t="s">
        <v>140</v>
      </c>
      <c r="BE309" s="240">
        <f>IF(N309="základní",J309,0)</f>
        <v>0</v>
      </c>
      <c r="BF309" s="240">
        <f>IF(N309="snížená",J309,0)</f>
        <v>0</v>
      </c>
      <c r="BG309" s="240">
        <f>IF(N309="zákl. přenesená",J309,0)</f>
        <v>0</v>
      </c>
      <c r="BH309" s="240">
        <f>IF(N309="sníž. přenesená",J309,0)</f>
        <v>0</v>
      </c>
      <c r="BI309" s="240">
        <f>IF(N309="nulová",J309,0)</f>
        <v>0</v>
      </c>
      <c r="BJ309" s="19" t="s">
        <v>80</v>
      </c>
      <c r="BK309" s="240">
        <f>ROUND(I309*H309,2)</f>
        <v>0</v>
      </c>
      <c r="BL309" s="19" t="s">
        <v>232</v>
      </c>
      <c r="BM309" s="239" t="s">
        <v>508</v>
      </c>
    </row>
    <row r="310" s="13" customFormat="1">
      <c r="A310" s="13"/>
      <c r="B310" s="255"/>
      <c r="C310" s="256"/>
      <c r="D310" s="241" t="s">
        <v>190</v>
      </c>
      <c r="E310" s="257" t="s">
        <v>19</v>
      </c>
      <c r="F310" s="258" t="s">
        <v>505</v>
      </c>
      <c r="G310" s="256"/>
      <c r="H310" s="259">
        <v>1612.0350000000001</v>
      </c>
      <c r="I310" s="260"/>
      <c r="J310" s="256"/>
      <c r="K310" s="256"/>
      <c r="L310" s="261"/>
      <c r="M310" s="262"/>
      <c r="N310" s="263"/>
      <c r="O310" s="263"/>
      <c r="P310" s="263"/>
      <c r="Q310" s="263"/>
      <c r="R310" s="263"/>
      <c r="S310" s="263"/>
      <c r="T310" s="264"/>
      <c r="U310" s="13"/>
      <c r="V310" s="13"/>
      <c r="W310" s="13"/>
      <c r="X310" s="13"/>
      <c r="Y310" s="13"/>
      <c r="Z310" s="13"/>
      <c r="AA310" s="13"/>
      <c r="AB310" s="13"/>
      <c r="AC310" s="13"/>
      <c r="AD310" s="13"/>
      <c r="AE310" s="13"/>
      <c r="AT310" s="265" t="s">
        <v>190</v>
      </c>
      <c r="AU310" s="265" t="s">
        <v>82</v>
      </c>
      <c r="AV310" s="13" t="s">
        <v>82</v>
      </c>
      <c r="AW310" s="13" t="s">
        <v>35</v>
      </c>
      <c r="AX310" s="13" t="s">
        <v>73</v>
      </c>
      <c r="AY310" s="265" t="s">
        <v>140</v>
      </c>
    </row>
    <row r="311" s="14" customFormat="1">
      <c r="A311" s="14"/>
      <c r="B311" s="266"/>
      <c r="C311" s="267"/>
      <c r="D311" s="241" t="s">
        <v>190</v>
      </c>
      <c r="E311" s="268" t="s">
        <v>19</v>
      </c>
      <c r="F311" s="269" t="s">
        <v>197</v>
      </c>
      <c r="G311" s="267"/>
      <c r="H311" s="270">
        <v>1612.0350000000001</v>
      </c>
      <c r="I311" s="271"/>
      <c r="J311" s="267"/>
      <c r="K311" s="267"/>
      <c r="L311" s="272"/>
      <c r="M311" s="273"/>
      <c r="N311" s="274"/>
      <c r="O311" s="274"/>
      <c r="P311" s="274"/>
      <c r="Q311" s="274"/>
      <c r="R311" s="274"/>
      <c r="S311" s="274"/>
      <c r="T311" s="275"/>
      <c r="U311" s="14"/>
      <c r="V311" s="14"/>
      <c r="W311" s="14"/>
      <c r="X311" s="14"/>
      <c r="Y311" s="14"/>
      <c r="Z311" s="14"/>
      <c r="AA311" s="14"/>
      <c r="AB311" s="14"/>
      <c r="AC311" s="14"/>
      <c r="AD311" s="14"/>
      <c r="AE311" s="14"/>
      <c r="AT311" s="276" t="s">
        <v>190</v>
      </c>
      <c r="AU311" s="276" t="s">
        <v>82</v>
      </c>
      <c r="AV311" s="14" t="s">
        <v>147</v>
      </c>
      <c r="AW311" s="14" t="s">
        <v>35</v>
      </c>
      <c r="AX311" s="14" t="s">
        <v>80</v>
      </c>
      <c r="AY311" s="276" t="s">
        <v>140</v>
      </c>
    </row>
    <row r="312" s="2" customFormat="1" ht="44.25" customHeight="1">
      <c r="A312" s="40"/>
      <c r="B312" s="41"/>
      <c r="C312" s="228" t="s">
        <v>509</v>
      </c>
      <c r="D312" s="228" t="s">
        <v>142</v>
      </c>
      <c r="E312" s="229" t="s">
        <v>510</v>
      </c>
      <c r="F312" s="230" t="s">
        <v>511</v>
      </c>
      <c r="G312" s="231" t="s">
        <v>145</v>
      </c>
      <c r="H312" s="232">
        <v>1612.0350000000001</v>
      </c>
      <c r="I312" s="233"/>
      <c r="J312" s="234">
        <f>ROUND(I312*H312,2)</f>
        <v>0</v>
      </c>
      <c r="K312" s="230" t="s">
        <v>146</v>
      </c>
      <c r="L312" s="46"/>
      <c r="M312" s="235" t="s">
        <v>19</v>
      </c>
      <c r="N312" s="236" t="s">
        <v>44</v>
      </c>
      <c r="O312" s="86"/>
      <c r="P312" s="237">
        <f>O312*H312</f>
        <v>0</v>
      </c>
      <c r="Q312" s="237">
        <v>0</v>
      </c>
      <c r="R312" s="237">
        <f>Q312*H312</f>
        <v>0</v>
      </c>
      <c r="S312" s="237">
        <v>0.0050000000000000001</v>
      </c>
      <c r="T312" s="238">
        <f>S312*H312</f>
        <v>8.060175000000001</v>
      </c>
      <c r="U312" s="40"/>
      <c r="V312" s="40"/>
      <c r="W312" s="40"/>
      <c r="X312" s="40"/>
      <c r="Y312" s="40"/>
      <c r="Z312" s="40"/>
      <c r="AA312" s="40"/>
      <c r="AB312" s="40"/>
      <c r="AC312" s="40"/>
      <c r="AD312" s="40"/>
      <c r="AE312" s="40"/>
      <c r="AR312" s="239" t="s">
        <v>232</v>
      </c>
      <c r="AT312" s="239" t="s">
        <v>142</v>
      </c>
      <c r="AU312" s="239" t="s">
        <v>82</v>
      </c>
      <c r="AY312" s="19" t="s">
        <v>140</v>
      </c>
      <c r="BE312" s="240">
        <f>IF(N312="základní",J312,0)</f>
        <v>0</v>
      </c>
      <c r="BF312" s="240">
        <f>IF(N312="snížená",J312,0)</f>
        <v>0</v>
      </c>
      <c r="BG312" s="240">
        <f>IF(N312="zákl. přenesená",J312,0)</f>
        <v>0</v>
      </c>
      <c r="BH312" s="240">
        <f>IF(N312="sníž. přenesená",J312,0)</f>
        <v>0</v>
      </c>
      <c r="BI312" s="240">
        <f>IF(N312="nulová",J312,0)</f>
        <v>0</v>
      </c>
      <c r="BJ312" s="19" t="s">
        <v>80</v>
      </c>
      <c r="BK312" s="240">
        <f>ROUND(I312*H312,2)</f>
        <v>0</v>
      </c>
      <c r="BL312" s="19" t="s">
        <v>232</v>
      </c>
      <c r="BM312" s="239" t="s">
        <v>512</v>
      </c>
    </row>
    <row r="313" s="13" customFormat="1">
      <c r="A313" s="13"/>
      <c r="B313" s="255"/>
      <c r="C313" s="256"/>
      <c r="D313" s="241" t="s">
        <v>190</v>
      </c>
      <c r="E313" s="257" t="s">
        <v>19</v>
      </c>
      <c r="F313" s="258" t="s">
        <v>505</v>
      </c>
      <c r="G313" s="256"/>
      <c r="H313" s="259">
        <v>1612.0350000000001</v>
      </c>
      <c r="I313" s="260"/>
      <c r="J313" s="256"/>
      <c r="K313" s="256"/>
      <c r="L313" s="261"/>
      <c r="M313" s="262"/>
      <c r="N313" s="263"/>
      <c r="O313" s="263"/>
      <c r="P313" s="263"/>
      <c r="Q313" s="263"/>
      <c r="R313" s="263"/>
      <c r="S313" s="263"/>
      <c r="T313" s="264"/>
      <c r="U313" s="13"/>
      <c r="V313" s="13"/>
      <c r="W313" s="13"/>
      <c r="X313" s="13"/>
      <c r="Y313" s="13"/>
      <c r="Z313" s="13"/>
      <c r="AA313" s="13"/>
      <c r="AB313" s="13"/>
      <c r="AC313" s="13"/>
      <c r="AD313" s="13"/>
      <c r="AE313" s="13"/>
      <c r="AT313" s="265" t="s">
        <v>190</v>
      </c>
      <c r="AU313" s="265" t="s">
        <v>82</v>
      </c>
      <c r="AV313" s="13" t="s">
        <v>82</v>
      </c>
      <c r="AW313" s="13" t="s">
        <v>35</v>
      </c>
      <c r="AX313" s="13" t="s">
        <v>73</v>
      </c>
      <c r="AY313" s="265" t="s">
        <v>140</v>
      </c>
    </row>
    <row r="314" s="14" customFormat="1">
      <c r="A314" s="14"/>
      <c r="B314" s="266"/>
      <c r="C314" s="267"/>
      <c r="D314" s="241" t="s">
        <v>190</v>
      </c>
      <c r="E314" s="268" t="s">
        <v>19</v>
      </c>
      <c r="F314" s="269" t="s">
        <v>197</v>
      </c>
      <c r="G314" s="267"/>
      <c r="H314" s="270">
        <v>1612.0350000000001</v>
      </c>
      <c r="I314" s="271"/>
      <c r="J314" s="267"/>
      <c r="K314" s="267"/>
      <c r="L314" s="272"/>
      <c r="M314" s="273"/>
      <c r="N314" s="274"/>
      <c r="O314" s="274"/>
      <c r="P314" s="274"/>
      <c r="Q314" s="274"/>
      <c r="R314" s="274"/>
      <c r="S314" s="274"/>
      <c r="T314" s="275"/>
      <c r="U314" s="14"/>
      <c r="V314" s="14"/>
      <c r="W314" s="14"/>
      <c r="X314" s="14"/>
      <c r="Y314" s="14"/>
      <c r="Z314" s="14"/>
      <c r="AA314" s="14"/>
      <c r="AB314" s="14"/>
      <c r="AC314" s="14"/>
      <c r="AD314" s="14"/>
      <c r="AE314" s="14"/>
      <c r="AT314" s="276" t="s">
        <v>190</v>
      </c>
      <c r="AU314" s="276" t="s">
        <v>82</v>
      </c>
      <c r="AV314" s="14" t="s">
        <v>147</v>
      </c>
      <c r="AW314" s="14" t="s">
        <v>35</v>
      </c>
      <c r="AX314" s="14" t="s">
        <v>80</v>
      </c>
      <c r="AY314" s="276" t="s">
        <v>140</v>
      </c>
    </row>
    <row r="315" s="2" customFormat="1" ht="33" customHeight="1">
      <c r="A315" s="40"/>
      <c r="B315" s="41"/>
      <c r="C315" s="228" t="s">
        <v>513</v>
      </c>
      <c r="D315" s="228" t="s">
        <v>142</v>
      </c>
      <c r="E315" s="229" t="s">
        <v>514</v>
      </c>
      <c r="F315" s="230" t="s">
        <v>515</v>
      </c>
      <c r="G315" s="231" t="s">
        <v>145</v>
      </c>
      <c r="H315" s="232">
        <v>178.321</v>
      </c>
      <c r="I315" s="233"/>
      <c r="J315" s="234">
        <f>ROUND(I315*H315,2)</f>
        <v>0</v>
      </c>
      <c r="K315" s="230" t="s">
        <v>146</v>
      </c>
      <c r="L315" s="46"/>
      <c r="M315" s="235" t="s">
        <v>19</v>
      </c>
      <c r="N315" s="236" t="s">
        <v>44</v>
      </c>
      <c r="O315" s="86"/>
      <c r="P315" s="237">
        <f>O315*H315</f>
        <v>0</v>
      </c>
      <c r="Q315" s="237">
        <v>0.015230000000000001</v>
      </c>
      <c r="R315" s="237">
        <f>Q315*H315</f>
        <v>2.71582883</v>
      </c>
      <c r="S315" s="237">
        <v>0</v>
      </c>
      <c r="T315" s="238">
        <f>S315*H315</f>
        <v>0</v>
      </c>
      <c r="U315" s="40"/>
      <c r="V315" s="40"/>
      <c r="W315" s="40"/>
      <c r="X315" s="40"/>
      <c r="Y315" s="40"/>
      <c r="Z315" s="40"/>
      <c r="AA315" s="40"/>
      <c r="AB315" s="40"/>
      <c r="AC315" s="40"/>
      <c r="AD315" s="40"/>
      <c r="AE315" s="40"/>
      <c r="AR315" s="239" t="s">
        <v>232</v>
      </c>
      <c r="AT315" s="239" t="s">
        <v>142</v>
      </c>
      <c r="AU315" s="239" t="s">
        <v>82</v>
      </c>
      <c r="AY315" s="19" t="s">
        <v>140</v>
      </c>
      <c r="BE315" s="240">
        <f>IF(N315="základní",J315,0)</f>
        <v>0</v>
      </c>
      <c r="BF315" s="240">
        <f>IF(N315="snížená",J315,0)</f>
        <v>0</v>
      </c>
      <c r="BG315" s="240">
        <f>IF(N315="zákl. přenesená",J315,0)</f>
        <v>0</v>
      </c>
      <c r="BH315" s="240">
        <f>IF(N315="sníž. přenesená",J315,0)</f>
        <v>0</v>
      </c>
      <c r="BI315" s="240">
        <f>IF(N315="nulová",J315,0)</f>
        <v>0</v>
      </c>
      <c r="BJ315" s="19" t="s">
        <v>80</v>
      </c>
      <c r="BK315" s="240">
        <f>ROUND(I315*H315,2)</f>
        <v>0</v>
      </c>
      <c r="BL315" s="19" t="s">
        <v>232</v>
      </c>
      <c r="BM315" s="239" t="s">
        <v>516</v>
      </c>
    </row>
    <row r="316" s="2" customFormat="1">
      <c r="A316" s="40"/>
      <c r="B316" s="41"/>
      <c r="C316" s="42"/>
      <c r="D316" s="241" t="s">
        <v>149</v>
      </c>
      <c r="E316" s="42"/>
      <c r="F316" s="242" t="s">
        <v>517</v>
      </c>
      <c r="G316" s="42"/>
      <c r="H316" s="42"/>
      <c r="I316" s="148"/>
      <c r="J316" s="42"/>
      <c r="K316" s="42"/>
      <c r="L316" s="46"/>
      <c r="M316" s="243"/>
      <c r="N316" s="244"/>
      <c r="O316" s="86"/>
      <c r="P316" s="86"/>
      <c r="Q316" s="86"/>
      <c r="R316" s="86"/>
      <c r="S316" s="86"/>
      <c r="T316" s="87"/>
      <c r="U316" s="40"/>
      <c r="V316" s="40"/>
      <c r="W316" s="40"/>
      <c r="X316" s="40"/>
      <c r="Y316" s="40"/>
      <c r="Z316" s="40"/>
      <c r="AA316" s="40"/>
      <c r="AB316" s="40"/>
      <c r="AC316" s="40"/>
      <c r="AD316" s="40"/>
      <c r="AE316" s="40"/>
      <c r="AT316" s="19" t="s">
        <v>149</v>
      </c>
      <c r="AU316" s="19" t="s">
        <v>82</v>
      </c>
    </row>
    <row r="317" s="13" customFormat="1">
      <c r="A317" s="13"/>
      <c r="B317" s="255"/>
      <c r="C317" s="256"/>
      <c r="D317" s="241" t="s">
        <v>190</v>
      </c>
      <c r="E317" s="257" t="s">
        <v>19</v>
      </c>
      <c r="F317" s="258" t="s">
        <v>270</v>
      </c>
      <c r="G317" s="256"/>
      <c r="H317" s="259">
        <v>178.321</v>
      </c>
      <c r="I317" s="260"/>
      <c r="J317" s="256"/>
      <c r="K317" s="256"/>
      <c r="L317" s="261"/>
      <c r="M317" s="262"/>
      <c r="N317" s="263"/>
      <c r="O317" s="263"/>
      <c r="P317" s="263"/>
      <c r="Q317" s="263"/>
      <c r="R317" s="263"/>
      <c r="S317" s="263"/>
      <c r="T317" s="264"/>
      <c r="U317" s="13"/>
      <c r="V317" s="13"/>
      <c r="W317" s="13"/>
      <c r="X317" s="13"/>
      <c r="Y317" s="13"/>
      <c r="Z317" s="13"/>
      <c r="AA317" s="13"/>
      <c r="AB317" s="13"/>
      <c r="AC317" s="13"/>
      <c r="AD317" s="13"/>
      <c r="AE317" s="13"/>
      <c r="AT317" s="265" t="s">
        <v>190</v>
      </c>
      <c r="AU317" s="265" t="s">
        <v>82</v>
      </c>
      <c r="AV317" s="13" t="s">
        <v>82</v>
      </c>
      <c r="AW317" s="13" t="s">
        <v>35</v>
      </c>
      <c r="AX317" s="13" t="s">
        <v>80</v>
      </c>
      <c r="AY317" s="265" t="s">
        <v>140</v>
      </c>
    </row>
    <row r="318" s="2" customFormat="1" ht="21.75" customHeight="1">
      <c r="A318" s="40"/>
      <c r="B318" s="41"/>
      <c r="C318" s="228" t="s">
        <v>518</v>
      </c>
      <c r="D318" s="228" t="s">
        <v>142</v>
      </c>
      <c r="E318" s="229" t="s">
        <v>519</v>
      </c>
      <c r="F318" s="230" t="s">
        <v>520</v>
      </c>
      <c r="G318" s="231" t="s">
        <v>153</v>
      </c>
      <c r="H318" s="232">
        <v>537.85199999999998</v>
      </c>
      <c r="I318" s="233"/>
      <c r="J318" s="234">
        <f>ROUND(I318*H318,2)</f>
        <v>0</v>
      </c>
      <c r="K318" s="230" t="s">
        <v>146</v>
      </c>
      <c r="L318" s="46"/>
      <c r="M318" s="235" t="s">
        <v>19</v>
      </c>
      <c r="N318" s="236" t="s">
        <v>44</v>
      </c>
      <c r="O318" s="86"/>
      <c r="P318" s="237">
        <f>O318*H318</f>
        <v>0</v>
      </c>
      <c r="Q318" s="237">
        <v>1.0000000000000001E-05</v>
      </c>
      <c r="R318" s="237">
        <f>Q318*H318</f>
        <v>0.0053785200000000003</v>
      </c>
      <c r="S318" s="237">
        <v>0</v>
      </c>
      <c r="T318" s="238">
        <f>S318*H318</f>
        <v>0</v>
      </c>
      <c r="U318" s="40"/>
      <c r="V318" s="40"/>
      <c r="W318" s="40"/>
      <c r="X318" s="40"/>
      <c r="Y318" s="40"/>
      <c r="Z318" s="40"/>
      <c r="AA318" s="40"/>
      <c r="AB318" s="40"/>
      <c r="AC318" s="40"/>
      <c r="AD318" s="40"/>
      <c r="AE318" s="40"/>
      <c r="AR318" s="239" t="s">
        <v>232</v>
      </c>
      <c r="AT318" s="239" t="s">
        <v>142</v>
      </c>
      <c r="AU318" s="239" t="s">
        <v>82</v>
      </c>
      <c r="AY318" s="19" t="s">
        <v>140</v>
      </c>
      <c r="BE318" s="240">
        <f>IF(N318="základní",J318,0)</f>
        <v>0</v>
      </c>
      <c r="BF318" s="240">
        <f>IF(N318="snížená",J318,0)</f>
        <v>0</v>
      </c>
      <c r="BG318" s="240">
        <f>IF(N318="zákl. přenesená",J318,0)</f>
        <v>0</v>
      </c>
      <c r="BH318" s="240">
        <f>IF(N318="sníž. přenesená",J318,0)</f>
        <v>0</v>
      </c>
      <c r="BI318" s="240">
        <f>IF(N318="nulová",J318,0)</f>
        <v>0</v>
      </c>
      <c r="BJ318" s="19" t="s">
        <v>80</v>
      </c>
      <c r="BK318" s="240">
        <f>ROUND(I318*H318,2)</f>
        <v>0</v>
      </c>
      <c r="BL318" s="19" t="s">
        <v>232</v>
      </c>
      <c r="BM318" s="239" t="s">
        <v>521</v>
      </c>
    </row>
    <row r="319" s="2" customFormat="1">
      <c r="A319" s="40"/>
      <c r="B319" s="41"/>
      <c r="C319" s="42"/>
      <c r="D319" s="241" t="s">
        <v>149</v>
      </c>
      <c r="E319" s="42"/>
      <c r="F319" s="242" t="s">
        <v>517</v>
      </c>
      <c r="G319" s="42"/>
      <c r="H319" s="42"/>
      <c r="I319" s="148"/>
      <c r="J319" s="42"/>
      <c r="K319" s="42"/>
      <c r="L319" s="46"/>
      <c r="M319" s="243"/>
      <c r="N319" s="244"/>
      <c r="O319" s="86"/>
      <c r="P319" s="86"/>
      <c r="Q319" s="86"/>
      <c r="R319" s="86"/>
      <c r="S319" s="86"/>
      <c r="T319" s="87"/>
      <c r="U319" s="40"/>
      <c r="V319" s="40"/>
      <c r="W319" s="40"/>
      <c r="X319" s="40"/>
      <c r="Y319" s="40"/>
      <c r="Z319" s="40"/>
      <c r="AA319" s="40"/>
      <c r="AB319" s="40"/>
      <c r="AC319" s="40"/>
      <c r="AD319" s="40"/>
      <c r="AE319" s="40"/>
      <c r="AT319" s="19" t="s">
        <v>149</v>
      </c>
      <c r="AU319" s="19" t="s">
        <v>82</v>
      </c>
    </row>
    <row r="320" s="13" customFormat="1">
      <c r="A320" s="13"/>
      <c r="B320" s="255"/>
      <c r="C320" s="256"/>
      <c r="D320" s="241" t="s">
        <v>190</v>
      </c>
      <c r="E320" s="257" t="s">
        <v>19</v>
      </c>
      <c r="F320" s="258" t="s">
        <v>522</v>
      </c>
      <c r="G320" s="256"/>
      <c r="H320" s="259">
        <v>537.85199999999998</v>
      </c>
      <c r="I320" s="260"/>
      <c r="J320" s="256"/>
      <c r="K320" s="256"/>
      <c r="L320" s="261"/>
      <c r="M320" s="262"/>
      <c r="N320" s="263"/>
      <c r="O320" s="263"/>
      <c r="P320" s="263"/>
      <c r="Q320" s="263"/>
      <c r="R320" s="263"/>
      <c r="S320" s="263"/>
      <c r="T320" s="264"/>
      <c r="U320" s="13"/>
      <c r="V320" s="13"/>
      <c r="W320" s="13"/>
      <c r="X320" s="13"/>
      <c r="Y320" s="13"/>
      <c r="Z320" s="13"/>
      <c r="AA320" s="13"/>
      <c r="AB320" s="13"/>
      <c r="AC320" s="13"/>
      <c r="AD320" s="13"/>
      <c r="AE320" s="13"/>
      <c r="AT320" s="265" t="s">
        <v>190</v>
      </c>
      <c r="AU320" s="265" t="s">
        <v>82</v>
      </c>
      <c r="AV320" s="13" t="s">
        <v>82</v>
      </c>
      <c r="AW320" s="13" t="s">
        <v>35</v>
      </c>
      <c r="AX320" s="13" t="s">
        <v>73</v>
      </c>
      <c r="AY320" s="265" t="s">
        <v>140</v>
      </c>
    </row>
    <row r="321" s="14" customFormat="1">
      <c r="A321" s="14"/>
      <c r="B321" s="266"/>
      <c r="C321" s="267"/>
      <c r="D321" s="241" t="s">
        <v>190</v>
      </c>
      <c r="E321" s="268" t="s">
        <v>19</v>
      </c>
      <c r="F321" s="269" t="s">
        <v>197</v>
      </c>
      <c r="G321" s="267"/>
      <c r="H321" s="270">
        <v>537.85199999999998</v>
      </c>
      <c r="I321" s="271"/>
      <c r="J321" s="267"/>
      <c r="K321" s="267"/>
      <c r="L321" s="272"/>
      <c r="M321" s="273"/>
      <c r="N321" s="274"/>
      <c r="O321" s="274"/>
      <c r="P321" s="274"/>
      <c r="Q321" s="274"/>
      <c r="R321" s="274"/>
      <c r="S321" s="274"/>
      <c r="T321" s="275"/>
      <c r="U321" s="14"/>
      <c r="V321" s="14"/>
      <c r="W321" s="14"/>
      <c r="X321" s="14"/>
      <c r="Y321" s="14"/>
      <c r="Z321" s="14"/>
      <c r="AA321" s="14"/>
      <c r="AB321" s="14"/>
      <c r="AC321" s="14"/>
      <c r="AD321" s="14"/>
      <c r="AE321" s="14"/>
      <c r="AT321" s="276" t="s">
        <v>190</v>
      </c>
      <c r="AU321" s="276" t="s">
        <v>82</v>
      </c>
      <c r="AV321" s="14" t="s">
        <v>147</v>
      </c>
      <c r="AW321" s="14" t="s">
        <v>35</v>
      </c>
      <c r="AX321" s="14" t="s">
        <v>80</v>
      </c>
      <c r="AY321" s="276" t="s">
        <v>140</v>
      </c>
    </row>
    <row r="322" s="2" customFormat="1" ht="21.75" customHeight="1">
      <c r="A322" s="40"/>
      <c r="B322" s="41"/>
      <c r="C322" s="228" t="s">
        <v>523</v>
      </c>
      <c r="D322" s="228" t="s">
        <v>142</v>
      </c>
      <c r="E322" s="229" t="s">
        <v>524</v>
      </c>
      <c r="F322" s="230" t="s">
        <v>525</v>
      </c>
      <c r="G322" s="231" t="s">
        <v>145</v>
      </c>
      <c r="H322" s="232">
        <v>1395</v>
      </c>
      <c r="I322" s="233"/>
      <c r="J322" s="234">
        <f>ROUND(I322*H322,2)</f>
        <v>0</v>
      </c>
      <c r="K322" s="230" t="s">
        <v>176</v>
      </c>
      <c r="L322" s="46"/>
      <c r="M322" s="235" t="s">
        <v>19</v>
      </c>
      <c r="N322" s="236" t="s">
        <v>44</v>
      </c>
      <c r="O322" s="86"/>
      <c r="P322" s="237">
        <f>O322*H322</f>
        <v>0</v>
      </c>
      <c r="Q322" s="237">
        <v>0</v>
      </c>
      <c r="R322" s="237">
        <f>Q322*H322</f>
        <v>0</v>
      </c>
      <c r="S322" s="237">
        <v>0</v>
      </c>
      <c r="T322" s="238">
        <f>S322*H322</f>
        <v>0</v>
      </c>
      <c r="U322" s="40"/>
      <c r="V322" s="40"/>
      <c r="W322" s="40"/>
      <c r="X322" s="40"/>
      <c r="Y322" s="40"/>
      <c r="Z322" s="40"/>
      <c r="AA322" s="40"/>
      <c r="AB322" s="40"/>
      <c r="AC322" s="40"/>
      <c r="AD322" s="40"/>
      <c r="AE322" s="40"/>
      <c r="AR322" s="239" t="s">
        <v>232</v>
      </c>
      <c r="AT322" s="239" t="s">
        <v>142</v>
      </c>
      <c r="AU322" s="239" t="s">
        <v>82</v>
      </c>
      <c r="AY322" s="19" t="s">
        <v>140</v>
      </c>
      <c r="BE322" s="240">
        <f>IF(N322="základní",J322,0)</f>
        <v>0</v>
      </c>
      <c r="BF322" s="240">
        <f>IF(N322="snížená",J322,0)</f>
        <v>0</v>
      </c>
      <c r="BG322" s="240">
        <f>IF(N322="zákl. přenesená",J322,0)</f>
        <v>0</v>
      </c>
      <c r="BH322" s="240">
        <f>IF(N322="sníž. přenesená",J322,0)</f>
        <v>0</v>
      </c>
      <c r="BI322" s="240">
        <f>IF(N322="nulová",J322,0)</f>
        <v>0</v>
      </c>
      <c r="BJ322" s="19" t="s">
        <v>80</v>
      </c>
      <c r="BK322" s="240">
        <f>ROUND(I322*H322,2)</f>
        <v>0</v>
      </c>
      <c r="BL322" s="19" t="s">
        <v>232</v>
      </c>
      <c r="BM322" s="239" t="s">
        <v>526</v>
      </c>
    </row>
    <row r="323" s="2" customFormat="1">
      <c r="A323" s="40"/>
      <c r="B323" s="41"/>
      <c r="C323" s="42"/>
      <c r="D323" s="241" t="s">
        <v>420</v>
      </c>
      <c r="E323" s="42"/>
      <c r="F323" s="242" t="s">
        <v>527</v>
      </c>
      <c r="G323" s="42"/>
      <c r="H323" s="42"/>
      <c r="I323" s="148"/>
      <c r="J323" s="42"/>
      <c r="K323" s="42"/>
      <c r="L323" s="46"/>
      <c r="M323" s="243"/>
      <c r="N323" s="244"/>
      <c r="O323" s="86"/>
      <c r="P323" s="86"/>
      <c r="Q323" s="86"/>
      <c r="R323" s="86"/>
      <c r="S323" s="86"/>
      <c r="T323" s="87"/>
      <c r="U323" s="40"/>
      <c r="V323" s="40"/>
      <c r="W323" s="40"/>
      <c r="X323" s="40"/>
      <c r="Y323" s="40"/>
      <c r="Z323" s="40"/>
      <c r="AA323" s="40"/>
      <c r="AB323" s="40"/>
      <c r="AC323" s="40"/>
      <c r="AD323" s="40"/>
      <c r="AE323" s="40"/>
      <c r="AT323" s="19" t="s">
        <v>420</v>
      </c>
      <c r="AU323" s="19" t="s">
        <v>82</v>
      </c>
    </row>
    <row r="324" s="13" customFormat="1">
      <c r="A324" s="13"/>
      <c r="B324" s="255"/>
      <c r="C324" s="256"/>
      <c r="D324" s="241" t="s">
        <v>190</v>
      </c>
      <c r="E324" s="257" t="s">
        <v>19</v>
      </c>
      <c r="F324" s="258" t="s">
        <v>528</v>
      </c>
      <c r="G324" s="256"/>
      <c r="H324" s="259">
        <v>1395</v>
      </c>
      <c r="I324" s="260"/>
      <c r="J324" s="256"/>
      <c r="K324" s="256"/>
      <c r="L324" s="261"/>
      <c r="M324" s="262"/>
      <c r="N324" s="263"/>
      <c r="O324" s="263"/>
      <c r="P324" s="263"/>
      <c r="Q324" s="263"/>
      <c r="R324" s="263"/>
      <c r="S324" s="263"/>
      <c r="T324" s="264"/>
      <c r="U324" s="13"/>
      <c r="V324" s="13"/>
      <c r="W324" s="13"/>
      <c r="X324" s="13"/>
      <c r="Y324" s="13"/>
      <c r="Z324" s="13"/>
      <c r="AA324" s="13"/>
      <c r="AB324" s="13"/>
      <c r="AC324" s="13"/>
      <c r="AD324" s="13"/>
      <c r="AE324" s="13"/>
      <c r="AT324" s="265" t="s">
        <v>190</v>
      </c>
      <c r="AU324" s="265" t="s">
        <v>82</v>
      </c>
      <c r="AV324" s="13" t="s">
        <v>82</v>
      </c>
      <c r="AW324" s="13" t="s">
        <v>35</v>
      </c>
      <c r="AX324" s="13" t="s">
        <v>73</v>
      </c>
      <c r="AY324" s="265" t="s">
        <v>140</v>
      </c>
    </row>
    <row r="325" s="14" customFormat="1">
      <c r="A325" s="14"/>
      <c r="B325" s="266"/>
      <c r="C325" s="267"/>
      <c r="D325" s="241" t="s">
        <v>190</v>
      </c>
      <c r="E325" s="268" t="s">
        <v>19</v>
      </c>
      <c r="F325" s="269" t="s">
        <v>197</v>
      </c>
      <c r="G325" s="267"/>
      <c r="H325" s="270">
        <v>1395</v>
      </c>
      <c r="I325" s="271"/>
      <c r="J325" s="267"/>
      <c r="K325" s="267"/>
      <c r="L325" s="272"/>
      <c r="M325" s="273"/>
      <c r="N325" s="274"/>
      <c r="O325" s="274"/>
      <c r="P325" s="274"/>
      <c r="Q325" s="274"/>
      <c r="R325" s="274"/>
      <c r="S325" s="274"/>
      <c r="T325" s="275"/>
      <c r="U325" s="14"/>
      <c r="V325" s="14"/>
      <c r="W325" s="14"/>
      <c r="X325" s="14"/>
      <c r="Y325" s="14"/>
      <c r="Z325" s="14"/>
      <c r="AA325" s="14"/>
      <c r="AB325" s="14"/>
      <c r="AC325" s="14"/>
      <c r="AD325" s="14"/>
      <c r="AE325" s="14"/>
      <c r="AT325" s="276" t="s">
        <v>190</v>
      </c>
      <c r="AU325" s="276" t="s">
        <v>82</v>
      </c>
      <c r="AV325" s="14" t="s">
        <v>147</v>
      </c>
      <c r="AW325" s="14" t="s">
        <v>35</v>
      </c>
      <c r="AX325" s="14" t="s">
        <v>80</v>
      </c>
      <c r="AY325" s="276" t="s">
        <v>140</v>
      </c>
    </row>
    <row r="326" s="2" customFormat="1" ht="33" customHeight="1">
      <c r="A326" s="40"/>
      <c r="B326" s="41"/>
      <c r="C326" s="228" t="s">
        <v>529</v>
      </c>
      <c r="D326" s="228" t="s">
        <v>142</v>
      </c>
      <c r="E326" s="229" t="s">
        <v>530</v>
      </c>
      <c r="F326" s="230" t="s">
        <v>531</v>
      </c>
      <c r="G326" s="231" t="s">
        <v>145</v>
      </c>
      <c r="H326" s="232">
        <v>1612.0350000000001</v>
      </c>
      <c r="I326" s="233"/>
      <c r="J326" s="234">
        <f>ROUND(I326*H326,2)</f>
        <v>0</v>
      </c>
      <c r="K326" s="230" t="s">
        <v>146</v>
      </c>
      <c r="L326" s="46"/>
      <c r="M326" s="235" t="s">
        <v>19</v>
      </c>
      <c r="N326" s="236" t="s">
        <v>44</v>
      </c>
      <c r="O326" s="86"/>
      <c r="P326" s="237">
        <f>O326*H326</f>
        <v>0</v>
      </c>
      <c r="Q326" s="237">
        <v>0</v>
      </c>
      <c r="R326" s="237">
        <f>Q326*H326</f>
        <v>0</v>
      </c>
      <c r="S326" s="237">
        <v>0</v>
      </c>
      <c r="T326" s="238">
        <f>S326*H326</f>
        <v>0</v>
      </c>
      <c r="U326" s="40"/>
      <c r="V326" s="40"/>
      <c r="W326" s="40"/>
      <c r="X326" s="40"/>
      <c r="Y326" s="40"/>
      <c r="Z326" s="40"/>
      <c r="AA326" s="40"/>
      <c r="AB326" s="40"/>
      <c r="AC326" s="40"/>
      <c r="AD326" s="40"/>
      <c r="AE326" s="40"/>
      <c r="AR326" s="239" t="s">
        <v>232</v>
      </c>
      <c r="AT326" s="239" t="s">
        <v>142</v>
      </c>
      <c r="AU326" s="239" t="s">
        <v>82</v>
      </c>
      <c r="AY326" s="19" t="s">
        <v>140</v>
      </c>
      <c r="BE326" s="240">
        <f>IF(N326="základní",J326,0)</f>
        <v>0</v>
      </c>
      <c r="BF326" s="240">
        <f>IF(N326="snížená",J326,0)</f>
        <v>0</v>
      </c>
      <c r="BG326" s="240">
        <f>IF(N326="zákl. přenesená",J326,0)</f>
        <v>0</v>
      </c>
      <c r="BH326" s="240">
        <f>IF(N326="sníž. přenesená",J326,0)</f>
        <v>0</v>
      </c>
      <c r="BI326" s="240">
        <f>IF(N326="nulová",J326,0)</f>
        <v>0</v>
      </c>
      <c r="BJ326" s="19" t="s">
        <v>80</v>
      </c>
      <c r="BK326" s="240">
        <f>ROUND(I326*H326,2)</f>
        <v>0</v>
      </c>
      <c r="BL326" s="19" t="s">
        <v>232</v>
      </c>
      <c r="BM326" s="239" t="s">
        <v>532</v>
      </c>
    </row>
    <row r="327" s="2" customFormat="1">
      <c r="A327" s="40"/>
      <c r="B327" s="41"/>
      <c r="C327" s="42"/>
      <c r="D327" s="241" t="s">
        <v>149</v>
      </c>
      <c r="E327" s="42"/>
      <c r="F327" s="242" t="s">
        <v>533</v>
      </c>
      <c r="G327" s="42"/>
      <c r="H327" s="42"/>
      <c r="I327" s="148"/>
      <c r="J327" s="42"/>
      <c r="K327" s="42"/>
      <c r="L327" s="46"/>
      <c r="M327" s="243"/>
      <c r="N327" s="244"/>
      <c r="O327" s="86"/>
      <c r="P327" s="86"/>
      <c r="Q327" s="86"/>
      <c r="R327" s="86"/>
      <c r="S327" s="86"/>
      <c r="T327" s="87"/>
      <c r="U327" s="40"/>
      <c r="V327" s="40"/>
      <c r="W327" s="40"/>
      <c r="X327" s="40"/>
      <c r="Y327" s="40"/>
      <c r="Z327" s="40"/>
      <c r="AA327" s="40"/>
      <c r="AB327" s="40"/>
      <c r="AC327" s="40"/>
      <c r="AD327" s="40"/>
      <c r="AE327" s="40"/>
      <c r="AT327" s="19" t="s">
        <v>149</v>
      </c>
      <c r="AU327" s="19" t="s">
        <v>82</v>
      </c>
    </row>
    <row r="328" s="13" customFormat="1">
      <c r="A328" s="13"/>
      <c r="B328" s="255"/>
      <c r="C328" s="256"/>
      <c r="D328" s="241" t="s">
        <v>190</v>
      </c>
      <c r="E328" s="257" t="s">
        <v>19</v>
      </c>
      <c r="F328" s="258" t="s">
        <v>505</v>
      </c>
      <c r="G328" s="256"/>
      <c r="H328" s="259">
        <v>1612.0350000000001</v>
      </c>
      <c r="I328" s="260"/>
      <c r="J328" s="256"/>
      <c r="K328" s="256"/>
      <c r="L328" s="261"/>
      <c r="M328" s="262"/>
      <c r="N328" s="263"/>
      <c r="O328" s="263"/>
      <c r="P328" s="263"/>
      <c r="Q328" s="263"/>
      <c r="R328" s="263"/>
      <c r="S328" s="263"/>
      <c r="T328" s="264"/>
      <c r="U328" s="13"/>
      <c r="V328" s="13"/>
      <c r="W328" s="13"/>
      <c r="X328" s="13"/>
      <c r="Y328" s="13"/>
      <c r="Z328" s="13"/>
      <c r="AA328" s="13"/>
      <c r="AB328" s="13"/>
      <c r="AC328" s="13"/>
      <c r="AD328" s="13"/>
      <c r="AE328" s="13"/>
      <c r="AT328" s="265" t="s">
        <v>190</v>
      </c>
      <c r="AU328" s="265" t="s">
        <v>82</v>
      </c>
      <c r="AV328" s="13" t="s">
        <v>82</v>
      </c>
      <c r="AW328" s="13" t="s">
        <v>35</v>
      </c>
      <c r="AX328" s="13" t="s">
        <v>73</v>
      </c>
      <c r="AY328" s="265" t="s">
        <v>140</v>
      </c>
    </row>
    <row r="329" s="14" customFormat="1">
      <c r="A329" s="14"/>
      <c r="B329" s="266"/>
      <c r="C329" s="267"/>
      <c r="D329" s="241" t="s">
        <v>190</v>
      </c>
      <c r="E329" s="268" t="s">
        <v>19</v>
      </c>
      <c r="F329" s="269" t="s">
        <v>197</v>
      </c>
      <c r="G329" s="267"/>
      <c r="H329" s="270">
        <v>1612.0350000000001</v>
      </c>
      <c r="I329" s="271"/>
      <c r="J329" s="267"/>
      <c r="K329" s="267"/>
      <c r="L329" s="272"/>
      <c r="M329" s="273"/>
      <c r="N329" s="274"/>
      <c r="O329" s="274"/>
      <c r="P329" s="274"/>
      <c r="Q329" s="274"/>
      <c r="R329" s="274"/>
      <c r="S329" s="274"/>
      <c r="T329" s="275"/>
      <c r="U329" s="14"/>
      <c r="V329" s="14"/>
      <c r="W329" s="14"/>
      <c r="X329" s="14"/>
      <c r="Y329" s="14"/>
      <c r="Z329" s="14"/>
      <c r="AA329" s="14"/>
      <c r="AB329" s="14"/>
      <c r="AC329" s="14"/>
      <c r="AD329" s="14"/>
      <c r="AE329" s="14"/>
      <c r="AT329" s="276" t="s">
        <v>190</v>
      </c>
      <c r="AU329" s="276" t="s">
        <v>82</v>
      </c>
      <c r="AV329" s="14" t="s">
        <v>147</v>
      </c>
      <c r="AW329" s="14" t="s">
        <v>35</v>
      </c>
      <c r="AX329" s="14" t="s">
        <v>80</v>
      </c>
      <c r="AY329" s="276" t="s">
        <v>140</v>
      </c>
    </row>
    <row r="330" s="2" customFormat="1" ht="21.75" customHeight="1">
      <c r="A330" s="40"/>
      <c r="B330" s="41"/>
      <c r="C330" s="228" t="s">
        <v>534</v>
      </c>
      <c r="D330" s="228" t="s">
        <v>142</v>
      </c>
      <c r="E330" s="229" t="s">
        <v>535</v>
      </c>
      <c r="F330" s="230" t="s">
        <v>536</v>
      </c>
      <c r="G330" s="231" t="s">
        <v>153</v>
      </c>
      <c r="H330" s="232">
        <v>2015.125</v>
      </c>
      <c r="I330" s="233"/>
      <c r="J330" s="234">
        <f>ROUND(I330*H330,2)</f>
        <v>0</v>
      </c>
      <c r="K330" s="230" t="s">
        <v>146</v>
      </c>
      <c r="L330" s="46"/>
      <c r="M330" s="235" t="s">
        <v>19</v>
      </c>
      <c r="N330" s="236" t="s">
        <v>44</v>
      </c>
      <c r="O330" s="86"/>
      <c r="P330" s="237">
        <f>O330*H330</f>
        <v>0</v>
      </c>
      <c r="Q330" s="237">
        <v>0</v>
      </c>
      <c r="R330" s="237">
        <f>Q330*H330</f>
        <v>0</v>
      </c>
      <c r="S330" s="237">
        <v>0</v>
      </c>
      <c r="T330" s="238">
        <f>S330*H330</f>
        <v>0</v>
      </c>
      <c r="U330" s="40"/>
      <c r="V330" s="40"/>
      <c r="W330" s="40"/>
      <c r="X330" s="40"/>
      <c r="Y330" s="40"/>
      <c r="Z330" s="40"/>
      <c r="AA330" s="40"/>
      <c r="AB330" s="40"/>
      <c r="AC330" s="40"/>
      <c r="AD330" s="40"/>
      <c r="AE330" s="40"/>
      <c r="AR330" s="239" t="s">
        <v>232</v>
      </c>
      <c r="AT330" s="239" t="s">
        <v>142</v>
      </c>
      <c r="AU330" s="239" t="s">
        <v>82</v>
      </c>
      <c r="AY330" s="19" t="s">
        <v>140</v>
      </c>
      <c r="BE330" s="240">
        <f>IF(N330="základní",J330,0)</f>
        <v>0</v>
      </c>
      <c r="BF330" s="240">
        <f>IF(N330="snížená",J330,0)</f>
        <v>0</v>
      </c>
      <c r="BG330" s="240">
        <f>IF(N330="zákl. přenesená",J330,0)</f>
        <v>0</v>
      </c>
      <c r="BH330" s="240">
        <f>IF(N330="sníž. přenesená",J330,0)</f>
        <v>0</v>
      </c>
      <c r="BI330" s="240">
        <f>IF(N330="nulová",J330,0)</f>
        <v>0</v>
      </c>
      <c r="BJ330" s="19" t="s">
        <v>80</v>
      </c>
      <c r="BK330" s="240">
        <f>ROUND(I330*H330,2)</f>
        <v>0</v>
      </c>
      <c r="BL330" s="19" t="s">
        <v>232</v>
      </c>
      <c r="BM330" s="239" t="s">
        <v>537</v>
      </c>
    </row>
    <row r="331" s="2" customFormat="1">
      <c r="A331" s="40"/>
      <c r="B331" s="41"/>
      <c r="C331" s="42"/>
      <c r="D331" s="241" t="s">
        <v>149</v>
      </c>
      <c r="E331" s="42"/>
      <c r="F331" s="242" t="s">
        <v>533</v>
      </c>
      <c r="G331" s="42"/>
      <c r="H331" s="42"/>
      <c r="I331" s="148"/>
      <c r="J331" s="42"/>
      <c r="K331" s="42"/>
      <c r="L331" s="46"/>
      <c r="M331" s="243"/>
      <c r="N331" s="244"/>
      <c r="O331" s="86"/>
      <c r="P331" s="86"/>
      <c r="Q331" s="86"/>
      <c r="R331" s="86"/>
      <c r="S331" s="86"/>
      <c r="T331" s="87"/>
      <c r="U331" s="40"/>
      <c r="V331" s="40"/>
      <c r="W331" s="40"/>
      <c r="X331" s="40"/>
      <c r="Y331" s="40"/>
      <c r="Z331" s="40"/>
      <c r="AA331" s="40"/>
      <c r="AB331" s="40"/>
      <c r="AC331" s="40"/>
      <c r="AD331" s="40"/>
      <c r="AE331" s="40"/>
      <c r="AT331" s="19" t="s">
        <v>149</v>
      </c>
      <c r="AU331" s="19" t="s">
        <v>82</v>
      </c>
    </row>
    <row r="332" s="13" customFormat="1">
      <c r="A332" s="13"/>
      <c r="B332" s="255"/>
      <c r="C332" s="256"/>
      <c r="D332" s="241" t="s">
        <v>190</v>
      </c>
      <c r="E332" s="257" t="s">
        <v>19</v>
      </c>
      <c r="F332" s="258" t="s">
        <v>538</v>
      </c>
      <c r="G332" s="256"/>
      <c r="H332" s="259">
        <v>2015.125</v>
      </c>
      <c r="I332" s="260"/>
      <c r="J332" s="256"/>
      <c r="K332" s="256"/>
      <c r="L332" s="261"/>
      <c r="M332" s="262"/>
      <c r="N332" s="263"/>
      <c r="O332" s="263"/>
      <c r="P332" s="263"/>
      <c r="Q332" s="263"/>
      <c r="R332" s="263"/>
      <c r="S332" s="263"/>
      <c r="T332" s="264"/>
      <c r="U332" s="13"/>
      <c r="V332" s="13"/>
      <c r="W332" s="13"/>
      <c r="X332" s="13"/>
      <c r="Y332" s="13"/>
      <c r="Z332" s="13"/>
      <c r="AA332" s="13"/>
      <c r="AB332" s="13"/>
      <c r="AC332" s="13"/>
      <c r="AD332" s="13"/>
      <c r="AE332" s="13"/>
      <c r="AT332" s="265" t="s">
        <v>190</v>
      </c>
      <c r="AU332" s="265" t="s">
        <v>82</v>
      </c>
      <c r="AV332" s="13" t="s">
        <v>82</v>
      </c>
      <c r="AW332" s="13" t="s">
        <v>35</v>
      </c>
      <c r="AX332" s="13" t="s">
        <v>80</v>
      </c>
      <c r="AY332" s="265" t="s">
        <v>140</v>
      </c>
    </row>
    <row r="333" s="2" customFormat="1" ht="16.5" customHeight="1">
      <c r="A333" s="40"/>
      <c r="B333" s="41"/>
      <c r="C333" s="245" t="s">
        <v>539</v>
      </c>
      <c r="D333" s="245" t="s">
        <v>173</v>
      </c>
      <c r="E333" s="246" t="s">
        <v>540</v>
      </c>
      <c r="F333" s="247" t="s">
        <v>541</v>
      </c>
      <c r="G333" s="248" t="s">
        <v>187</v>
      </c>
      <c r="H333" s="249">
        <v>18.565999999999999</v>
      </c>
      <c r="I333" s="250"/>
      <c r="J333" s="251">
        <f>ROUND(I333*H333,2)</f>
        <v>0</v>
      </c>
      <c r="K333" s="247" t="s">
        <v>146</v>
      </c>
      <c r="L333" s="252"/>
      <c r="M333" s="253" t="s">
        <v>19</v>
      </c>
      <c r="N333" s="254" t="s">
        <v>44</v>
      </c>
      <c r="O333" s="86"/>
      <c r="P333" s="237">
        <f>O333*H333</f>
        <v>0</v>
      </c>
      <c r="Q333" s="237">
        <v>0.55000000000000004</v>
      </c>
      <c r="R333" s="237">
        <f>Q333*H333</f>
        <v>10.2113</v>
      </c>
      <c r="S333" s="237">
        <v>0</v>
      </c>
      <c r="T333" s="238">
        <f>S333*H333</f>
        <v>0</v>
      </c>
      <c r="U333" s="40"/>
      <c r="V333" s="40"/>
      <c r="W333" s="40"/>
      <c r="X333" s="40"/>
      <c r="Y333" s="40"/>
      <c r="Z333" s="40"/>
      <c r="AA333" s="40"/>
      <c r="AB333" s="40"/>
      <c r="AC333" s="40"/>
      <c r="AD333" s="40"/>
      <c r="AE333" s="40"/>
      <c r="AR333" s="239" t="s">
        <v>326</v>
      </c>
      <c r="AT333" s="239" t="s">
        <v>173</v>
      </c>
      <c r="AU333" s="239" t="s">
        <v>82</v>
      </c>
      <c r="AY333" s="19" t="s">
        <v>140</v>
      </c>
      <c r="BE333" s="240">
        <f>IF(N333="základní",J333,0)</f>
        <v>0</v>
      </c>
      <c r="BF333" s="240">
        <f>IF(N333="snížená",J333,0)</f>
        <v>0</v>
      </c>
      <c r="BG333" s="240">
        <f>IF(N333="zákl. přenesená",J333,0)</f>
        <v>0</v>
      </c>
      <c r="BH333" s="240">
        <f>IF(N333="sníž. přenesená",J333,0)</f>
        <v>0</v>
      </c>
      <c r="BI333" s="240">
        <f>IF(N333="nulová",J333,0)</f>
        <v>0</v>
      </c>
      <c r="BJ333" s="19" t="s">
        <v>80</v>
      </c>
      <c r="BK333" s="240">
        <f>ROUND(I333*H333,2)</f>
        <v>0</v>
      </c>
      <c r="BL333" s="19" t="s">
        <v>232</v>
      </c>
      <c r="BM333" s="239" t="s">
        <v>542</v>
      </c>
    </row>
    <row r="334" s="13" customFormat="1">
      <c r="A334" s="13"/>
      <c r="B334" s="255"/>
      <c r="C334" s="256"/>
      <c r="D334" s="241" t="s">
        <v>190</v>
      </c>
      <c r="E334" s="257" t="s">
        <v>19</v>
      </c>
      <c r="F334" s="258" t="s">
        <v>543</v>
      </c>
      <c r="G334" s="256"/>
      <c r="H334" s="259">
        <v>12.193</v>
      </c>
      <c r="I334" s="260"/>
      <c r="J334" s="256"/>
      <c r="K334" s="256"/>
      <c r="L334" s="261"/>
      <c r="M334" s="262"/>
      <c r="N334" s="263"/>
      <c r="O334" s="263"/>
      <c r="P334" s="263"/>
      <c r="Q334" s="263"/>
      <c r="R334" s="263"/>
      <c r="S334" s="263"/>
      <c r="T334" s="264"/>
      <c r="U334" s="13"/>
      <c r="V334" s="13"/>
      <c r="W334" s="13"/>
      <c r="X334" s="13"/>
      <c r="Y334" s="13"/>
      <c r="Z334" s="13"/>
      <c r="AA334" s="13"/>
      <c r="AB334" s="13"/>
      <c r="AC334" s="13"/>
      <c r="AD334" s="13"/>
      <c r="AE334" s="13"/>
      <c r="AT334" s="265" t="s">
        <v>190</v>
      </c>
      <c r="AU334" s="265" t="s">
        <v>82</v>
      </c>
      <c r="AV334" s="13" t="s">
        <v>82</v>
      </c>
      <c r="AW334" s="13" t="s">
        <v>35</v>
      </c>
      <c r="AX334" s="13" t="s">
        <v>73</v>
      </c>
      <c r="AY334" s="265" t="s">
        <v>140</v>
      </c>
    </row>
    <row r="335" s="13" customFormat="1">
      <c r="A335" s="13"/>
      <c r="B335" s="255"/>
      <c r="C335" s="256"/>
      <c r="D335" s="241" t="s">
        <v>190</v>
      </c>
      <c r="E335" s="257" t="s">
        <v>19</v>
      </c>
      <c r="F335" s="258" t="s">
        <v>544</v>
      </c>
      <c r="G335" s="256"/>
      <c r="H335" s="259">
        <v>5.0300000000000002</v>
      </c>
      <c r="I335" s="260"/>
      <c r="J335" s="256"/>
      <c r="K335" s="256"/>
      <c r="L335" s="261"/>
      <c r="M335" s="262"/>
      <c r="N335" s="263"/>
      <c r="O335" s="263"/>
      <c r="P335" s="263"/>
      <c r="Q335" s="263"/>
      <c r="R335" s="263"/>
      <c r="S335" s="263"/>
      <c r="T335" s="264"/>
      <c r="U335" s="13"/>
      <c r="V335" s="13"/>
      <c r="W335" s="13"/>
      <c r="X335" s="13"/>
      <c r="Y335" s="13"/>
      <c r="Z335" s="13"/>
      <c r="AA335" s="13"/>
      <c r="AB335" s="13"/>
      <c r="AC335" s="13"/>
      <c r="AD335" s="13"/>
      <c r="AE335" s="13"/>
      <c r="AT335" s="265" t="s">
        <v>190</v>
      </c>
      <c r="AU335" s="265" t="s">
        <v>82</v>
      </c>
      <c r="AV335" s="13" t="s">
        <v>82</v>
      </c>
      <c r="AW335" s="13" t="s">
        <v>35</v>
      </c>
      <c r="AX335" s="13" t="s">
        <v>73</v>
      </c>
      <c r="AY335" s="265" t="s">
        <v>140</v>
      </c>
    </row>
    <row r="336" s="13" customFormat="1">
      <c r="A336" s="13"/>
      <c r="B336" s="255"/>
      <c r="C336" s="256"/>
      <c r="D336" s="241" t="s">
        <v>190</v>
      </c>
      <c r="E336" s="257" t="s">
        <v>19</v>
      </c>
      <c r="F336" s="258" t="s">
        <v>545</v>
      </c>
      <c r="G336" s="256"/>
      <c r="H336" s="259">
        <v>1.343</v>
      </c>
      <c r="I336" s="260"/>
      <c r="J336" s="256"/>
      <c r="K336" s="256"/>
      <c r="L336" s="261"/>
      <c r="M336" s="262"/>
      <c r="N336" s="263"/>
      <c r="O336" s="263"/>
      <c r="P336" s="263"/>
      <c r="Q336" s="263"/>
      <c r="R336" s="263"/>
      <c r="S336" s="263"/>
      <c r="T336" s="264"/>
      <c r="U336" s="13"/>
      <c r="V336" s="13"/>
      <c r="W336" s="13"/>
      <c r="X336" s="13"/>
      <c r="Y336" s="13"/>
      <c r="Z336" s="13"/>
      <c r="AA336" s="13"/>
      <c r="AB336" s="13"/>
      <c r="AC336" s="13"/>
      <c r="AD336" s="13"/>
      <c r="AE336" s="13"/>
      <c r="AT336" s="265" t="s">
        <v>190</v>
      </c>
      <c r="AU336" s="265" t="s">
        <v>82</v>
      </c>
      <c r="AV336" s="13" t="s">
        <v>82</v>
      </c>
      <c r="AW336" s="13" t="s">
        <v>35</v>
      </c>
      <c r="AX336" s="13" t="s">
        <v>73</v>
      </c>
      <c r="AY336" s="265" t="s">
        <v>140</v>
      </c>
    </row>
    <row r="337" s="14" customFormat="1">
      <c r="A337" s="14"/>
      <c r="B337" s="266"/>
      <c r="C337" s="267"/>
      <c r="D337" s="241" t="s">
        <v>190</v>
      </c>
      <c r="E337" s="268" t="s">
        <v>19</v>
      </c>
      <c r="F337" s="269" t="s">
        <v>197</v>
      </c>
      <c r="G337" s="267"/>
      <c r="H337" s="270">
        <v>18.565999999999999</v>
      </c>
      <c r="I337" s="271"/>
      <c r="J337" s="267"/>
      <c r="K337" s="267"/>
      <c r="L337" s="272"/>
      <c r="M337" s="273"/>
      <c r="N337" s="274"/>
      <c r="O337" s="274"/>
      <c r="P337" s="274"/>
      <c r="Q337" s="274"/>
      <c r="R337" s="274"/>
      <c r="S337" s="274"/>
      <c r="T337" s="275"/>
      <c r="U337" s="14"/>
      <c r="V337" s="14"/>
      <c r="W337" s="14"/>
      <c r="X337" s="14"/>
      <c r="Y337" s="14"/>
      <c r="Z337" s="14"/>
      <c r="AA337" s="14"/>
      <c r="AB337" s="14"/>
      <c r="AC337" s="14"/>
      <c r="AD337" s="14"/>
      <c r="AE337" s="14"/>
      <c r="AT337" s="276" t="s">
        <v>190</v>
      </c>
      <c r="AU337" s="276" t="s">
        <v>82</v>
      </c>
      <c r="AV337" s="14" t="s">
        <v>147</v>
      </c>
      <c r="AW337" s="14" t="s">
        <v>35</v>
      </c>
      <c r="AX337" s="14" t="s">
        <v>80</v>
      </c>
      <c r="AY337" s="276" t="s">
        <v>140</v>
      </c>
    </row>
    <row r="338" s="2" customFormat="1" ht="44.25" customHeight="1">
      <c r="A338" s="40"/>
      <c r="B338" s="41"/>
      <c r="C338" s="228" t="s">
        <v>546</v>
      </c>
      <c r="D338" s="228" t="s">
        <v>142</v>
      </c>
      <c r="E338" s="229" t="s">
        <v>547</v>
      </c>
      <c r="F338" s="230" t="s">
        <v>548</v>
      </c>
      <c r="G338" s="231" t="s">
        <v>235</v>
      </c>
      <c r="H338" s="232">
        <v>12.933</v>
      </c>
      <c r="I338" s="233"/>
      <c r="J338" s="234">
        <f>ROUND(I338*H338,2)</f>
        <v>0</v>
      </c>
      <c r="K338" s="230" t="s">
        <v>146</v>
      </c>
      <c r="L338" s="46"/>
      <c r="M338" s="235" t="s">
        <v>19</v>
      </c>
      <c r="N338" s="236" t="s">
        <v>44</v>
      </c>
      <c r="O338" s="86"/>
      <c r="P338" s="237">
        <f>O338*H338</f>
        <v>0</v>
      </c>
      <c r="Q338" s="237">
        <v>0</v>
      </c>
      <c r="R338" s="237">
        <f>Q338*H338</f>
        <v>0</v>
      </c>
      <c r="S338" s="237">
        <v>0</v>
      </c>
      <c r="T338" s="238">
        <f>S338*H338</f>
        <v>0</v>
      </c>
      <c r="U338" s="40"/>
      <c r="V338" s="40"/>
      <c r="W338" s="40"/>
      <c r="X338" s="40"/>
      <c r="Y338" s="40"/>
      <c r="Z338" s="40"/>
      <c r="AA338" s="40"/>
      <c r="AB338" s="40"/>
      <c r="AC338" s="40"/>
      <c r="AD338" s="40"/>
      <c r="AE338" s="40"/>
      <c r="AR338" s="239" t="s">
        <v>232</v>
      </c>
      <c r="AT338" s="239" t="s">
        <v>142</v>
      </c>
      <c r="AU338" s="239" t="s">
        <v>82</v>
      </c>
      <c r="AY338" s="19" t="s">
        <v>140</v>
      </c>
      <c r="BE338" s="240">
        <f>IF(N338="základní",J338,0)</f>
        <v>0</v>
      </c>
      <c r="BF338" s="240">
        <f>IF(N338="snížená",J338,0)</f>
        <v>0</v>
      </c>
      <c r="BG338" s="240">
        <f>IF(N338="zákl. přenesená",J338,0)</f>
        <v>0</v>
      </c>
      <c r="BH338" s="240">
        <f>IF(N338="sníž. přenesená",J338,0)</f>
        <v>0</v>
      </c>
      <c r="BI338" s="240">
        <f>IF(N338="nulová",J338,0)</f>
        <v>0</v>
      </c>
      <c r="BJ338" s="19" t="s">
        <v>80</v>
      </c>
      <c r="BK338" s="240">
        <f>ROUND(I338*H338,2)</f>
        <v>0</v>
      </c>
      <c r="BL338" s="19" t="s">
        <v>232</v>
      </c>
      <c r="BM338" s="239" t="s">
        <v>549</v>
      </c>
    </row>
    <row r="339" s="2" customFormat="1">
      <c r="A339" s="40"/>
      <c r="B339" s="41"/>
      <c r="C339" s="42"/>
      <c r="D339" s="241" t="s">
        <v>149</v>
      </c>
      <c r="E339" s="42"/>
      <c r="F339" s="242" t="s">
        <v>495</v>
      </c>
      <c r="G339" s="42"/>
      <c r="H339" s="42"/>
      <c r="I339" s="148"/>
      <c r="J339" s="42"/>
      <c r="K339" s="42"/>
      <c r="L339" s="46"/>
      <c r="M339" s="243"/>
      <c r="N339" s="244"/>
      <c r="O339" s="86"/>
      <c r="P339" s="86"/>
      <c r="Q339" s="86"/>
      <c r="R339" s="86"/>
      <c r="S339" s="86"/>
      <c r="T339" s="87"/>
      <c r="U339" s="40"/>
      <c r="V339" s="40"/>
      <c r="W339" s="40"/>
      <c r="X339" s="40"/>
      <c r="Y339" s="40"/>
      <c r="Z339" s="40"/>
      <c r="AA339" s="40"/>
      <c r="AB339" s="40"/>
      <c r="AC339" s="40"/>
      <c r="AD339" s="40"/>
      <c r="AE339" s="40"/>
      <c r="AT339" s="19" t="s">
        <v>149</v>
      </c>
      <c r="AU339" s="19" t="s">
        <v>82</v>
      </c>
    </row>
    <row r="340" s="2" customFormat="1" ht="44.25" customHeight="1">
      <c r="A340" s="40"/>
      <c r="B340" s="41"/>
      <c r="C340" s="228" t="s">
        <v>550</v>
      </c>
      <c r="D340" s="228" t="s">
        <v>142</v>
      </c>
      <c r="E340" s="229" t="s">
        <v>551</v>
      </c>
      <c r="F340" s="230" t="s">
        <v>552</v>
      </c>
      <c r="G340" s="231" t="s">
        <v>235</v>
      </c>
      <c r="H340" s="232">
        <v>12.933</v>
      </c>
      <c r="I340" s="233"/>
      <c r="J340" s="234">
        <f>ROUND(I340*H340,2)</f>
        <v>0</v>
      </c>
      <c r="K340" s="230" t="s">
        <v>146</v>
      </c>
      <c r="L340" s="46"/>
      <c r="M340" s="235" t="s">
        <v>19</v>
      </c>
      <c r="N340" s="236" t="s">
        <v>44</v>
      </c>
      <c r="O340" s="86"/>
      <c r="P340" s="237">
        <f>O340*H340</f>
        <v>0</v>
      </c>
      <c r="Q340" s="237">
        <v>0</v>
      </c>
      <c r="R340" s="237">
        <f>Q340*H340</f>
        <v>0</v>
      </c>
      <c r="S340" s="237">
        <v>0</v>
      </c>
      <c r="T340" s="238">
        <f>S340*H340</f>
        <v>0</v>
      </c>
      <c r="U340" s="40"/>
      <c r="V340" s="40"/>
      <c r="W340" s="40"/>
      <c r="X340" s="40"/>
      <c r="Y340" s="40"/>
      <c r="Z340" s="40"/>
      <c r="AA340" s="40"/>
      <c r="AB340" s="40"/>
      <c r="AC340" s="40"/>
      <c r="AD340" s="40"/>
      <c r="AE340" s="40"/>
      <c r="AR340" s="239" t="s">
        <v>232</v>
      </c>
      <c r="AT340" s="239" t="s">
        <v>142</v>
      </c>
      <c r="AU340" s="239" t="s">
        <v>82</v>
      </c>
      <c r="AY340" s="19" t="s">
        <v>140</v>
      </c>
      <c r="BE340" s="240">
        <f>IF(N340="základní",J340,0)</f>
        <v>0</v>
      </c>
      <c r="BF340" s="240">
        <f>IF(N340="snížená",J340,0)</f>
        <v>0</v>
      </c>
      <c r="BG340" s="240">
        <f>IF(N340="zákl. přenesená",J340,0)</f>
        <v>0</v>
      </c>
      <c r="BH340" s="240">
        <f>IF(N340="sníž. přenesená",J340,0)</f>
        <v>0</v>
      </c>
      <c r="BI340" s="240">
        <f>IF(N340="nulová",J340,0)</f>
        <v>0</v>
      </c>
      <c r="BJ340" s="19" t="s">
        <v>80</v>
      </c>
      <c r="BK340" s="240">
        <f>ROUND(I340*H340,2)</f>
        <v>0</v>
      </c>
      <c r="BL340" s="19" t="s">
        <v>232</v>
      </c>
      <c r="BM340" s="239" t="s">
        <v>553</v>
      </c>
    </row>
    <row r="341" s="2" customFormat="1">
      <c r="A341" s="40"/>
      <c r="B341" s="41"/>
      <c r="C341" s="42"/>
      <c r="D341" s="241" t="s">
        <v>149</v>
      </c>
      <c r="E341" s="42"/>
      <c r="F341" s="242" t="s">
        <v>495</v>
      </c>
      <c r="G341" s="42"/>
      <c r="H341" s="42"/>
      <c r="I341" s="148"/>
      <c r="J341" s="42"/>
      <c r="K341" s="42"/>
      <c r="L341" s="46"/>
      <c r="M341" s="243"/>
      <c r="N341" s="244"/>
      <c r="O341" s="86"/>
      <c r="P341" s="86"/>
      <c r="Q341" s="86"/>
      <c r="R341" s="86"/>
      <c r="S341" s="86"/>
      <c r="T341" s="87"/>
      <c r="U341" s="40"/>
      <c r="V341" s="40"/>
      <c r="W341" s="40"/>
      <c r="X341" s="40"/>
      <c r="Y341" s="40"/>
      <c r="Z341" s="40"/>
      <c r="AA341" s="40"/>
      <c r="AB341" s="40"/>
      <c r="AC341" s="40"/>
      <c r="AD341" s="40"/>
      <c r="AE341" s="40"/>
      <c r="AT341" s="19" t="s">
        <v>149</v>
      </c>
      <c r="AU341" s="19" t="s">
        <v>82</v>
      </c>
    </row>
    <row r="342" s="12" customFormat="1" ht="22.8" customHeight="1">
      <c r="A342" s="12"/>
      <c r="B342" s="212"/>
      <c r="C342" s="213"/>
      <c r="D342" s="214" t="s">
        <v>72</v>
      </c>
      <c r="E342" s="226" t="s">
        <v>554</v>
      </c>
      <c r="F342" s="226" t="s">
        <v>555</v>
      </c>
      <c r="G342" s="213"/>
      <c r="H342" s="213"/>
      <c r="I342" s="216"/>
      <c r="J342" s="227">
        <f>BK342</f>
        <v>0</v>
      </c>
      <c r="K342" s="213"/>
      <c r="L342" s="218"/>
      <c r="M342" s="219"/>
      <c r="N342" s="220"/>
      <c r="O342" s="220"/>
      <c r="P342" s="221">
        <f>SUM(P343:P372)</f>
        <v>0</v>
      </c>
      <c r="Q342" s="220"/>
      <c r="R342" s="221">
        <f>SUM(R343:R372)</f>
        <v>1.1263104899999998</v>
      </c>
      <c r="S342" s="220"/>
      <c r="T342" s="222">
        <f>SUM(T343:T372)</f>
        <v>2.1341278799999999</v>
      </c>
      <c r="U342" s="12"/>
      <c r="V342" s="12"/>
      <c r="W342" s="12"/>
      <c r="X342" s="12"/>
      <c r="Y342" s="12"/>
      <c r="Z342" s="12"/>
      <c r="AA342" s="12"/>
      <c r="AB342" s="12"/>
      <c r="AC342" s="12"/>
      <c r="AD342" s="12"/>
      <c r="AE342" s="12"/>
      <c r="AR342" s="223" t="s">
        <v>82</v>
      </c>
      <c r="AT342" s="224" t="s">
        <v>72</v>
      </c>
      <c r="AU342" s="224" t="s">
        <v>80</v>
      </c>
      <c r="AY342" s="223" t="s">
        <v>140</v>
      </c>
      <c r="BK342" s="225">
        <f>SUM(BK343:BK372)</f>
        <v>0</v>
      </c>
    </row>
    <row r="343" s="2" customFormat="1" ht="21.75" customHeight="1">
      <c r="A343" s="40"/>
      <c r="B343" s="41"/>
      <c r="C343" s="228" t="s">
        <v>556</v>
      </c>
      <c r="D343" s="228" t="s">
        <v>142</v>
      </c>
      <c r="E343" s="229" t="s">
        <v>557</v>
      </c>
      <c r="F343" s="230" t="s">
        <v>558</v>
      </c>
      <c r="G343" s="231" t="s">
        <v>153</v>
      </c>
      <c r="H343" s="232">
        <v>220.58000000000001</v>
      </c>
      <c r="I343" s="233"/>
      <c r="J343" s="234">
        <f>ROUND(I343*H343,2)</f>
        <v>0</v>
      </c>
      <c r="K343" s="230" t="s">
        <v>146</v>
      </c>
      <c r="L343" s="46"/>
      <c r="M343" s="235" t="s">
        <v>19</v>
      </c>
      <c r="N343" s="236" t="s">
        <v>44</v>
      </c>
      <c r="O343" s="86"/>
      <c r="P343" s="237">
        <f>O343*H343</f>
        <v>0</v>
      </c>
      <c r="Q343" s="237">
        <v>0</v>
      </c>
      <c r="R343" s="237">
        <f>Q343*H343</f>
        <v>0</v>
      </c>
      <c r="S343" s="237">
        <v>0.0060499999999999998</v>
      </c>
      <c r="T343" s="238">
        <f>S343*H343</f>
        <v>1.334509</v>
      </c>
      <c r="U343" s="40"/>
      <c r="V343" s="40"/>
      <c r="W343" s="40"/>
      <c r="X343" s="40"/>
      <c r="Y343" s="40"/>
      <c r="Z343" s="40"/>
      <c r="AA343" s="40"/>
      <c r="AB343" s="40"/>
      <c r="AC343" s="40"/>
      <c r="AD343" s="40"/>
      <c r="AE343" s="40"/>
      <c r="AR343" s="239" t="s">
        <v>232</v>
      </c>
      <c r="AT343" s="239" t="s">
        <v>142</v>
      </c>
      <c r="AU343" s="239" t="s">
        <v>82</v>
      </c>
      <c r="AY343" s="19" t="s">
        <v>140</v>
      </c>
      <c r="BE343" s="240">
        <f>IF(N343="základní",J343,0)</f>
        <v>0</v>
      </c>
      <c r="BF343" s="240">
        <f>IF(N343="snížená",J343,0)</f>
        <v>0</v>
      </c>
      <c r="BG343" s="240">
        <f>IF(N343="zákl. přenesená",J343,0)</f>
        <v>0</v>
      </c>
      <c r="BH343" s="240">
        <f>IF(N343="sníž. přenesená",J343,0)</f>
        <v>0</v>
      </c>
      <c r="BI343" s="240">
        <f>IF(N343="nulová",J343,0)</f>
        <v>0</v>
      </c>
      <c r="BJ343" s="19" t="s">
        <v>80</v>
      </c>
      <c r="BK343" s="240">
        <f>ROUND(I343*H343,2)</f>
        <v>0</v>
      </c>
      <c r="BL343" s="19" t="s">
        <v>232</v>
      </c>
      <c r="BM343" s="239" t="s">
        <v>559</v>
      </c>
    </row>
    <row r="344" s="13" customFormat="1">
      <c r="A344" s="13"/>
      <c r="B344" s="255"/>
      <c r="C344" s="256"/>
      <c r="D344" s="241" t="s">
        <v>190</v>
      </c>
      <c r="E344" s="257" t="s">
        <v>19</v>
      </c>
      <c r="F344" s="258" t="s">
        <v>560</v>
      </c>
      <c r="G344" s="256"/>
      <c r="H344" s="259">
        <v>220.58000000000001</v>
      </c>
      <c r="I344" s="260"/>
      <c r="J344" s="256"/>
      <c r="K344" s="256"/>
      <c r="L344" s="261"/>
      <c r="M344" s="262"/>
      <c r="N344" s="263"/>
      <c r="O344" s="263"/>
      <c r="P344" s="263"/>
      <c r="Q344" s="263"/>
      <c r="R344" s="263"/>
      <c r="S344" s="263"/>
      <c r="T344" s="264"/>
      <c r="U344" s="13"/>
      <c r="V344" s="13"/>
      <c r="W344" s="13"/>
      <c r="X344" s="13"/>
      <c r="Y344" s="13"/>
      <c r="Z344" s="13"/>
      <c r="AA344" s="13"/>
      <c r="AB344" s="13"/>
      <c r="AC344" s="13"/>
      <c r="AD344" s="13"/>
      <c r="AE344" s="13"/>
      <c r="AT344" s="265" t="s">
        <v>190</v>
      </c>
      <c r="AU344" s="265" t="s">
        <v>82</v>
      </c>
      <c r="AV344" s="13" t="s">
        <v>82</v>
      </c>
      <c r="AW344" s="13" t="s">
        <v>35</v>
      </c>
      <c r="AX344" s="13" t="s">
        <v>73</v>
      </c>
      <c r="AY344" s="265" t="s">
        <v>140</v>
      </c>
    </row>
    <row r="345" s="14" customFormat="1">
      <c r="A345" s="14"/>
      <c r="B345" s="266"/>
      <c r="C345" s="267"/>
      <c r="D345" s="241" t="s">
        <v>190</v>
      </c>
      <c r="E345" s="268" t="s">
        <v>19</v>
      </c>
      <c r="F345" s="269" t="s">
        <v>197</v>
      </c>
      <c r="G345" s="267"/>
      <c r="H345" s="270">
        <v>220.58000000000001</v>
      </c>
      <c r="I345" s="271"/>
      <c r="J345" s="267"/>
      <c r="K345" s="267"/>
      <c r="L345" s="272"/>
      <c r="M345" s="273"/>
      <c r="N345" s="274"/>
      <c r="O345" s="274"/>
      <c r="P345" s="274"/>
      <c r="Q345" s="274"/>
      <c r="R345" s="274"/>
      <c r="S345" s="274"/>
      <c r="T345" s="275"/>
      <c r="U345" s="14"/>
      <c r="V345" s="14"/>
      <c r="W345" s="14"/>
      <c r="X345" s="14"/>
      <c r="Y345" s="14"/>
      <c r="Z345" s="14"/>
      <c r="AA345" s="14"/>
      <c r="AB345" s="14"/>
      <c r="AC345" s="14"/>
      <c r="AD345" s="14"/>
      <c r="AE345" s="14"/>
      <c r="AT345" s="276" t="s">
        <v>190</v>
      </c>
      <c r="AU345" s="276" t="s">
        <v>82</v>
      </c>
      <c r="AV345" s="14" t="s">
        <v>147</v>
      </c>
      <c r="AW345" s="14" t="s">
        <v>35</v>
      </c>
      <c r="AX345" s="14" t="s">
        <v>80</v>
      </c>
      <c r="AY345" s="276" t="s">
        <v>140</v>
      </c>
    </row>
    <row r="346" s="2" customFormat="1" ht="21.75" customHeight="1">
      <c r="A346" s="40"/>
      <c r="B346" s="41"/>
      <c r="C346" s="228" t="s">
        <v>561</v>
      </c>
      <c r="D346" s="228" t="s">
        <v>142</v>
      </c>
      <c r="E346" s="229" t="s">
        <v>562</v>
      </c>
      <c r="F346" s="230" t="s">
        <v>563</v>
      </c>
      <c r="G346" s="231" t="s">
        <v>153</v>
      </c>
      <c r="H346" s="232">
        <v>29.120000000000001</v>
      </c>
      <c r="I346" s="233"/>
      <c r="J346" s="234">
        <f>ROUND(I346*H346,2)</f>
        <v>0</v>
      </c>
      <c r="K346" s="230" t="s">
        <v>146</v>
      </c>
      <c r="L346" s="46"/>
      <c r="M346" s="235" t="s">
        <v>19</v>
      </c>
      <c r="N346" s="236" t="s">
        <v>44</v>
      </c>
      <c r="O346" s="86"/>
      <c r="P346" s="237">
        <f>O346*H346</f>
        <v>0</v>
      </c>
      <c r="Q346" s="237">
        <v>0</v>
      </c>
      <c r="R346" s="237">
        <f>Q346*H346</f>
        <v>0</v>
      </c>
      <c r="S346" s="237">
        <v>0.00348</v>
      </c>
      <c r="T346" s="238">
        <f>S346*H346</f>
        <v>0.1013376</v>
      </c>
      <c r="U346" s="40"/>
      <c r="V346" s="40"/>
      <c r="W346" s="40"/>
      <c r="X346" s="40"/>
      <c r="Y346" s="40"/>
      <c r="Z346" s="40"/>
      <c r="AA346" s="40"/>
      <c r="AB346" s="40"/>
      <c r="AC346" s="40"/>
      <c r="AD346" s="40"/>
      <c r="AE346" s="40"/>
      <c r="AR346" s="239" t="s">
        <v>232</v>
      </c>
      <c r="AT346" s="239" t="s">
        <v>142</v>
      </c>
      <c r="AU346" s="239" t="s">
        <v>82</v>
      </c>
      <c r="AY346" s="19" t="s">
        <v>140</v>
      </c>
      <c r="BE346" s="240">
        <f>IF(N346="základní",J346,0)</f>
        <v>0</v>
      </c>
      <c r="BF346" s="240">
        <f>IF(N346="snížená",J346,0)</f>
        <v>0</v>
      </c>
      <c r="BG346" s="240">
        <f>IF(N346="zákl. přenesená",J346,0)</f>
        <v>0</v>
      </c>
      <c r="BH346" s="240">
        <f>IF(N346="sníž. přenesená",J346,0)</f>
        <v>0</v>
      </c>
      <c r="BI346" s="240">
        <f>IF(N346="nulová",J346,0)</f>
        <v>0</v>
      </c>
      <c r="BJ346" s="19" t="s">
        <v>80</v>
      </c>
      <c r="BK346" s="240">
        <f>ROUND(I346*H346,2)</f>
        <v>0</v>
      </c>
      <c r="BL346" s="19" t="s">
        <v>232</v>
      </c>
      <c r="BM346" s="239" t="s">
        <v>564</v>
      </c>
    </row>
    <row r="347" s="2" customFormat="1" ht="16.5" customHeight="1">
      <c r="A347" s="40"/>
      <c r="B347" s="41"/>
      <c r="C347" s="228" t="s">
        <v>565</v>
      </c>
      <c r="D347" s="228" t="s">
        <v>142</v>
      </c>
      <c r="E347" s="229" t="s">
        <v>566</v>
      </c>
      <c r="F347" s="230" t="s">
        <v>567</v>
      </c>
      <c r="G347" s="231" t="s">
        <v>153</v>
      </c>
      <c r="H347" s="232">
        <v>24.719999999999999</v>
      </c>
      <c r="I347" s="233"/>
      <c r="J347" s="234">
        <f>ROUND(I347*H347,2)</f>
        <v>0</v>
      </c>
      <c r="K347" s="230" t="s">
        <v>146</v>
      </c>
      <c r="L347" s="46"/>
      <c r="M347" s="235" t="s">
        <v>19</v>
      </c>
      <c r="N347" s="236" t="s">
        <v>44</v>
      </c>
      <c r="O347" s="86"/>
      <c r="P347" s="237">
        <f>O347*H347</f>
        <v>0</v>
      </c>
      <c r="Q347" s="237">
        <v>0</v>
      </c>
      <c r="R347" s="237">
        <f>Q347*H347</f>
        <v>0</v>
      </c>
      <c r="S347" s="237">
        <v>0.00175</v>
      </c>
      <c r="T347" s="238">
        <f>S347*H347</f>
        <v>0.04326</v>
      </c>
      <c r="U347" s="40"/>
      <c r="V347" s="40"/>
      <c r="W347" s="40"/>
      <c r="X347" s="40"/>
      <c r="Y347" s="40"/>
      <c r="Z347" s="40"/>
      <c r="AA347" s="40"/>
      <c r="AB347" s="40"/>
      <c r="AC347" s="40"/>
      <c r="AD347" s="40"/>
      <c r="AE347" s="40"/>
      <c r="AR347" s="239" t="s">
        <v>232</v>
      </c>
      <c r="AT347" s="239" t="s">
        <v>142</v>
      </c>
      <c r="AU347" s="239" t="s">
        <v>82</v>
      </c>
      <c r="AY347" s="19" t="s">
        <v>140</v>
      </c>
      <c r="BE347" s="240">
        <f>IF(N347="základní",J347,0)</f>
        <v>0</v>
      </c>
      <c r="BF347" s="240">
        <f>IF(N347="snížená",J347,0)</f>
        <v>0</v>
      </c>
      <c r="BG347" s="240">
        <f>IF(N347="zákl. přenesená",J347,0)</f>
        <v>0</v>
      </c>
      <c r="BH347" s="240">
        <f>IF(N347="sníž. přenesená",J347,0)</f>
        <v>0</v>
      </c>
      <c r="BI347" s="240">
        <f>IF(N347="nulová",J347,0)</f>
        <v>0</v>
      </c>
      <c r="BJ347" s="19" t="s">
        <v>80</v>
      </c>
      <c r="BK347" s="240">
        <f>ROUND(I347*H347,2)</f>
        <v>0</v>
      </c>
      <c r="BL347" s="19" t="s">
        <v>232</v>
      </c>
      <c r="BM347" s="239" t="s">
        <v>568</v>
      </c>
    </row>
    <row r="348" s="13" customFormat="1">
      <c r="A348" s="13"/>
      <c r="B348" s="255"/>
      <c r="C348" s="256"/>
      <c r="D348" s="241" t="s">
        <v>190</v>
      </c>
      <c r="E348" s="257" t="s">
        <v>19</v>
      </c>
      <c r="F348" s="258" t="s">
        <v>569</v>
      </c>
      <c r="G348" s="256"/>
      <c r="H348" s="259">
        <v>16.600000000000001</v>
      </c>
      <c r="I348" s="260"/>
      <c r="J348" s="256"/>
      <c r="K348" s="256"/>
      <c r="L348" s="261"/>
      <c r="M348" s="262"/>
      <c r="N348" s="263"/>
      <c r="O348" s="263"/>
      <c r="P348" s="263"/>
      <c r="Q348" s="263"/>
      <c r="R348" s="263"/>
      <c r="S348" s="263"/>
      <c r="T348" s="264"/>
      <c r="U348" s="13"/>
      <c r="V348" s="13"/>
      <c r="W348" s="13"/>
      <c r="X348" s="13"/>
      <c r="Y348" s="13"/>
      <c r="Z348" s="13"/>
      <c r="AA348" s="13"/>
      <c r="AB348" s="13"/>
      <c r="AC348" s="13"/>
      <c r="AD348" s="13"/>
      <c r="AE348" s="13"/>
      <c r="AT348" s="265" t="s">
        <v>190</v>
      </c>
      <c r="AU348" s="265" t="s">
        <v>82</v>
      </c>
      <c r="AV348" s="13" t="s">
        <v>82</v>
      </c>
      <c r="AW348" s="13" t="s">
        <v>35</v>
      </c>
      <c r="AX348" s="13" t="s">
        <v>73</v>
      </c>
      <c r="AY348" s="265" t="s">
        <v>140</v>
      </c>
    </row>
    <row r="349" s="13" customFormat="1">
      <c r="A349" s="13"/>
      <c r="B349" s="255"/>
      <c r="C349" s="256"/>
      <c r="D349" s="241" t="s">
        <v>190</v>
      </c>
      <c r="E349" s="257" t="s">
        <v>19</v>
      </c>
      <c r="F349" s="258" t="s">
        <v>570</v>
      </c>
      <c r="G349" s="256"/>
      <c r="H349" s="259">
        <v>8.1199999999999992</v>
      </c>
      <c r="I349" s="260"/>
      <c r="J349" s="256"/>
      <c r="K349" s="256"/>
      <c r="L349" s="261"/>
      <c r="M349" s="262"/>
      <c r="N349" s="263"/>
      <c r="O349" s="263"/>
      <c r="P349" s="263"/>
      <c r="Q349" s="263"/>
      <c r="R349" s="263"/>
      <c r="S349" s="263"/>
      <c r="T349" s="264"/>
      <c r="U349" s="13"/>
      <c r="V349" s="13"/>
      <c r="W349" s="13"/>
      <c r="X349" s="13"/>
      <c r="Y349" s="13"/>
      <c r="Z349" s="13"/>
      <c r="AA349" s="13"/>
      <c r="AB349" s="13"/>
      <c r="AC349" s="13"/>
      <c r="AD349" s="13"/>
      <c r="AE349" s="13"/>
      <c r="AT349" s="265" t="s">
        <v>190</v>
      </c>
      <c r="AU349" s="265" t="s">
        <v>82</v>
      </c>
      <c r="AV349" s="13" t="s">
        <v>82</v>
      </c>
      <c r="AW349" s="13" t="s">
        <v>35</v>
      </c>
      <c r="AX349" s="13" t="s">
        <v>73</v>
      </c>
      <c r="AY349" s="265" t="s">
        <v>140</v>
      </c>
    </row>
    <row r="350" s="14" customFormat="1">
      <c r="A350" s="14"/>
      <c r="B350" s="266"/>
      <c r="C350" s="267"/>
      <c r="D350" s="241" t="s">
        <v>190</v>
      </c>
      <c r="E350" s="268" t="s">
        <v>19</v>
      </c>
      <c r="F350" s="269" t="s">
        <v>197</v>
      </c>
      <c r="G350" s="267"/>
      <c r="H350" s="270">
        <v>24.719999999999999</v>
      </c>
      <c r="I350" s="271"/>
      <c r="J350" s="267"/>
      <c r="K350" s="267"/>
      <c r="L350" s="272"/>
      <c r="M350" s="273"/>
      <c r="N350" s="274"/>
      <c r="O350" s="274"/>
      <c r="P350" s="274"/>
      <c r="Q350" s="274"/>
      <c r="R350" s="274"/>
      <c r="S350" s="274"/>
      <c r="T350" s="275"/>
      <c r="U350" s="14"/>
      <c r="V350" s="14"/>
      <c r="W350" s="14"/>
      <c r="X350" s="14"/>
      <c r="Y350" s="14"/>
      <c r="Z350" s="14"/>
      <c r="AA350" s="14"/>
      <c r="AB350" s="14"/>
      <c r="AC350" s="14"/>
      <c r="AD350" s="14"/>
      <c r="AE350" s="14"/>
      <c r="AT350" s="276" t="s">
        <v>190</v>
      </c>
      <c r="AU350" s="276" t="s">
        <v>82</v>
      </c>
      <c r="AV350" s="14" t="s">
        <v>147</v>
      </c>
      <c r="AW350" s="14" t="s">
        <v>35</v>
      </c>
      <c r="AX350" s="14" t="s">
        <v>80</v>
      </c>
      <c r="AY350" s="276" t="s">
        <v>140</v>
      </c>
    </row>
    <row r="351" s="2" customFormat="1" ht="21.75" customHeight="1">
      <c r="A351" s="40"/>
      <c r="B351" s="41"/>
      <c r="C351" s="228" t="s">
        <v>571</v>
      </c>
      <c r="D351" s="228" t="s">
        <v>142</v>
      </c>
      <c r="E351" s="229" t="s">
        <v>572</v>
      </c>
      <c r="F351" s="230" t="s">
        <v>573</v>
      </c>
      <c r="G351" s="231" t="s">
        <v>145</v>
      </c>
      <c r="H351" s="232">
        <v>9.1419999999999995</v>
      </c>
      <c r="I351" s="233"/>
      <c r="J351" s="234">
        <f>ROUND(I351*H351,2)</f>
        <v>0</v>
      </c>
      <c r="K351" s="230" t="s">
        <v>146</v>
      </c>
      <c r="L351" s="46"/>
      <c r="M351" s="235" t="s">
        <v>19</v>
      </c>
      <c r="N351" s="236" t="s">
        <v>44</v>
      </c>
      <c r="O351" s="86"/>
      <c r="P351" s="237">
        <f>O351*H351</f>
        <v>0</v>
      </c>
      <c r="Q351" s="237">
        <v>0</v>
      </c>
      <c r="R351" s="237">
        <f>Q351*H351</f>
        <v>0</v>
      </c>
      <c r="S351" s="237">
        <v>0.0058399999999999997</v>
      </c>
      <c r="T351" s="238">
        <f>S351*H351</f>
        <v>0.053389279999999997</v>
      </c>
      <c r="U351" s="40"/>
      <c r="V351" s="40"/>
      <c r="W351" s="40"/>
      <c r="X351" s="40"/>
      <c r="Y351" s="40"/>
      <c r="Z351" s="40"/>
      <c r="AA351" s="40"/>
      <c r="AB351" s="40"/>
      <c r="AC351" s="40"/>
      <c r="AD351" s="40"/>
      <c r="AE351" s="40"/>
      <c r="AR351" s="239" t="s">
        <v>232</v>
      </c>
      <c r="AT351" s="239" t="s">
        <v>142</v>
      </c>
      <c r="AU351" s="239" t="s">
        <v>82</v>
      </c>
      <c r="AY351" s="19" t="s">
        <v>140</v>
      </c>
      <c r="BE351" s="240">
        <f>IF(N351="základní",J351,0)</f>
        <v>0</v>
      </c>
      <c r="BF351" s="240">
        <f>IF(N351="snížená",J351,0)</f>
        <v>0</v>
      </c>
      <c r="BG351" s="240">
        <f>IF(N351="zákl. přenesená",J351,0)</f>
        <v>0</v>
      </c>
      <c r="BH351" s="240">
        <f>IF(N351="sníž. přenesená",J351,0)</f>
        <v>0</v>
      </c>
      <c r="BI351" s="240">
        <f>IF(N351="nulová",J351,0)</f>
        <v>0</v>
      </c>
      <c r="BJ351" s="19" t="s">
        <v>80</v>
      </c>
      <c r="BK351" s="240">
        <f>ROUND(I351*H351,2)</f>
        <v>0</v>
      </c>
      <c r="BL351" s="19" t="s">
        <v>232</v>
      </c>
      <c r="BM351" s="239" t="s">
        <v>574</v>
      </c>
    </row>
    <row r="352" s="13" customFormat="1">
      <c r="A352" s="13"/>
      <c r="B352" s="255"/>
      <c r="C352" s="256"/>
      <c r="D352" s="241" t="s">
        <v>190</v>
      </c>
      <c r="E352" s="257" t="s">
        <v>19</v>
      </c>
      <c r="F352" s="258" t="s">
        <v>575</v>
      </c>
      <c r="G352" s="256"/>
      <c r="H352" s="259">
        <v>9.1419999999999995</v>
      </c>
      <c r="I352" s="260"/>
      <c r="J352" s="256"/>
      <c r="K352" s="256"/>
      <c r="L352" s="261"/>
      <c r="M352" s="262"/>
      <c r="N352" s="263"/>
      <c r="O352" s="263"/>
      <c r="P352" s="263"/>
      <c r="Q352" s="263"/>
      <c r="R352" s="263"/>
      <c r="S352" s="263"/>
      <c r="T352" s="264"/>
      <c r="U352" s="13"/>
      <c r="V352" s="13"/>
      <c r="W352" s="13"/>
      <c r="X352" s="13"/>
      <c r="Y352" s="13"/>
      <c r="Z352" s="13"/>
      <c r="AA352" s="13"/>
      <c r="AB352" s="13"/>
      <c r="AC352" s="13"/>
      <c r="AD352" s="13"/>
      <c r="AE352" s="13"/>
      <c r="AT352" s="265" t="s">
        <v>190</v>
      </c>
      <c r="AU352" s="265" t="s">
        <v>82</v>
      </c>
      <c r="AV352" s="13" t="s">
        <v>82</v>
      </c>
      <c r="AW352" s="13" t="s">
        <v>35</v>
      </c>
      <c r="AX352" s="13" t="s">
        <v>80</v>
      </c>
      <c r="AY352" s="265" t="s">
        <v>140</v>
      </c>
    </row>
    <row r="353" s="2" customFormat="1" ht="21.75" customHeight="1">
      <c r="A353" s="40"/>
      <c r="B353" s="41"/>
      <c r="C353" s="228" t="s">
        <v>576</v>
      </c>
      <c r="D353" s="228" t="s">
        <v>142</v>
      </c>
      <c r="E353" s="229" t="s">
        <v>577</v>
      </c>
      <c r="F353" s="230" t="s">
        <v>578</v>
      </c>
      <c r="G353" s="231" t="s">
        <v>153</v>
      </c>
      <c r="H353" s="232">
        <v>15</v>
      </c>
      <c r="I353" s="233"/>
      <c r="J353" s="234">
        <f>ROUND(I353*H353,2)</f>
        <v>0</v>
      </c>
      <c r="K353" s="230" t="s">
        <v>146</v>
      </c>
      <c r="L353" s="46"/>
      <c r="M353" s="235" t="s">
        <v>19</v>
      </c>
      <c r="N353" s="236" t="s">
        <v>44</v>
      </c>
      <c r="O353" s="86"/>
      <c r="P353" s="237">
        <f>O353*H353</f>
        <v>0</v>
      </c>
      <c r="Q353" s="237">
        <v>0</v>
      </c>
      <c r="R353" s="237">
        <f>Q353*H353</f>
        <v>0</v>
      </c>
      <c r="S353" s="237">
        <v>0.0025999999999999999</v>
      </c>
      <c r="T353" s="238">
        <f>S353*H353</f>
        <v>0.039</v>
      </c>
      <c r="U353" s="40"/>
      <c r="V353" s="40"/>
      <c r="W353" s="40"/>
      <c r="X353" s="40"/>
      <c r="Y353" s="40"/>
      <c r="Z353" s="40"/>
      <c r="AA353" s="40"/>
      <c r="AB353" s="40"/>
      <c r="AC353" s="40"/>
      <c r="AD353" s="40"/>
      <c r="AE353" s="40"/>
      <c r="AR353" s="239" t="s">
        <v>232</v>
      </c>
      <c r="AT353" s="239" t="s">
        <v>142</v>
      </c>
      <c r="AU353" s="239" t="s">
        <v>82</v>
      </c>
      <c r="AY353" s="19" t="s">
        <v>140</v>
      </c>
      <c r="BE353" s="240">
        <f>IF(N353="základní",J353,0)</f>
        <v>0</v>
      </c>
      <c r="BF353" s="240">
        <f>IF(N353="snížená",J353,0)</f>
        <v>0</v>
      </c>
      <c r="BG353" s="240">
        <f>IF(N353="zákl. přenesená",J353,0)</f>
        <v>0</v>
      </c>
      <c r="BH353" s="240">
        <f>IF(N353="sníž. přenesená",J353,0)</f>
        <v>0</v>
      </c>
      <c r="BI353" s="240">
        <f>IF(N353="nulová",J353,0)</f>
        <v>0</v>
      </c>
      <c r="BJ353" s="19" t="s">
        <v>80</v>
      </c>
      <c r="BK353" s="240">
        <f>ROUND(I353*H353,2)</f>
        <v>0</v>
      </c>
      <c r="BL353" s="19" t="s">
        <v>232</v>
      </c>
      <c r="BM353" s="239" t="s">
        <v>579</v>
      </c>
    </row>
    <row r="354" s="2" customFormat="1" ht="16.5" customHeight="1">
      <c r="A354" s="40"/>
      <c r="B354" s="41"/>
      <c r="C354" s="228" t="s">
        <v>580</v>
      </c>
      <c r="D354" s="228" t="s">
        <v>142</v>
      </c>
      <c r="E354" s="229" t="s">
        <v>581</v>
      </c>
      <c r="F354" s="230" t="s">
        <v>582</v>
      </c>
      <c r="G354" s="231" t="s">
        <v>153</v>
      </c>
      <c r="H354" s="232">
        <v>142.80000000000001</v>
      </c>
      <c r="I354" s="233"/>
      <c r="J354" s="234">
        <f>ROUND(I354*H354,2)</f>
        <v>0</v>
      </c>
      <c r="K354" s="230" t="s">
        <v>146</v>
      </c>
      <c r="L354" s="46"/>
      <c r="M354" s="235" t="s">
        <v>19</v>
      </c>
      <c r="N354" s="236" t="s">
        <v>44</v>
      </c>
      <c r="O354" s="86"/>
      <c r="P354" s="237">
        <f>O354*H354</f>
        <v>0</v>
      </c>
      <c r="Q354" s="237">
        <v>0</v>
      </c>
      <c r="R354" s="237">
        <f>Q354*H354</f>
        <v>0</v>
      </c>
      <c r="S354" s="237">
        <v>0.0039399999999999999</v>
      </c>
      <c r="T354" s="238">
        <f>S354*H354</f>
        <v>0.56263200000000002</v>
      </c>
      <c r="U354" s="40"/>
      <c r="V354" s="40"/>
      <c r="W354" s="40"/>
      <c r="X354" s="40"/>
      <c r="Y354" s="40"/>
      <c r="Z354" s="40"/>
      <c r="AA354" s="40"/>
      <c r="AB354" s="40"/>
      <c r="AC354" s="40"/>
      <c r="AD354" s="40"/>
      <c r="AE354" s="40"/>
      <c r="AR354" s="239" t="s">
        <v>232</v>
      </c>
      <c r="AT354" s="239" t="s">
        <v>142</v>
      </c>
      <c r="AU354" s="239" t="s">
        <v>82</v>
      </c>
      <c r="AY354" s="19" t="s">
        <v>140</v>
      </c>
      <c r="BE354" s="240">
        <f>IF(N354="základní",J354,0)</f>
        <v>0</v>
      </c>
      <c r="BF354" s="240">
        <f>IF(N354="snížená",J354,0)</f>
        <v>0</v>
      </c>
      <c r="BG354" s="240">
        <f>IF(N354="zákl. přenesená",J354,0)</f>
        <v>0</v>
      </c>
      <c r="BH354" s="240">
        <f>IF(N354="sníž. přenesená",J354,0)</f>
        <v>0</v>
      </c>
      <c r="BI354" s="240">
        <f>IF(N354="nulová",J354,0)</f>
        <v>0</v>
      </c>
      <c r="BJ354" s="19" t="s">
        <v>80</v>
      </c>
      <c r="BK354" s="240">
        <f>ROUND(I354*H354,2)</f>
        <v>0</v>
      </c>
      <c r="BL354" s="19" t="s">
        <v>232</v>
      </c>
      <c r="BM354" s="239" t="s">
        <v>583</v>
      </c>
    </row>
    <row r="355" s="13" customFormat="1">
      <c r="A355" s="13"/>
      <c r="B355" s="255"/>
      <c r="C355" s="256"/>
      <c r="D355" s="241" t="s">
        <v>190</v>
      </c>
      <c r="E355" s="257" t="s">
        <v>19</v>
      </c>
      <c r="F355" s="258" t="s">
        <v>584</v>
      </c>
      <c r="G355" s="256"/>
      <c r="H355" s="259">
        <v>142.80000000000001</v>
      </c>
      <c r="I355" s="260"/>
      <c r="J355" s="256"/>
      <c r="K355" s="256"/>
      <c r="L355" s="261"/>
      <c r="M355" s="262"/>
      <c r="N355" s="263"/>
      <c r="O355" s="263"/>
      <c r="P355" s="263"/>
      <c r="Q355" s="263"/>
      <c r="R355" s="263"/>
      <c r="S355" s="263"/>
      <c r="T355" s="264"/>
      <c r="U355" s="13"/>
      <c r="V355" s="13"/>
      <c r="W355" s="13"/>
      <c r="X355" s="13"/>
      <c r="Y355" s="13"/>
      <c r="Z355" s="13"/>
      <c r="AA355" s="13"/>
      <c r="AB355" s="13"/>
      <c r="AC355" s="13"/>
      <c r="AD355" s="13"/>
      <c r="AE355" s="13"/>
      <c r="AT355" s="265" t="s">
        <v>190</v>
      </c>
      <c r="AU355" s="265" t="s">
        <v>82</v>
      </c>
      <c r="AV355" s="13" t="s">
        <v>82</v>
      </c>
      <c r="AW355" s="13" t="s">
        <v>35</v>
      </c>
      <c r="AX355" s="13" t="s">
        <v>80</v>
      </c>
      <c r="AY355" s="265" t="s">
        <v>140</v>
      </c>
    </row>
    <row r="356" s="2" customFormat="1" ht="33" customHeight="1">
      <c r="A356" s="40"/>
      <c r="B356" s="41"/>
      <c r="C356" s="228" t="s">
        <v>585</v>
      </c>
      <c r="D356" s="228" t="s">
        <v>142</v>
      </c>
      <c r="E356" s="229" t="s">
        <v>586</v>
      </c>
      <c r="F356" s="230" t="s">
        <v>587</v>
      </c>
      <c r="G356" s="231" t="s">
        <v>145</v>
      </c>
      <c r="H356" s="232">
        <v>27.343</v>
      </c>
      <c r="I356" s="233"/>
      <c r="J356" s="234">
        <f>ROUND(I356*H356,2)</f>
        <v>0</v>
      </c>
      <c r="K356" s="230" t="s">
        <v>146</v>
      </c>
      <c r="L356" s="46"/>
      <c r="M356" s="235" t="s">
        <v>19</v>
      </c>
      <c r="N356" s="236" t="s">
        <v>44</v>
      </c>
      <c r="O356" s="86"/>
      <c r="P356" s="237">
        <f>O356*H356</f>
        <v>0</v>
      </c>
      <c r="Q356" s="237">
        <v>0.0058300000000000001</v>
      </c>
      <c r="R356" s="237">
        <f>Q356*H356</f>
        <v>0.15940968999999999</v>
      </c>
      <c r="S356" s="237">
        <v>0</v>
      </c>
      <c r="T356" s="238">
        <f>S356*H356</f>
        <v>0</v>
      </c>
      <c r="U356" s="40"/>
      <c r="V356" s="40"/>
      <c r="W356" s="40"/>
      <c r="X356" s="40"/>
      <c r="Y356" s="40"/>
      <c r="Z356" s="40"/>
      <c r="AA356" s="40"/>
      <c r="AB356" s="40"/>
      <c r="AC356" s="40"/>
      <c r="AD356" s="40"/>
      <c r="AE356" s="40"/>
      <c r="AR356" s="239" t="s">
        <v>232</v>
      </c>
      <c r="AT356" s="239" t="s">
        <v>142</v>
      </c>
      <c r="AU356" s="239" t="s">
        <v>82</v>
      </c>
      <c r="AY356" s="19" t="s">
        <v>140</v>
      </c>
      <c r="BE356" s="240">
        <f>IF(N356="základní",J356,0)</f>
        <v>0</v>
      </c>
      <c r="BF356" s="240">
        <f>IF(N356="snížená",J356,0)</f>
        <v>0</v>
      </c>
      <c r="BG356" s="240">
        <f>IF(N356="zákl. přenesená",J356,0)</f>
        <v>0</v>
      </c>
      <c r="BH356" s="240">
        <f>IF(N356="sníž. přenesená",J356,0)</f>
        <v>0</v>
      </c>
      <c r="BI356" s="240">
        <f>IF(N356="nulová",J356,0)</f>
        <v>0</v>
      </c>
      <c r="BJ356" s="19" t="s">
        <v>80</v>
      </c>
      <c r="BK356" s="240">
        <f>ROUND(I356*H356,2)</f>
        <v>0</v>
      </c>
      <c r="BL356" s="19" t="s">
        <v>232</v>
      </c>
      <c r="BM356" s="239" t="s">
        <v>588</v>
      </c>
    </row>
    <row r="357" s="13" customFormat="1">
      <c r="A357" s="13"/>
      <c r="B357" s="255"/>
      <c r="C357" s="256"/>
      <c r="D357" s="241" t="s">
        <v>190</v>
      </c>
      <c r="E357" s="257" t="s">
        <v>19</v>
      </c>
      <c r="F357" s="258" t="s">
        <v>589</v>
      </c>
      <c r="G357" s="256"/>
      <c r="H357" s="259">
        <v>27.343</v>
      </c>
      <c r="I357" s="260"/>
      <c r="J357" s="256"/>
      <c r="K357" s="256"/>
      <c r="L357" s="261"/>
      <c r="M357" s="262"/>
      <c r="N357" s="263"/>
      <c r="O357" s="263"/>
      <c r="P357" s="263"/>
      <c r="Q357" s="263"/>
      <c r="R357" s="263"/>
      <c r="S357" s="263"/>
      <c r="T357" s="264"/>
      <c r="U357" s="13"/>
      <c r="V357" s="13"/>
      <c r="W357" s="13"/>
      <c r="X357" s="13"/>
      <c r="Y357" s="13"/>
      <c r="Z357" s="13"/>
      <c r="AA357" s="13"/>
      <c r="AB357" s="13"/>
      <c r="AC357" s="13"/>
      <c r="AD357" s="13"/>
      <c r="AE357" s="13"/>
      <c r="AT357" s="265" t="s">
        <v>190</v>
      </c>
      <c r="AU357" s="265" t="s">
        <v>82</v>
      </c>
      <c r="AV357" s="13" t="s">
        <v>82</v>
      </c>
      <c r="AW357" s="13" t="s">
        <v>35</v>
      </c>
      <c r="AX357" s="13" t="s">
        <v>73</v>
      </c>
      <c r="AY357" s="265" t="s">
        <v>140</v>
      </c>
    </row>
    <row r="358" s="14" customFormat="1">
      <c r="A358" s="14"/>
      <c r="B358" s="266"/>
      <c r="C358" s="267"/>
      <c r="D358" s="241" t="s">
        <v>190</v>
      </c>
      <c r="E358" s="268" t="s">
        <v>19</v>
      </c>
      <c r="F358" s="269" t="s">
        <v>197</v>
      </c>
      <c r="G358" s="267"/>
      <c r="H358" s="270">
        <v>27.343</v>
      </c>
      <c r="I358" s="271"/>
      <c r="J358" s="267"/>
      <c r="K358" s="267"/>
      <c r="L358" s="272"/>
      <c r="M358" s="273"/>
      <c r="N358" s="274"/>
      <c r="O358" s="274"/>
      <c r="P358" s="274"/>
      <c r="Q358" s="274"/>
      <c r="R358" s="274"/>
      <c r="S358" s="274"/>
      <c r="T358" s="275"/>
      <c r="U358" s="14"/>
      <c r="V358" s="14"/>
      <c r="W358" s="14"/>
      <c r="X358" s="14"/>
      <c r="Y358" s="14"/>
      <c r="Z358" s="14"/>
      <c r="AA358" s="14"/>
      <c r="AB358" s="14"/>
      <c r="AC358" s="14"/>
      <c r="AD358" s="14"/>
      <c r="AE358" s="14"/>
      <c r="AT358" s="276" t="s">
        <v>190</v>
      </c>
      <c r="AU358" s="276" t="s">
        <v>82</v>
      </c>
      <c r="AV358" s="14" t="s">
        <v>147</v>
      </c>
      <c r="AW358" s="14" t="s">
        <v>35</v>
      </c>
      <c r="AX358" s="14" t="s">
        <v>80</v>
      </c>
      <c r="AY358" s="276" t="s">
        <v>140</v>
      </c>
    </row>
    <row r="359" s="2" customFormat="1" ht="33" customHeight="1">
      <c r="A359" s="40"/>
      <c r="B359" s="41"/>
      <c r="C359" s="228" t="s">
        <v>590</v>
      </c>
      <c r="D359" s="228" t="s">
        <v>142</v>
      </c>
      <c r="E359" s="229" t="s">
        <v>591</v>
      </c>
      <c r="F359" s="230" t="s">
        <v>592</v>
      </c>
      <c r="G359" s="231" t="s">
        <v>153</v>
      </c>
      <c r="H359" s="232">
        <v>61.68</v>
      </c>
      <c r="I359" s="233"/>
      <c r="J359" s="234">
        <f>ROUND(I359*H359,2)</f>
        <v>0</v>
      </c>
      <c r="K359" s="230" t="s">
        <v>146</v>
      </c>
      <c r="L359" s="46"/>
      <c r="M359" s="235" t="s">
        <v>19</v>
      </c>
      <c r="N359" s="236" t="s">
        <v>44</v>
      </c>
      <c r="O359" s="86"/>
      <c r="P359" s="237">
        <f>O359*H359</f>
        <v>0</v>
      </c>
      <c r="Q359" s="237">
        <v>0.0028900000000000002</v>
      </c>
      <c r="R359" s="237">
        <f>Q359*H359</f>
        <v>0.1782552</v>
      </c>
      <c r="S359" s="237">
        <v>0</v>
      </c>
      <c r="T359" s="238">
        <f>S359*H359</f>
        <v>0</v>
      </c>
      <c r="U359" s="40"/>
      <c r="V359" s="40"/>
      <c r="W359" s="40"/>
      <c r="X359" s="40"/>
      <c r="Y359" s="40"/>
      <c r="Z359" s="40"/>
      <c r="AA359" s="40"/>
      <c r="AB359" s="40"/>
      <c r="AC359" s="40"/>
      <c r="AD359" s="40"/>
      <c r="AE359" s="40"/>
      <c r="AR359" s="239" t="s">
        <v>232</v>
      </c>
      <c r="AT359" s="239" t="s">
        <v>142</v>
      </c>
      <c r="AU359" s="239" t="s">
        <v>82</v>
      </c>
      <c r="AY359" s="19" t="s">
        <v>140</v>
      </c>
      <c r="BE359" s="240">
        <f>IF(N359="základní",J359,0)</f>
        <v>0</v>
      </c>
      <c r="BF359" s="240">
        <f>IF(N359="snížená",J359,0)</f>
        <v>0</v>
      </c>
      <c r="BG359" s="240">
        <f>IF(N359="zákl. přenesená",J359,0)</f>
        <v>0</v>
      </c>
      <c r="BH359" s="240">
        <f>IF(N359="sníž. přenesená",J359,0)</f>
        <v>0</v>
      </c>
      <c r="BI359" s="240">
        <f>IF(N359="nulová",J359,0)</f>
        <v>0</v>
      </c>
      <c r="BJ359" s="19" t="s">
        <v>80</v>
      </c>
      <c r="BK359" s="240">
        <f>ROUND(I359*H359,2)</f>
        <v>0</v>
      </c>
      <c r="BL359" s="19" t="s">
        <v>232</v>
      </c>
      <c r="BM359" s="239" t="s">
        <v>593</v>
      </c>
    </row>
    <row r="360" s="13" customFormat="1">
      <c r="A360" s="13"/>
      <c r="B360" s="255"/>
      <c r="C360" s="256"/>
      <c r="D360" s="241" t="s">
        <v>190</v>
      </c>
      <c r="E360" s="257" t="s">
        <v>19</v>
      </c>
      <c r="F360" s="258" t="s">
        <v>594</v>
      </c>
      <c r="G360" s="256"/>
      <c r="H360" s="259">
        <v>61.68</v>
      </c>
      <c r="I360" s="260"/>
      <c r="J360" s="256"/>
      <c r="K360" s="256"/>
      <c r="L360" s="261"/>
      <c r="M360" s="262"/>
      <c r="N360" s="263"/>
      <c r="O360" s="263"/>
      <c r="P360" s="263"/>
      <c r="Q360" s="263"/>
      <c r="R360" s="263"/>
      <c r="S360" s="263"/>
      <c r="T360" s="264"/>
      <c r="U360" s="13"/>
      <c r="V360" s="13"/>
      <c r="W360" s="13"/>
      <c r="X360" s="13"/>
      <c r="Y360" s="13"/>
      <c r="Z360" s="13"/>
      <c r="AA360" s="13"/>
      <c r="AB360" s="13"/>
      <c r="AC360" s="13"/>
      <c r="AD360" s="13"/>
      <c r="AE360" s="13"/>
      <c r="AT360" s="265" t="s">
        <v>190</v>
      </c>
      <c r="AU360" s="265" t="s">
        <v>82</v>
      </c>
      <c r="AV360" s="13" t="s">
        <v>82</v>
      </c>
      <c r="AW360" s="13" t="s">
        <v>35</v>
      </c>
      <c r="AX360" s="13" t="s">
        <v>73</v>
      </c>
      <c r="AY360" s="265" t="s">
        <v>140</v>
      </c>
    </row>
    <row r="361" s="14" customFormat="1">
      <c r="A361" s="14"/>
      <c r="B361" s="266"/>
      <c r="C361" s="267"/>
      <c r="D361" s="241" t="s">
        <v>190</v>
      </c>
      <c r="E361" s="268" t="s">
        <v>19</v>
      </c>
      <c r="F361" s="269" t="s">
        <v>197</v>
      </c>
      <c r="G361" s="267"/>
      <c r="H361" s="270">
        <v>61.68</v>
      </c>
      <c r="I361" s="271"/>
      <c r="J361" s="267"/>
      <c r="K361" s="267"/>
      <c r="L361" s="272"/>
      <c r="M361" s="273"/>
      <c r="N361" s="274"/>
      <c r="O361" s="274"/>
      <c r="P361" s="274"/>
      <c r="Q361" s="274"/>
      <c r="R361" s="274"/>
      <c r="S361" s="274"/>
      <c r="T361" s="275"/>
      <c r="U361" s="14"/>
      <c r="V361" s="14"/>
      <c r="W361" s="14"/>
      <c r="X361" s="14"/>
      <c r="Y361" s="14"/>
      <c r="Z361" s="14"/>
      <c r="AA361" s="14"/>
      <c r="AB361" s="14"/>
      <c r="AC361" s="14"/>
      <c r="AD361" s="14"/>
      <c r="AE361" s="14"/>
      <c r="AT361" s="276" t="s">
        <v>190</v>
      </c>
      <c r="AU361" s="276" t="s">
        <v>82</v>
      </c>
      <c r="AV361" s="14" t="s">
        <v>147</v>
      </c>
      <c r="AW361" s="14" t="s">
        <v>35</v>
      </c>
      <c r="AX361" s="14" t="s">
        <v>80</v>
      </c>
      <c r="AY361" s="276" t="s">
        <v>140</v>
      </c>
    </row>
    <row r="362" s="2" customFormat="1" ht="21.75" customHeight="1">
      <c r="A362" s="40"/>
      <c r="B362" s="41"/>
      <c r="C362" s="228" t="s">
        <v>595</v>
      </c>
      <c r="D362" s="228" t="s">
        <v>142</v>
      </c>
      <c r="E362" s="229" t="s">
        <v>596</v>
      </c>
      <c r="F362" s="230" t="s">
        <v>597</v>
      </c>
      <c r="G362" s="231" t="s">
        <v>153</v>
      </c>
      <c r="H362" s="232">
        <v>181.38</v>
      </c>
      <c r="I362" s="233"/>
      <c r="J362" s="234">
        <f>ROUND(I362*H362,2)</f>
        <v>0</v>
      </c>
      <c r="K362" s="230" t="s">
        <v>146</v>
      </c>
      <c r="L362" s="46"/>
      <c r="M362" s="235" t="s">
        <v>19</v>
      </c>
      <c r="N362" s="236" t="s">
        <v>44</v>
      </c>
      <c r="O362" s="86"/>
      <c r="P362" s="237">
        <f>O362*H362</f>
        <v>0</v>
      </c>
      <c r="Q362" s="237">
        <v>0.0016199999999999999</v>
      </c>
      <c r="R362" s="237">
        <f>Q362*H362</f>
        <v>0.29383559999999997</v>
      </c>
      <c r="S362" s="237">
        <v>0</v>
      </c>
      <c r="T362" s="238">
        <f>S362*H362</f>
        <v>0</v>
      </c>
      <c r="U362" s="40"/>
      <c r="V362" s="40"/>
      <c r="W362" s="40"/>
      <c r="X362" s="40"/>
      <c r="Y362" s="40"/>
      <c r="Z362" s="40"/>
      <c r="AA362" s="40"/>
      <c r="AB362" s="40"/>
      <c r="AC362" s="40"/>
      <c r="AD362" s="40"/>
      <c r="AE362" s="40"/>
      <c r="AR362" s="239" t="s">
        <v>232</v>
      </c>
      <c r="AT362" s="239" t="s">
        <v>142</v>
      </c>
      <c r="AU362" s="239" t="s">
        <v>82</v>
      </c>
      <c r="AY362" s="19" t="s">
        <v>140</v>
      </c>
      <c r="BE362" s="240">
        <f>IF(N362="základní",J362,0)</f>
        <v>0</v>
      </c>
      <c r="BF362" s="240">
        <f>IF(N362="snížená",J362,0)</f>
        <v>0</v>
      </c>
      <c r="BG362" s="240">
        <f>IF(N362="zákl. přenesená",J362,0)</f>
        <v>0</v>
      </c>
      <c r="BH362" s="240">
        <f>IF(N362="sníž. přenesená",J362,0)</f>
        <v>0</v>
      </c>
      <c r="BI362" s="240">
        <f>IF(N362="nulová",J362,0)</f>
        <v>0</v>
      </c>
      <c r="BJ362" s="19" t="s">
        <v>80</v>
      </c>
      <c r="BK362" s="240">
        <f>ROUND(I362*H362,2)</f>
        <v>0</v>
      </c>
      <c r="BL362" s="19" t="s">
        <v>232</v>
      </c>
      <c r="BM362" s="239" t="s">
        <v>598</v>
      </c>
    </row>
    <row r="363" s="13" customFormat="1">
      <c r="A363" s="13"/>
      <c r="B363" s="255"/>
      <c r="C363" s="256"/>
      <c r="D363" s="241" t="s">
        <v>190</v>
      </c>
      <c r="E363" s="257" t="s">
        <v>19</v>
      </c>
      <c r="F363" s="258" t="s">
        <v>599</v>
      </c>
      <c r="G363" s="256"/>
      <c r="H363" s="259">
        <v>181.38</v>
      </c>
      <c r="I363" s="260"/>
      <c r="J363" s="256"/>
      <c r="K363" s="256"/>
      <c r="L363" s="261"/>
      <c r="M363" s="262"/>
      <c r="N363" s="263"/>
      <c r="O363" s="263"/>
      <c r="P363" s="263"/>
      <c r="Q363" s="263"/>
      <c r="R363" s="263"/>
      <c r="S363" s="263"/>
      <c r="T363" s="264"/>
      <c r="U363" s="13"/>
      <c r="V363" s="13"/>
      <c r="W363" s="13"/>
      <c r="X363" s="13"/>
      <c r="Y363" s="13"/>
      <c r="Z363" s="13"/>
      <c r="AA363" s="13"/>
      <c r="AB363" s="13"/>
      <c r="AC363" s="13"/>
      <c r="AD363" s="13"/>
      <c r="AE363" s="13"/>
      <c r="AT363" s="265" t="s">
        <v>190</v>
      </c>
      <c r="AU363" s="265" t="s">
        <v>82</v>
      </c>
      <c r="AV363" s="13" t="s">
        <v>82</v>
      </c>
      <c r="AW363" s="13" t="s">
        <v>35</v>
      </c>
      <c r="AX363" s="13" t="s">
        <v>80</v>
      </c>
      <c r="AY363" s="265" t="s">
        <v>140</v>
      </c>
    </row>
    <row r="364" s="2" customFormat="1" ht="33" customHeight="1">
      <c r="A364" s="40"/>
      <c r="B364" s="41"/>
      <c r="C364" s="228" t="s">
        <v>600</v>
      </c>
      <c r="D364" s="228" t="s">
        <v>142</v>
      </c>
      <c r="E364" s="229" t="s">
        <v>601</v>
      </c>
      <c r="F364" s="230" t="s">
        <v>602</v>
      </c>
      <c r="G364" s="231" t="s">
        <v>210</v>
      </c>
      <c r="H364" s="232">
        <v>24</v>
      </c>
      <c r="I364" s="233"/>
      <c r="J364" s="234">
        <f>ROUND(I364*H364,2)</f>
        <v>0</v>
      </c>
      <c r="K364" s="230" t="s">
        <v>176</v>
      </c>
      <c r="L364" s="46"/>
      <c r="M364" s="235" t="s">
        <v>19</v>
      </c>
      <c r="N364" s="236" t="s">
        <v>44</v>
      </c>
      <c r="O364" s="86"/>
      <c r="P364" s="237">
        <f>O364*H364</f>
        <v>0</v>
      </c>
      <c r="Q364" s="237">
        <v>0.00025000000000000001</v>
      </c>
      <c r="R364" s="237">
        <f>Q364*H364</f>
        <v>0.0060000000000000001</v>
      </c>
      <c r="S364" s="237">
        <v>0</v>
      </c>
      <c r="T364" s="238">
        <f>S364*H364</f>
        <v>0</v>
      </c>
      <c r="U364" s="40"/>
      <c r="V364" s="40"/>
      <c r="W364" s="40"/>
      <c r="X364" s="40"/>
      <c r="Y364" s="40"/>
      <c r="Z364" s="40"/>
      <c r="AA364" s="40"/>
      <c r="AB364" s="40"/>
      <c r="AC364" s="40"/>
      <c r="AD364" s="40"/>
      <c r="AE364" s="40"/>
      <c r="AR364" s="239" t="s">
        <v>232</v>
      </c>
      <c r="AT364" s="239" t="s">
        <v>142</v>
      </c>
      <c r="AU364" s="239" t="s">
        <v>82</v>
      </c>
      <c r="AY364" s="19" t="s">
        <v>140</v>
      </c>
      <c r="BE364" s="240">
        <f>IF(N364="základní",J364,0)</f>
        <v>0</v>
      </c>
      <c r="BF364" s="240">
        <f>IF(N364="snížená",J364,0)</f>
        <v>0</v>
      </c>
      <c r="BG364" s="240">
        <f>IF(N364="zákl. přenesená",J364,0)</f>
        <v>0</v>
      </c>
      <c r="BH364" s="240">
        <f>IF(N364="sníž. přenesená",J364,0)</f>
        <v>0</v>
      </c>
      <c r="BI364" s="240">
        <f>IF(N364="nulová",J364,0)</f>
        <v>0</v>
      </c>
      <c r="BJ364" s="19" t="s">
        <v>80</v>
      </c>
      <c r="BK364" s="240">
        <f>ROUND(I364*H364,2)</f>
        <v>0</v>
      </c>
      <c r="BL364" s="19" t="s">
        <v>232</v>
      </c>
      <c r="BM364" s="239" t="s">
        <v>603</v>
      </c>
    </row>
    <row r="365" s="2" customFormat="1" ht="33" customHeight="1">
      <c r="A365" s="40"/>
      <c r="B365" s="41"/>
      <c r="C365" s="228" t="s">
        <v>604</v>
      </c>
      <c r="D365" s="228" t="s">
        <v>142</v>
      </c>
      <c r="E365" s="229" t="s">
        <v>605</v>
      </c>
      <c r="F365" s="230" t="s">
        <v>606</v>
      </c>
      <c r="G365" s="231" t="s">
        <v>153</v>
      </c>
      <c r="H365" s="232">
        <v>145.09999999999999</v>
      </c>
      <c r="I365" s="233"/>
      <c r="J365" s="234">
        <f>ROUND(I365*H365,2)</f>
        <v>0</v>
      </c>
      <c r="K365" s="230" t="s">
        <v>146</v>
      </c>
      <c r="L365" s="46"/>
      <c r="M365" s="235" t="s">
        <v>19</v>
      </c>
      <c r="N365" s="236" t="s">
        <v>44</v>
      </c>
      <c r="O365" s="86"/>
      <c r="P365" s="237">
        <f>O365*H365</f>
        <v>0</v>
      </c>
      <c r="Q365" s="237">
        <v>0.0020999999999999999</v>
      </c>
      <c r="R365" s="237">
        <f>Q365*H365</f>
        <v>0.30470999999999998</v>
      </c>
      <c r="S365" s="237">
        <v>0</v>
      </c>
      <c r="T365" s="238">
        <f>S365*H365</f>
        <v>0</v>
      </c>
      <c r="U365" s="40"/>
      <c r="V365" s="40"/>
      <c r="W365" s="40"/>
      <c r="X365" s="40"/>
      <c r="Y365" s="40"/>
      <c r="Z365" s="40"/>
      <c r="AA365" s="40"/>
      <c r="AB365" s="40"/>
      <c r="AC365" s="40"/>
      <c r="AD365" s="40"/>
      <c r="AE365" s="40"/>
      <c r="AR365" s="239" t="s">
        <v>232</v>
      </c>
      <c r="AT365" s="239" t="s">
        <v>142</v>
      </c>
      <c r="AU365" s="239" t="s">
        <v>82</v>
      </c>
      <c r="AY365" s="19" t="s">
        <v>140</v>
      </c>
      <c r="BE365" s="240">
        <f>IF(N365="základní",J365,0)</f>
        <v>0</v>
      </c>
      <c r="BF365" s="240">
        <f>IF(N365="snížená",J365,0)</f>
        <v>0</v>
      </c>
      <c r="BG365" s="240">
        <f>IF(N365="zákl. přenesená",J365,0)</f>
        <v>0</v>
      </c>
      <c r="BH365" s="240">
        <f>IF(N365="sníž. přenesená",J365,0)</f>
        <v>0</v>
      </c>
      <c r="BI365" s="240">
        <f>IF(N365="nulová",J365,0)</f>
        <v>0</v>
      </c>
      <c r="BJ365" s="19" t="s">
        <v>80</v>
      </c>
      <c r="BK365" s="240">
        <f>ROUND(I365*H365,2)</f>
        <v>0</v>
      </c>
      <c r="BL365" s="19" t="s">
        <v>232</v>
      </c>
      <c r="BM365" s="239" t="s">
        <v>607</v>
      </c>
    </row>
    <row r="366" s="13" customFormat="1">
      <c r="A366" s="13"/>
      <c r="B366" s="255"/>
      <c r="C366" s="256"/>
      <c r="D366" s="241" t="s">
        <v>190</v>
      </c>
      <c r="E366" s="257" t="s">
        <v>19</v>
      </c>
      <c r="F366" s="258" t="s">
        <v>608</v>
      </c>
      <c r="G366" s="256"/>
      <c r="H366" s="259">
        <v>145.09999999999999</v>
      </c>
      <c r="I366" s="260"/>
      <c r="J366" s="256"/>
      <c r="K366" s="256"/>
      <c r="L366" s="261"/>
      <c r="M366" s="262"/>
      <c r="N366" s="263"/>
      <c r="O366" s="263"/>
      <c r="P366" s="263"/>
      <c r="Q366" s="263"/>
      <c r="R366" s="263"/>
      <c r="S366" s="263"/>
      <c r="T366" s="264"/>
      <c r="U366" s="13"/>
      <c r="V366" s="13"/>
      <c r="W366" s="13"/>
      <c r="X366" s="13"/>
      <c r="Y366" s="13"/>
      <c r="Z366" s="13"/>
      <c r="AA366" s="13"/>
      <c r="AB366" s="13"/>
      <c r="AC366" s="13"/>
      <c r="AD366" s="13"/>
      <c r="AE366" s="13"/>
      <c r="AT366" s="265" t="s">
        <v>190</v>
      </c>
      <c r="AU366" s="265" t="s">
        <v>82</v>
      </c>
      <c r="AV366" s="13" t="s">
        <v>82</v>
      </c>
      <c r="AW366" s="13" t="s">
        <v>35</v>
      </c>
      <c r="AX366" s="13" t="s">
        <v>80</v>
      </c>
      <c r="AY366" s="265" t="s">
        <v>140</v>
      </c>
    </row>
    <row r="367" s="2" customFormat="1" ht="16.5" customHeight="1">
      <c r="A367" s="40"/>
      <c r="B367" s="41"/>
      <c r="C367" s="228" t="s">
        <v>609</v>
      </c>
      <c r="D367" s="228" t="s">
        <v>142</v>
      </c>
      <c r="E367" s="229" t="s">
        <v>610</v>
      </c>
      <c r="F367" s="230" t="s">
        <v>611</v>
      </c>
      <c r="G367" s="231" t="s">
        <v>210</v>
      </c>
      <c r="H367" s="232">
        <v>7</v>
      </c>
      <c r="I367" s="233"/>
      <c r="J367" s="234">
        <f>ROUND(I367*H367,2)</f>
        <v>0</v>
      </c>
      <c r="K367" s="230" t="s">
        <v>176</v>
      </c>
      <c r="L367" s="46"/>
      <c r="M367" s="235" t="s">
        <v>19</v>
      </c>
      <c r="N367" s="236" t="s">
        <v>44</v>
      </c>
      <c r="O367" s="86"/>
      <c r="P367" s="237">
        <f>O367*H367</f>
        <v>0</v>
      </c>
      <c r="Q367" s="237">
        <v>0.0086999999999999994</v>
      </c>
      <c r="R367" s="237">
        <f>Q367*H367</f>
        <v>0.060899999999999996</v>
      </c>
      <c r="S367" s="237">
        <v>0</v>
      </c>
      <c r="T367" s="238">
        <f>S367*H367</f>
        <v>0</v>
      </c>
      <c r="U367" s="40"/>
      <c r="V367" s="40"/>
      <c r="W367" s="40"/>
      <c r="X367" s="40"/>
      <c r="Y367" s="40"/>
      <c r="Z367" s="40"/>
      <c r="AA367" s="40"/>
      <c r="AB367" s="40"/>
      <c r="AC367" s="40"/>
      <c r="AD367" s="40"/>
      <c r="AE367" s="40"/>
      <c r="AR367" s="239" t="s">
        <v>232</v>
      </c>
      <c r="AT367" s="239" t="s">
        <v>142</v>
      </c>
      <c r="AU367" s="239" t="s">
        <v>82</v>
      </c>
      <c r="AY367" s="19" t="s">
        <v>140</v>
      </c>
      <c r="BE367" s="240">
        <f>IF(N367="základní",J367,0)</f>
        <v>0</v>
      </c>
      <c r="BF367" s="240">
        <f>IF(N367="snížená",J367,0)</f>
        <v>0</v>
      </c>
      <c r="BG367" s="240">
        <f>IF(N367="zákl. přenesená",J367,0)</f>
        <v>0</v>
      </c>
      <c r="BH367" s="240">
        <f>IF(N367="sníž. přenesená",J367,0)</f>
        <v>0</v>
      </c>
      <c r="BI367" s="240">
        <f>IF(N367="nulová",J367,0)</f>
        <v>0</v>
      </c>
      <c r="BJ367" s="19" t="s">
        <v>80</v>
      </c>
      <c r="BK367" s="240">
        <f>ROUND(I367*H367,2)</f>
        <v>0</v>
      </c>
      <c r="BL367" s="19" t="s">
        <v>232</v>
      </c>
      <c r="BM367" s="239" t="s">
        <v>612</v>
      </c>
    </row>
    <row r="368" s="2" customFormat="1" ht="16.5" customHeight="1">
      <c r="A368" s="40"/>
      <c r="B368" s="41"/>
      <c r="C368" s="228" t="s">
        <v>613</v>
      </c>
      <c r="D368" s="228" t="s">
        <v>142</v>
      </c>
      <c r="E368" s="229" t="s">
        <v>614</v>
      </c>
      <c r="F368" s="230" t="s">
        <v>615</v>
      </c>
      <c r="G368" s="231" t="s">
        <v>210</v>
      </c>
      <c r="H368" s="232">
        <v>7</v>
      </c>
      <c r="I368" s="233"/>
      <c r="J368" s="234">
        <f>ROUND(I368*H368,2)</f>
        <v>0</v>
      </c>
      <c r="K368" s="230" t="s">
        <v>176</v>
      </c>
      <c r="L368" s="46"/>
      <c r="M368" s="235" t="s">
        <v>19</v>
      </c>
      <c r="N368" s="236" t="s">
        <v>44</v>
      </c>
      <c r="O368" s="86"/>
      <c r="P368" s="237">
        <f>O368*H368</f>
        <v>0</v>
      </c>
      <c r="Q368" s="237">
        <v>0.017600000000000001</v>
      </c>
      <c r="R368" s="237">
        <f>Q368*H368</f>
        <v>0.1232</v>
      </c>
      <c r="S368" s="237">
        <v>0</v>
      </c>
      <c r="T368" s="238">
        <f>S368*H368</f>
        <v>0</v>
      </c>
      <c r="U368" s="40"/>
      <c r="V368" s="40"/>
      <c r="W368" s="40"/>
      <c r="X368" s="40"/>
      <c r="Y368" s="40"/>
      <c r="Z368" s="40"/>
      <c r="AA368" s="40"/>
      <c r="AB368" s="40"/>
      <c r="AC368" s="40"/>
      <c r="AD368" s="40"/>
      <c r="AE368" s="40"/>
      <c r="AR368" s="239" t="s">
        <v>232</v>
      </c>
      <c r="AT368" s="239" t="s">
        <v>142</v>
      </c>
      <c r="AU368" s="239" t="s">
        <v>82</v>
      </c>
      <c r="AY368" s="19" t="s">
        <v>140</v>
      </c>
      <c r="BE368" s="240">
        <f>IF(N368="základní",J368,0)</f>
        <v>0</v>
      </c>
      <c r="BF368" s="240">
        <f>IF(N368="snížená",J368,0)</f>
        <v>0</v>
      </c>
      <c r="BG368" s="240">
        <f>IF(N368="zákl. přenesená",J368,0)</f>
        <v>0</v>
      </c>
      <c r="BH368" s="240">
        <f>IF(N368="sníž. přenesená",J368,0)</f>
        <v>0</v>
      </c>
      <c r="BI368" s="240">
        <f>IF(N368="nulová",J368,0)</f>
        <v>0</v>
      </c>
      <c r="BJ368" s="19" t="s">
        <v>80</v>
      </c>
      <c r="BK368" s="240">
        <f>ROUND(I368*H368,2)</f>
        <v>0</v>
      </c>
      <c r="BL368" s="19" t="s">
        <v>232</v>
      </c>
      <c r="BM368" s="239" t="s">
        <v>616</v>
      </c>
    </row>
    <row r="369" s="2" customFormat="1" ht="44.25" customHeight="1">
      <c r="A369" s="40"/>
      <c r="B369" s="41"/>
      <c r="C369" s="228" t="s">
        <v>617</v>
      </c>
      <c r="D369" s="228" t="s">
        <v>142</v>
      </c>
      <c r="E369" s="229" t="s">
        <v>618</v>
      </c>
      <c r="F369" s="230" t="s">
        <v>619</v>
      </c>
      <c r="G369" s="231" t="s">
        <v>235</v>
      </c>
      <c r="H369" s="232">
        <v>1.1259999999999999</v>
      </c>
      <c r="I369" s="233"/>
      <c r="J369" s="234">
        <f>ROUND(I369*H369,2)</f>
        <v>0</v>
      </c>
      <c r="K369" s="230" t="s">
        <v>146</v>
      </c>
      <c r="L369" s="46"/>
      <c r="M369" s="235" t="s">
        <v>19</v>
      </c>
      <c r="N369" s="236" t="s">
        <v>44</v>
      </c>
      <c r="O369" s="86"/>
      <c r="P369" s="237">
        <f>O369*H369</f>
        <v>0</v>
      </c>
      <c r="Q369" s="237">
        <v>0</v>
      </c>
      <c r="R369" s="237">
        <f>Q369*H369</f>
        <v>0</v>
      </c>
      <c r="S369" s="237">
        <v>0</v>
      </c>
      <c r="T369" s="238">
        <f>S369*H369</f>
        <v>0</v>
      </c>
      <c r="U369" s="40"/>
      <c r="V369" s="40"/>
      <c r="W369" s="40"/>
      <c r="X369" s="40"/>
      <c r="Y369" s="40"/>
      <c r="Z369" s="40"/>
      <c r="AA369" s="40"/>
      <c r="AB369" s="40"/>
      <c r="AC369" s="40"/>
      <c r="AD369" s="40"/>
      <c r="AE369" s="40"/>
      <c r="AR369" s="239" t="s">
        <v>232</v>
      </c>
      <c r="AT369" s="239" t="s">
        <v>142</v>
      </c>
      <c r="AU369" s="239" t="s">
        <v>82</v>
      </c>
      <c r="AY369" s="19" t="s">
        <v>140</v>
      </c>
      <c r="BE369" s="240">
        <f>IF(N369="základní",J369,0)</f>
        <v>0</v>
      </c>
      <c r="BF369" s="240">
        <f>IF(N369="snížená",J369,0)</f>
        <v>0</v>
      </c>
      <c r="BG369" s="240">
        <f>IF(N369="zákl. přenesená",J369,0)</f>
        <v>0</v>
      </c>
      <c r="BH369" s="240">
        <f>IF(N369="sníž. přenesená",J369,0)</f>
        <v>0</v>
      </c>
      <c r="BI369" s="240">
        <f>IF(N369="nulová",J369,0)</f>
        <v>0</v>
      </c>
      <c r="BJ369" s="19" t="s">
        <v>80</v>
      </c>
      <c r="BK369" s="240">
        <f>ROUND(I369*H369,2)</f>
        <v>0</v>
      </c>
      <c r="BL369" s="19" t="s">
        <v>232</v>
      </c>
      <c r="BM369" s="239" t="s">
        <v>620</v>
      </c>
    </row>
    <row r="370" s="2" customFormat="1">
      <c r="A370" s="40"/>
      <c r="B370" s="41"/>
      <c r="C370" s="42"/>
      <c r="D370" s="241" t="s">
        <v>149</v>
      </c>
      <c r="E370" s="42"/>
      <c r="F370" s="242" t="s">
        <v>621</v>
      </c>
      <c r="G370" s="42"/>
      <c r="H370" s="42"/>
      <c r="I370" s="148"/>
      <c r="J370" s="42"/>
      <c r="K370" s="42"/>
      <c r="L370" s="46"/>
      <c r="M370" s="243"/>
      <c r="N370" s="244"/>
      <c r="O370" s="86"/>
      <c r="P370" s="86"/>
      <c r="Q370" s="86"/>
      <c r="R370" s="86"/>
      <c r="S370" s="86"/>
      <c r="T370" s="87"/>
      <c r="U370" s="40"/>
      <c r="V370" s="40"/>
      <c r="W370" s="40"/>
      <c r="X370" s="40"/>
      <c r="Y370" s="40"/>
      <c r="Z370" s="40"/>
      <c r="AA370" s="40"/>
      <c r="AB370" s="40"/>
      <c r="AC370" s="40"/>
      <c r="AD370" s="40"/>
      <c r="AE370" s="40"/>
      <c r="AT370" s="19" t="s">
        <v>149</v>
      </c>
      <c r="AU370" s="19" t="s">
        <v>82</v>
      </c>
    </row>
    <row r="371" s="2" customFormat="1" ht="44.25" customHeight="1">
      <c r="A371" s="40"/>
      <c r="B371" s="41"/>
      <c r="C371" s="228" t="s">
        <v>622</v>
      </c>
      <c r="D371" s="228" t="s">
        <v>142</v>
      </c>
      <c r="E371" s="229" t="s">
        <v>623</v>
      </c>
      <c r="F371" s="230" t="s">
        <v>624</v>
      </c>
      <c r="G371" s="231" t="s">
        <v>235</v>
      </c>
      <c r="H371" s="232">
        <v>1.1259999999999999</v>
      </c>
      <c r="I371" s="233"/>
      <c r="J371" s="234">
        <f>ROUND(I371*H371,2)</f>
        <v>0</v>
      </c>
      <c r="K371" s="230" t="s">
        <v>146</v>
      </c>
      <c r="L371" s="46"/>
      <c r="M371" s="235" t="s">
        <v>19</v>
      </c>
      <c r="N371" s="236" t="s">
        <v>44</v>
      </c>
      <c r="O371" s="86"/>
      <c r="P371" s="237">
        <f>O371*H371</f>
        <v>0</v>
      </c>
      <c r="Q371" s="237">
        <v>0</v>
      </c>
      <c r="R371" s="237">
        <f>Q371*H371</f>
        <v>0</v>
      </c>
      <c r="S371" s="237">
        <v>0</v>
      </c>
      <c r="T371" s="238">
        <f>S371*H371</f>
        <v>0</v>
      </c>
      <c r="U371" s="40"/>
      <c r="V371" s="40"/>
      <c r="W371" s="40"/>
      <c r="X371" s="40"/>
      <c r="Y371" s="40"/>
      <c r="Z371" s="40"/>
      <c r="AA371" s="40"/>
      <c r="AB371" s="40"/>
      <c r="AC371" s="40"/>
      <c r="AD371" s="40"/>
      <c r="AE371" s="40"/>
      <c r="AR371" s="239" t="s">
        <v>232</v>
      </c>
      <c r="AT371" s="239" t="s">
        <v>142</v>
      </c>
      <c r="AU371" s="239" t="s">
        <v>82</v>
      </c>
      <c r="AY371" s="19" t="s">
        <v>140</v>
      </c>
      <c r="BE371" s="240">
        <f>IF(N371="základní",J371,0)</f>
        <v>0</v>
      </c>
      <c r="BF371" s="240">
        <f>IF(N371="snížená",J371,0)</f>
        <v>0</v>
      </c>
      <c r="BG371" s="240">
        <f>IF(N371="zákl. přenesená",J371,0)</f>
        <v>0</v>
      </c>
      <c r="BH371" s="240">
        <f>IF(N371="sníž. přenesená",J371,0)</f>
        <v>0</v>
      </c>
      <c r="BI371" s="240">
        <f>IF(N371="nulová",J371,0)</f>
        <v>0</v>
      </c>
      <c r="BJ371" s="19" t="s">
        <v>80</v>
      </c>
      <c r="BK371" s="240">
        <f>ROUND(I371*H371,2)</f>
        <v>0</v>
      </c>
      <c r="BL371" s="19" t="s">
        <v>232</v>
      </c>
      <c r="BM371" s="239" t="s">
        <v>625</v>
      </c>
    </row>
    <row r="372" s="2" customFormat="1">
      <c r="A372" s="40"/>
      <c r="B372" s="41"/>
      <c r="C372" s="42"/>
      <c r="D372" s="241" t="s">
        <v>149</v>
      </c>
      <c r="E372" s="42"/>
      <c r="F372" s="242" t="s">
        <v>621</v>
      </c>
      <c r="G372" s="42"/>
      <c r="H372" s="42"/>
      <c r="I372" s="148"/>
      <c r="J372" s="42"/>
      <c r="K372" s="42"/>
      <c r="L372" s="46"/>
      <c r="M372" s="243"/>
      <c r="N372" s="244"/>
      <c r="O372" s="86"/>
      <c r="P372" s="86"/>
      <c r="Q372" s="86"/>
      <c r="R372" s="86"/>
      <c r="S372" s="86"/>
      <c r="T372" s="87"/>
      <c r="U372" s="40"/>
      <c r="V372" s="40"/>
      <c r="W372" s="40"/>
      <c r="X372" s="40"/>
      <c r="Y372" s="40"/>
      <c r="Z372" s="40"/>
      <c r="AA372" s="40"/>
      <c r="AB372" s="40"/>
      <c r="AC372" s="40"/>
      <c r="AD372" s="40"/>
      <c r="AE372" s="40"/>
      <c r="AT372" s="19" t="s">
        <v>149</v>
      </c>
      <c r="AU372" s="19" t="s">
        <v>82</v>
      </c>
    </row>
    <row r="373" s="12" customFormat="1" ht="22.8" customHeight="1">
      <c r="A373" s="12"/>
      <c r="B373" s="212"/>
      <c r="C373" s="213"/>
      <c r="D373" s="214" t="s">
        <v>72</v>
      </c>
      <c r="E373" s="226" t="s">
        <v>626</v>
      </c>
      <c r="F373" s="226" t="s">
        <v>627</v>
      </c>
      <c r="G373" s="213"/>
      <c r="H373" s="213"/>
      <c r="I373" s="216"/>
      <c r="J373" s="227">
        <f>BK373</f>
        <v>0</v>
      </c>
      <c r="K373" s="213"/>
      <c r="L373" s="218"/>
      <c r="M373" s="219"/>
      <c r="N373" s="220"/>
      <c r="O373" s="220"/>
      <c r="P373" s="221">
        <f>SUM(P374:P436)</f>
        <v>0</v>
      </c>
      <c r="Q373" s="220"/>
      <c r="R373" s="221">
        <f>SUM(R374:R436)</f>
        <v>56.639563799999991</v>
      </c>
      <c r="S373" s="220"/>
      <c r="T373" s="222">
        <f>SUM(T374:T436)</f>
        <v>54.174504450000001</v>
      </c>
      <c r="U373" s="12"/>
      <c r="V373" s="12"/>
      <c r="W373" s="12"/>
      <c r="X373" s="12"/>
      <c r="Y373" s="12"/>
      <c r="Z373" s="12"/>
      <c r="AA373" s="12"/>
      <c r="AB373" s="12"/>
      <c r="AC373" s="12"/>
      <c r="AD373" s="12"/>
      <c r="AE373" s="12"/>
      <c r="AR373" s="223" t="s">
        <v>82</v>
      </c>
      <c r="AT373" s="224" t="s">
        <v>72</v>
      </c>
      <c r="AU373" s="224" t="s">
        <v>80</v>
      </c>
      <c r="AY373" s="223" t="s">
        <v>140</v>
      </c>
      <c r="BK373" s="225">
        <f>SUM(BK374:BK436)</f>
        <v>0</v>
      </c>
    </row>
    <row r="374" s="2" customFormat="1" ht="21.75" customHeight="1">
      <c r="A374" s="40"/>
      <c r="B374" s="41"/>
      <c r="C374" s="228" t="s">
        <v>628</v>
      </c>
      <c r="D374" s="228" t="s">
        <v>142</v>
      </c>
      <c r="E374" s="229" t="s">
        <v>629</v>
      </c>
      <c r="F374" s="230" t="s">
        <v>630</v>
      </c>
      <c r="G374" s="231" t="s">
        <v>145</v>
      </c>
      <c r="H374" s="232">
        <v>1612.0999999999999</v>
      </c>
      <c r="I374" s="233"/>
      <c r="J374" s="234">
        <f>ROUND(I374*H374,2)</f>
        <v>0</v>
      </c>
      <c r="K374" s="230" t="s">
        <v>146</v>
      </c>
      <c r="L374" s="46"/>
      <c r="M374" s="235" t="s">
        <v>19</v>
      </c>
      <c r="N374" s="236" t="s">
        <v>44</v>
      </c>
      <c r="O374" s="86"/>
      <c r="P374" s="237">
        <f>O374*H374</f>
        <v>0</v>
      </c>
      <c r="Q374" s="237">
        <v>0</v>
      </c>
      <c r="R374" s="237">
        <f>Q374*H374</f>
        <v>0</v>
      </c>
      <c r="S374" s="237">
        <v>0</v>
      </c>
      <c r="T374" s="238">
        <f>S374*H374</f>
        <v>0</v>
      </c>
      <c r="U374" s="40"/>
      <c r="V374" s="40"/>
      <c r="W374" s="40"/>
      <c r="X374" s="40"/>
      <c r="Y374" s="40"/>
      <c r="Z374" s="40"/>
      <c r="AA374" s="40"/>
      <c r="AB374" s="40"/>
      <c r="AC374" s="40"/>
      <c r="AD374" s="40"/>
      <c r="AE374" s="40"/>
      <c r="AR374" s="239" t="s">
        <v>232</v>
      </c>
      <c r="AT374" s="239" t="s">
        <v>142</v>
      </c>
      <c r="AU374" s="239" t="s">
        <v>82</v>
      </c>
      <c r="AY374" s="19" t="s">
        <v>140</v>
      </c>
      <c r="BE374" s="240">
        <f>IF(N374="základní",J374,0)</f>
        <v>0</v>
      </c>
      <c r="BF374" s="240">
        <f>IF(N374="snížená",J374,0)</f>
        <v>0</v>
      </c>
      <c r="BG374" s="240">
        <f>IF(N374="zákl. přenesená",J374,0)</f>
        <v>0</v>
      </c>
      <c r="BH374" s="240">
        <f>IF(N374="sníž. přenesená",J374,0)</f>
        <v>0</v>
      </c>
      <c r="BI374" s="240">
        <f>IF(N374="nulová",J374,0)</f>
        <v>0</v>
      </c>
      <c r="BJ374" s="19" t="s">
        <v>80</v>
      </c>
      <c r="BK374" s="240">
        <f>ROUND(I374*H374,2)</f>
        <v>0</v>
      </c>
      <c r="BL374" s="19" t="s">
        <v>232</v>
      </c>
      <c r="BM374" s="239" t="s">
        <v>631</v>
      </c>
    </row>
    <row r="375" s="2" customFormat="1">
      <c r="A375" s="40"/>
      <c r="B375" s="41"/>
      <c r="C375" s="42"/>
      <c r="D375" s="241" t="s">
        <v>149</v>
      </c>
      <c r="E375" s="42"/>
      <c r="F375" s="242" t="s">
        <v>632</v>
      </c>
      <c r="G375" s="42"/>
      <c r="H375" s="42"/>
      <c r="I375" s="148"/>
      <c r="J375" s="42"/>
      <c r="K375" s="42"/>
      <c r="L375" s="46"/>
      <c r="M375" s="243"/>
      <c r="N375" s="244"/>
      <c r="O375" s="86"/>
      <c r="P375" s="86"/>
      <c r="Q375" s="86"/>
      <c r="R375" s="86"/>
      <c r="S375" s="86"/>
      <c r="T375" s="87"/>
      <c r="U375" s="40"/>
      <c r="V375" s="40"/>
      <c r="W375" s="40"/>
      <c r="X375" s="40"/>
      <c r="Y375" s="40"/>
      <c r="Z375" s="40"/>
      <c r="AA375" s="40"/>
      <c r="AB375" s="40"/>
      <c r="AC375" s="40"/>
      <c r="AD375" s="40"/>
      <c r="AE375" s="40"/>
      <c r="AT375" s="19" t="s">
        <v>149</v>
      </c>
      <c r="AU375" s="19" t="s">
        <v>82</v>
      </c>
    </row>
    <row r="376" s="2" customFormat="1" ht="16.5" customHeight="1">
      <c r="A376" s="40"/>
      <c r="B376" s="41"/>
      <c r="C376" s="245" t="s">
        <v>633</v>
      </c>
      <c r="D376" s="245" t="s">
        <v>173</v>
      </c>
      <c r="E376" s="246" t="s">
        <v>634</v>
      </c>
      <c r="F376" s="247" t="s">
        <v>635</v>
      </c>
      <c r="G376" s="248" t="s">
        <v>210</v>
      </c>
      <c r="H376" s="249">
        <v>16927</v>
      </c>
      <c r="I376" s="250"/>
      <c r="J376" s="251">
        <f>ROUND(I376*H376,2)</f>
        <v>0</v>
      </c>
      <c r="K376" s="247" t="s">
        <v>176</v>
      </c>
      <c r="L376" s="252"/>
      <c r="M376" s="253" t="s">
        <v>19</v>
      </c>
      <c r="N376" s="254" t="s">
        <v>44</v>
      </c>
      <c r="O376" s="86"/>
      <c r="P376" s="237">
        <f>O376*H376</f>
        <v>0</v>
      </c>
      <c r="Q376" s="237">
        <v>0.0028999999999999998</v>
      </c>
      <c r="R376" s="237">
        <f>Q376*H376</f>
        <v>49.088299999999997</v>
      </c>
      <c r="S376" s="237">
        <v>0</v>
      </c>
      <c r="T376" s="238">
        <f>S376*H376</f>
        <v>0</v>
      </c>
      <c r="U376" s="40"/>
      <c r="V376" s="40"/>
      <c r="W376" s="40"/>
      <c r="X376" s="40"/>
      <c r="Y376" s="40"/>
      <c r="Z376" s="40"/>
      <c r="AA376" s="40"/>
      <c r="AB376" s="40"/>
      <c r="AC376" s="40"/>
      <c r="AD376" s="40"/>
      <c r="AE376" s="40"/>
      <c r="AR376" s="239" t="s">
        <v>326</v>
      </c>
      <c r="AT376" s="239" t="s">
        <v>173</v>
      </c>
      <c r="AU376" s="239" t="s">
        <v>82</v>
      </c>
      <c r="AY376" s="19" t="s">
        <v>140</v>
      </c>
      <c r="BE376" s="240">
        <f>IF(N376="základní",J376,0)</f>
        <v>0</v>
      </c>
      <c r="BF376" s="240">
        <f>IF(N376="snížená",J376,0)</f>
        <v>0</v>
      </c>
      <c r="BG376" s="240">
        <f>IF(N376="zákl. přenesená",J376,0)</f>
        <v>0</v>
      </c>
      <c r="BH376" s="240">
        <f>IF(N376="sníž. přenesená",J376,0)</f>
        <v>0</v>
      </c>
      <c r="BI376" s="240">
        <f>IF(N376="nulová",J376,0)</f>
        <v>0</v>
      </c>
      <c r="BJ376" s="19" t="s">
        <v>80</v>
      </c>
      <c r="BK376" s="240">
        <f>ROUND(I376*H376,2)</f>
        <v>0</v>
      </c>
      <c r="BL376" s="19" t="s">
        <v>232</v>
      </c>
      <c r="BM376" s="239" t="s">
        <v>636</v>
      </c>
    </row>
    <row r="377" s="2" customFormat="1" ht="16.5" customHeight="1">
      <c r="A377" s="40"/>
      <c r="B377" s="41"/>
      <c r="C377" s="245" t="s">
        <v>637</v>
      </c>
      <c r="D377" s="245" t="s">
        <v>173</v>
      </c>
      <c r="E377" s="246" t="s">
        <v>638</v>
      </c>
      <c r="F377" s="247" t="s">
        <v>639</v>
      </c>
      <c r="G377" s="248" t="s">
        <v>210</v>
      </c>
      <c r="H377" s="249">
        <v>240.15000000000001</v>
      </c>
      <c r="I377" s="250"/>
      <c r="J377" s="251">
        <f>ROUND(I377*H377,2)</f>
        <v>0</v>
      </c>
      <c r="K377" s="247" t="s">
        <v>176</v>
      </c>
      <c r="L377" s="252"/>
      <c r="M377" s="253" t="s">
        <v>19</v>
      </c>
      <c r="N377" s="254" t="s">
        <v>44</v>
      </c>
      <c r="O377" s="86"/>
      <c r="P377" s="237">
        <f>O377*H377</f>
        <v>0</v>
      </c>
      <c r="Q377" s="237">
        <v>0.0073000000000000001</v>
      </c>
      <c r="R377" s="237">
        <f>Q377*H377</f>
        <v>1.7530950000000001</v>
      </c>
      <c r="S377" s="237">
        <v>0</v>
      </c>
      <c r="T377" s="238">
        <f>S377*H377</f>
        <v>0</v>
      </c>
      <c r="U377" s="40"/>
      <c r="V377" s="40"/>
      <c r="W377" s="40"/>
      <c r="X377" s="40"/>
      <c r="Y377" s="40"/>
      <c r="Z377" s="40"/>
      <c r="AA377" s="40"/>
      <c r="AB377" s="40"/>
      <c r="AC377" s="40"/>
      <c r="AD377" s="40"/>
      <c r="AE377" s="40"/>
      <c r="AR377" s="239" t="s">
        <v>326</v>
      </c>
      <c r="AT377" s="239" t="s">
        <v>173</v>
      </c>
      <c r="AU377" s="239" t="s">
        <v>82</v>
      </c>
      <c r="AY377" s="19" t="s">
        <v>140</v>
      </c>
      <c r="BE377" s="240">
        <f>IF(N377="základní",J377,0)</f>
        <v>0</v>
      </c>
      <c r="BF377" s="240">
        <f>IF(N377="snížená",J377,0)</f>
        <v>0</v>
      </c>
      <c r="BG377" s="240">
        <f>IF(N377="zákl. přenesená",J377,0)</f>
        <v>0</v>
      </c>
      <c r="BH377" s="240">
        <f>IF(N377="sníž. přenesená",J377,0)</f>
        <v>0</v>
      </c>
      <c r="BI377" s="240">
        <f>IF(N377="nulová",J377,0)</f>
        <v>0</v>
      </c>
      <c r="BJ377" s="19" t="s">
        <v>80</v>
      </c>
      <c r="BK377" s="240">
        <f>ROUND(I377*H377,2)</f>
        <v>0</v>
      </c>
      <c r="BL377" s="19" t="s">
        <v>232</v>
      </c>
      <c r="BM377" s="239" t="s">
        <v>640</v>
      </c>
    </row>
    <row r="378" s="13" customFormat="1">
      <c r="A378" s="13"/>
      <c r="B378" s="255"/>
      <c r="C378" s="256"/>
      <c r="D378" s="241" t="s">
        <v>190</v>
      </c>
      <c r="E378" s="257" t="s">
        <v>19</v>
      </c>
      <c r="F378" s="258" t="s">
        <v>641</v>
      </c>
      <c r="G378" s="256"/>
      <c r="H378" s="259">
        <v>240.15000000000001</v>
      </c>
      <c r="I378" s="260"/>
      <c r="J378" s="256"/>
      <c r="K378" s="256"/>
      <c r="L378" s="261"/>
      <c r="M378" s="262"/>
      <c r="N378" s="263"/>
      <c r="O378" s="263"/>
      <c r="P378" s="263"/>
      <c r="Q378" s="263"/>
      <c r="R378" s="263"/>
      <c r="S378" s="263"/>
      <c r="T378" s="264"/>
      <c r="U378" s="13"/>
      <c r="V378" s="13"/>
      <c r="W378" s="13"/>
      <c r="X378" s="13"/>
      <c r="Y378" s="13"/>
      <c r="Z378" s="13"/>
      <c r="AA378" s="13"/>
      <c r="AB378" s="13"/>
      <c r="AC378" s="13"/>
      <c r="AD378" s="13"/>
      <c r="AE378" s="13"/>
      <c r="AT378" s="265" t="s">
        <v>190</v>
      </c>
      <c r="AU378" s="265" t="s">
        <v>82</v>
      </c>
      <c r="AV378" s="13" t="s">
        <v>82</v>
      </c>
      <c r="AW378" s="13" t="s">
        <v>35</v>
      </c>
      <c r="AX378" s="13" t="s">
        <v>80</v>
      </c>
      <c r="AY378" s="265" t="s">
        <v>140</v>
      </c>
    </row>
    <row r="379" s="2" customFormat="1" ht="16.5" customHeight="1">
      <c r="A379" s="40"/>
      <c r="B379" s="41"/>
      <c r="C379" s="245" t="s">
        <v>642</v>
      </c>
      <c r="D379" s="245" t="s">
        <v>173</v>
      </c>
      <c r="E379" s="246" t="s">
        <v>643</v>
      </c>
      <c r="F379" s="247" t="s">
        <v>644</v>
      </c>
      <c r="G379" s="248" t="s">
        <v>210</v>
      </c>
      <c r="H379" s="249">
        <v>161.19999999999999</v>
      </c>
      <c r="I379" s="250"/>
      <c r="J379" s="251">
        <f>ROUND(I379*H379,2)</f>
        <v>0</v>
      </c>
      <c r="K379" s="247" t="s">
        <v>176</v>
      </c>
      <c r="L379" s="252"/>
      <c r="M379" s="253" t="s">
        <v>19</v>
      </c>
      <c r="N379" s="254" t="s">
        <v>44</v>
      </c>
      <c r="O379" s="86"/>
      <c r="P379" s="237">
        <f>O379*H379</f>
        <v>0</v>
      </c>
      <c r="Q379" s="237">
        <v>0.0058999999999999999</v>
      </c>
      <c r="R379" s="237">
        <f>Q379*H379</f>
        <v>0.95107999999999993</v>
      </c>
      <c r="S379" s="237">
        <v>0</v>
      </c>
      <c r="T379" s="238">
        <f>S379*H379</f>
        <v>0</v>
      </c>
      <c r="U379" s="40"/>
      <c r="V379" s="40"/>
      <c r="W379" s="40"/>
      <c r="X379" s="40"/>
      <c r="Y379" s="40"/>
      <c r="Z379" s="40"/>
      <c r="AA379" s="40"/>
      <c r="AB379" s="40"/>
      <c r="AC379" s="40"/>
      <c r="AD379" s="40"/>
      <c r="AE379" s="40"/>
      <c r="AR379" s="239" t="s">
        <v>326</v>
      </c>
      <c r="AT379" s="239" t="s">
        <v>173</v>
      </c>
      <c r="AU379" s="239" t="s">
        <v>82</v>
      </c>
      <c r="AY379" s="19" t="s">
        <v>140</v>
      </c>
      <c r="BE379" s="240">
        <f>IF(N379="základní",J379,0)</f>
        <v>0</v>
      </c>
      <c r="BF379" s="240">
        <f>IF(N379="snížená",J379,0)</f>
        <v>0</v>
      </c>
      <c r="BG379" s="240">
        <f>IF(N379="zákl. přenesená",J379,0)</f>
        <v>0</v>
      </c>
      <c r="BH379" s="240">
        <f>IF(N379="sníž. přenesená",J379,0)</f>
        <v>0</v>
      </c>
      <c r="BI379" s="240">
        <f>IF(N379="nulová",J379,0)</f>
        <v>0</v>
      </c>
      <c r="BJ379" s="19" t="s">
        <v>80</v>
      </c>
      <c r="BK379" s="240">
        <f>ROUND(I379*H379,2)</f>
        <v>0</v>
      </c>
      <c r="BL379" s="19" t="s">
        <v>232</v>
      </c>
      <c r="BM379" s="239" t="s">
        <v>645</v>
      </c>
    </row>
    <row r="380" s="13" customFormat="1">
      <c r="A380" s="13"/>
      <c r="B380" s="255"/>
      <c r="C380" s="256"/>
      <c r="D380" s="241" t="s">
        <v>190</v>
      </c>
      <c r="E380" s="257" t="s">
        <v>19</v>
      </c>
      <c r="F380" s="258" t="s">
        <v>646</v>
      </c>
      <c r="G380" s="256"/>
      <c r="H380" s="259">
        <v>161.19999999999999</v>
      </c>
      <c r="I380" s="260"/>
      <c r="J380" s="256"/>
      <c r="K380" s="256"/>
      <c r="L380" s="261"/>
      <c r="M380" s="262"/>
      <c r="N380" s="263"/>
      <c r="O380" s="263"/>
      <c r="P380" s="263"/>
      <c r="Q380" s="263"/>
      <c r="R380" s="263"/>
      <c r="S380" s="263"/>
      <c r="T380" s="264"/>
      <c r="U380" s="13"/>
      <c r="V380" s="13"/>
      <c r="W380" s="13"/>
      <c r="X380" s="13"/>
      <c r="Y380" s="13"/>
      <c r="Z380" s="13"/>
      <c r="AA380" s="13"/>
      <c r="AB380" s="13"/>
      <c r="AC380" s="13"/>
      <c r="AD380" s="13"/>
      <c r="AE380" s="13"/>
      <c r="AT380" s="265" t="s">
        <v>190</v>
      </c>
      <c r="AU380" s="265" t="s">
        <v>82</v>
      </c>
      <c r="AV380" s="13" t="s">
        <v>82</v>
      </c>
      <c r="AW380" s="13" t="s">
        <v>35</v>
      </c>
      <c r="AX380" s="13" t="s">
        <v>73</v>
      </c>
      <c r="AY380" s="265" t="s">
        <v>140</v>
      </c>
    </row>
    <row r="381" s="14" customFormat="1">
      <c r="A381" s="14"/>
      <c r="B381" s="266"/>
      <c r="C381" s="267"/>
      <c r="D381" s="241" t="s">
        <v>190</v>
      </c>
      <c r="E381" s="268" t="s">
        <v>19</v>
      </c>
      <c r="F381" s="269" t="s">
        <v>197</v>
      </c>
      <c r="G381" s="267"/>
      <c r="H381" s="270">
        <v>161.19999999999999</v>
      </c>
      <c r="I381" s="271"/>
      <c r="J381" s="267"/>
      <c r="K381" s="267"/>
      <c r="L381" s="272"/>
      <c r="M381" s="273"/>
      <c r="N381" s="274"/>
      <c r="O381" s="274"/>
      <c r="P381" s="274"/>
      <c r="Q381" s="274"/>
      <c r="R381" s="274"/>
      <c r="S381" s="274"/>
      <c r="T381" s="275"/>
      <c r="U381" s="14"/>
      <c r="V381" s="14"/>
      <c r="W381" s="14"/>
      <c r="X381" s="14"/>
      <c r="Y381" s="14"/>
      <c r="Z381" s="14"/>
      <c r="AA381" s="14"/>
      <c r="AB381" s="14"/>
      <c r="AC381" s="14"/>
      <c r="AD381" s="14"/>
      <c r="AE381" s="14"/>
      <c r="AT381" s="276" t="s">
        <v>190</v>
      </c>
      <c r="AU381" s="276" t="s">
        <v>82</v>
      </c>
      <c r="AV381" s="14" t="s">
        <v>147</v>
      </c>
      <c r="AW381" s="14" t="s">
        <v>35</v>
      </c>
      <c r="AX381" s="14" t="s">
        <v>80</v>
      </c>
      <c r="AY381" s="276" t="s">
        <v>140</v>
      </c>
    </row>
    <row r="382" s="2" customFormat="1" ht="16.5" customHeight="1">
      <c r="A382" s="40"/>
      <c r="B382" s="41"/>
      <c r="C382" s="245" t="s">
        <v>647</v>
      </c>
      <c r="D382" s="245" t="s">
        <v>173</v>
      </c>
      <c r="E382" s="246" t="s">
        <v>648</v>
      </c>
      <c r="F382" s="247" t="s">
        <v>649</v>
      </c>
      <c r="G382" s="248" t="s">
        <v>210</v>
      </c>
      <c r="H382" s="249">
        <v>466</v>
      </c>
      <c r="I382" s="250"/>
      <c r="J382" s="251">
        <f>ROUND(I382*H382,2)</f>
        <v>0</v>
      </c>
      <c r="K382" s="247" t="s">
        <v>176</v>
      </c>
      <c r="L382" s="252"/>
      <c r="M382" s="253" t="s">
        <v>19</v>
      </c>
      <c r="N382" s="254" t="s">
        <v>44</v>
      </c>
      <c r="O382" s="86"/>
      <c r="P382" s="237">
        <f>O382*H382</f>
        <v>0</v>
      </c>
      <c r="Q382" s="237">
        <v>0.0047999999999999996</v>
      </c>
      <c r="R382" s="237">
        <f>Q382*H382</f>
        <v>2.2367999999999997</v>
      </c>
      <c r="S382" s="237">
        <v>0</v>
      </c>
      <c r="T382" s="238">
        <f>S382*H382</f>
        <v>0</v>
      </c>
      <c r="U382" s="40"/>
      <c r="V382" s="40"/>
      <c r="W382" s="40"/>
      <c r="X382" s="40"/>
      <c r="Y382" s="40"/>
      <c r="Z382" s="40"/>
      <c r="AA382" s="40"/>
      <c r="AB382" s="40"/>
      <c r="AC382" s="40"/>
      <c r="AD382" s="40"/>
      <c r="AE382" s="40"/>
      <c r="AR382" s="239" t="s">
        <v>326</v>
      </c>
      <c r="AT382" s="239" t="s">
        <v>173</v>
      </c>
      <c r="AU382" s="239" t="s">
        <v>82</v>
      </c>
      <c r="AY382" s="19" t="s">
        <v>140</v>
      </c>
      <c r="BE382" s="240">
        <f>IF(N382="základní",J382,0)</f>
        <v>0</v>
      </c>
      <c r="BF382" s="240">
        <f>IF(N382="snížená",J382,0)</f>
        <v>0</v>
      </c>
      <c r="BG382" s="240">
        <f>IF(N382="zákl. přenesená",J382,0)</f>
        <v>0</v>
      </c>
      <c r="BH382" s="240">
        <f>IF(N382="sníž. přenesená",J382,0)</f>
        <v>0</v>
      </c>
      <c r="BI382" s="240">
        <f>IF(N382="nulová",J382,0)</f>
        <v>0</v>
      </c>
      <c r="BJ382" s="19" t="s">
        <v>80</v>
      </c>
      <c r="BK382" s="240">
        <f>ROUND(I382*H382,2)</f>
        <v>0</v>
      </c>
      <c r="BL382" s="19" t="s">
        <v>232</v>
      </c>
      <c r="BM382" s="239" t="s">
        <v>650</v>
      </c>
    </row>
    <row r="383" s="13" customFormat="1">
      <c r="A383" s="13"/>
      <c r="B383" s="255"/>
      <c r="C383" s="256"/>
      <c r="D383" s="241" t="s">
        <v>190</v>
      </c>
      <c r="E383" s="257" t="s">
        <v>19</v>
      </c>
      <c r="F383" s="258" t="s">
        <v>651</v>
      </c>
      <c r="G383" s="256"/>
      <c r="H383" s="259">
        <v>466</v>
      </c>
      <c r="I383" s="260"/>
      <c r="J383" s="256"/>
      <c r="K383" s="256"/>
      <c r="L383" s="261"/>
      <c r="M383" s="262"/>
      <c r="N383" s="263"/>
      <c r="O383" s="263"/>
      <c r="P383" s="263"/>
      <c r="Q383" s="263"/>
      <c r="R383" s="263"/>
      <c r="S383" s="263"/>
      <c r="T383" s="264"/>
      <c r="U383" s="13"/>
      <c r="V383" s="13"/>
      <c r="W383" s="13"/>
      <c r="X383" s="13"/>
      <c r="Y383" s="13"/>
      <c r="Z383" s="13"/>
      <c r="AA383" s="13"/>
      <c r="AB383" s="13"/>
      <c r="AC383" s="13"/>
      <c r="AD383" s="13"/>
      <c r="AE383" s="13"/>
      <c r="AT383" s="265" t="s">
        <v>190</v>
      </c>
      <c r="AU383" s="265" t="s">
        <v>82</v>
      </c>
      <c r="AV383" s="13" t="s">
        <v>82</v>
      </c>
      <c r="AW383" s="13" t="s">
        <v>35</v>
      </c>
      <c r="AX383" s="13" t="s">
        <v>73</v>
      </c>
      <c r="AY383" s="265" t="s">
        <v>140</v>
      </c>
    </row>
    <row r="384" s="14" customFormat="1">
      <c r="A384" s="14"/>
      <c r="B384" s="266"/>
      <c r="C384" s="267"/>
      <c r="D384" s="241" t="s">
        <v>190</v>
      </c>
      <c r="E384" s="268" t="s">
        <v>19</v>
      </c>
      <c r="F384" s="269" t="s">
        <v>197</v>
      </c>
      <c r="G384" s="267"/>
      <c r="H384" s="270">
        <v>466</v>
      </c>
      <c r="I384" s="271"/>
      <c r="J384" s="267"/>
      <c r="K384" s="267"/>
      <c r="L384" s="272"/>
      <c r="M384" s="273"/>
      <c r="N384" s="274"/>
      <c r="O384" s="274"/>
      <c r="P384" s="274"/>
      <c r="Q384" s="274"/>
      <c r="R384" s="274"/>
      <c r="S384" s="274"/>
      <c r="T384" s="275"/>
      <c r="U384" s="14"/>
      <c r="V384" s="14"/>
      <c r="W384" s="14"/>
      <c r="X384" s="14"/>
      <c r="Y384" s="14"/>
      <c r="Z384" s="14"/>
      <c r="AA384" s="14"/>
      <c r="AB384" s="14"/>
      <c r="AC384" s="14"/>
      <c r="AD384" s="14"/>
      <c r="AE384" s="14"/>
      <c r="AT384" s="276" t="s">
        <v>190</v>
      </c>
      <c r="AU384" s="276" t="s">
        <v>82</v>
      </c>
      <c r="AV384" s="14" t="s">
        <v>147</v>
      </c>
      <c r="AW384" s="14" t="s">
        <v>35</v>
      </c>
      <c r="AX384" s="14" t="s">
        <v>80</v>
      </c>
      <c r="AY384" s="276" t="s">
        <v>140</v>
      </c>
    </row>
    <row r="385" s="2" customFormat="1" ht="21.75" customHeight="1">
      <c r="A385" s="40"/>
      <c r="B385" s="41"/>
      <c r="C385" s="245" t="s">
        <v>652</v>
      </c>
      <c r="D385" s="245" t="s">
        <v>173</v>
      </c>
      <c r="E385" s="246" t="s">
        <v>653</v>
      </c>
      <c r="F385" s="247" t="s">
        <v>654</v>
      </c>
      <c r="G385" s="248" t="s">
        <v>210</v>
      </c>
      <c r="H385" s="249">
        <v>10</v>
      </c>
      <c r="I385" s="250"/>
      <c r="J385" s="251">
        <f>ROUND(I385*H385,2)</f>
        <v>0</v>
      </c>
      <c r="K385" s="247" t="s">
        <v>176</v>
      </c>
      <c r="L385" s="252"/>
      <c r="M385" s="253" t="s">
        <v>19</v>
      </c>
      <c r="N385" s="254" t="s">
        <v>44</v>
      </c>
      <c r="O385" s="86"/>
      <c r="P385" s="237">
        <f>O385*H385</f>
        <v>0</v>
      </c>
      <c r="Q385" s="237">
        <v>0.0047499999999999999</v>
      </c>
      <c r="R385" s="237">
        <f>Q385*H385</f>
        <v>0.047500000000000001</v>
      </c>
      <c r="S385" s="237">
        <v>0</v>
      </c>
      <c r="T385" s="238">
        <f>S385*H385</f>
        <v>0</v>
      </c>
      <c r="U385" s="40"/>
      <c r="V385" s="40"/>
      <c r="W385" s="40"/>
      <c r="X385" s="40"/>
      <c r="Y385" s="40"/>
      <c r="Z385" s="40"/>
      <c r="AA385" s="40"/>
      <c r="AB385" s="40"/>
      <c r="AC385" s="40"/>
      <c r="AD385" s="40"/>
      <c r="AE385" s="40"/>
      <c r="AR385" s="239" t="s">
        <v>326</v>
      </c>
      <c r="AT385" s="239" t="s">
        <v>173</v>
      </c>
      <c r="AU385" s="239" t="s">
        <v>82</v>
      </c>
      <c r="AY385" s="19" t="s">
        <v>140</v>
      </c>
      <c r="BE385" s="240">
        <f>IF(N385="základní",J385,0)</f>
        <v>0</v>
      </c>
      <c r="BF385" s="240">
        <f>IF(N385="snížená",J385,0)</f>
        <v>0</v>
      </c>
      <c r="BG385" s="240">
        <f>IF(N385="zákl. přenesená",J385,0)</f>
        <v>0</v>
      </c>
      <c r="BH385" s="240">
        <f>IF(N385="sníž. přenesená",J385,0)</f>
        <v>0</v>
      </c>
      <c r="BI385" s="240">
        <f>IF(N385="nulová",J385,0)</f>
        <v>0</v>
      </c>
      <c r="BJ385" s="19" t="s">
        <v>80</v>
      </c>
      <c r="BK385" s="240">
        <f>ROUND(I385*H385,2)</f>
        <v>0</v>
      </c>
      <c r="BL385" s="19" t="s">
        <v>232</v>
      </c>
      <c r="BM385" s="239" t="s">
        <v>655</v>
      </c>
    </row>
    <row r="386" s="2" customFormat="1" ht="21.75" customHeight="1">
      <c r="A386" s="40"/>
      <c r="B386" s="41"/>
      <c r="C386" s="245" t="s">
        <v>656</v>
      </c>
      <c r="D386" s="245" t="s">
        <v>173</v>
      </c>
      <c r="E386" s="246" t="s">
        <v>657</v>
      </c>
      <c r="F386" s="247" t="s">
        <v>658</v>
      </c>
      <c r="G386" s="248" t="s">
        <v>210</v>
      </c>
      <c r="H386" s="249">
        <v>2</v>
      </c>
      <c r="I386" s="250"/>
      <c r="J386" s="251">
        <f>ROUND(I386*H386,2)</f>
        <v>0</v>
      </c>
      <c r="K386" s="247" t="s">
        <v>176</v>
      </c>
      <c r="L386" s="252"/>
      <c r="M386" s="253" t="s">
        <v>19</v>
      </c>
      <c r="N386" s="254" t="s">
        <v>44</v>
      </c>
      <c r="O386" s="86"/>
      <c r="P386" s="237">
        <f>O386*H386</f>
        <v>0</v>
      </c>
      <c r="Q386" s="237">
        <v>0.0044999999999999997</v>
      </c>
      <c r="R386" s="237">
        <f>Q386*H386</f>
        <v>0.0089999999999999993</v>
      </c>
      <c r="S386" s="237">
        <v>0</v>
      </c>
      <c r="T386" s="238">
        <f>S386*H386</f>
        <v>0</v>
      </c>
      <c r="U386" s="40"/>
      <c r="V386" s="40"/>
      <c r="W386" s="40"/>
      <c r="X386" s="40"/>
      <c r="Y386" s="40"/>
      <c r="Z386" s="40"/>
      <c r="AA386" s="40"/>
      <c r="AB386" s="40"/>
      <c r="AC386" s="40"/>
      <c r="AD386" s="40"/>
      <c r="AE386" s="40"/>
      <c r="AR386" s="239" t="s">
        <v>326</v>
      </c>
      <c r="AT386" s="239" t="s">
        <v>173</v>
      </c>
      <c r="AU386" s="239" t="s">
        <v>82</v>
      </c>
      <c r="AY386" s="19" t="s">
        <v>140</v>
      </c>
      <c r="BE386" s="240">
        <f>IF(N386="základní",J386,0)</f>
        <v>0</v>
      </c>
      <c r="BF386" s="240">
        <f>IF(N386="snížená",J386,0)</f>
        <v>0</v>
      </c>
      <c r="BG386" s="240">
        <f>IF(N386="zákl. přenesená",J386,0)</f>
        <v>0</v>
      </c>
      <c r="BH386" s="240">
        <f>IF(N386="sníž. přenesená",J386,0)</f>
        <v>0</v>
      </c>
      <c r="BI386" s="240">
        <f>IF(N386="nulová",J386,0)</f>
        <v>0</v>
      </c>
      <c r="BJ386" s="19" t="s">
        <v>80</v>
      </c>
      <c r="BK386" s="240">
        <f>ROUND(I386*H386,2)</f>
        <v>0</v>
      </c>
      <c r="BL386" s="19" t="s">
        <v>232</v>
      </c>
      <c r="BM386" s="239" t="s">
        <v>659</v>
      </c>
    </row>
    <row r="387" s="2" customFormat="1" ht="16.5" customHeight="1">
      <c r="A387" s="40"/>
      <c r="B387" s="41"/>
      <c r="C387" s="245" t="s">
        <v>310</v>
      </c>
      <c r="D387" s="245" t="s">
        <v>173</v>
      </c>
      <c r="E387" s="246" t="s">
        <v>660</v>
      </c>
      <c r="F387" s="247" t="s">
        <v>661</v>
      </c>
      <c r="G387" s="248" t="s">
        <v>210</v>
      </c>
      <c r="H387" s="249">
        <v>466</v>
      </c>
      <c r="I387" s="250"/>
      <c r="J387" s="251">
        <f>ROUND(I387*H387,2)</f>
        <v>0</v>
      </c>
      <c r="K387" s="247" t="s">
        <v>146</v>
      </c>
      <c r="L387" s="252"/>
      <c r="M387" s="253" t="s">
        <v>19</v>
      </c>
      <c r="N387" s="254" t="s">
        <v>44</v>
      </c>
      <c r="O387" s="86"/>
      <c r="P387" s="237">
        <f>O387*H387</f>
        <v>0</v>
      </c>
      <c r="Q387" s="237">
        <v>1.0000000000000001E-05</v>
      </c>
      <c r="R387" s="237">
        <f>Q387*H387</f>
        <v>0.0046600000000000001</v>
      </c>
      <c r="S387" s="237">
        <v>0</v>
      </c>
      <c r="T387" s="238">
        <f>S387*H387</f>
        <v>0</v>
      </c>
      <c r="U387" s="40"/>
      <c r="V387" s="40"/>
      <c r="W387" s="40"/>
      <c r="X387" s="40"/>
      <c r="Y387" s="40"/>
      <c r="Z387" s="40"/>
      <c r="AA387" s="40"/>
      <c r="AB387" s="40"/>
      <c r="AC387" s="40"/>
      <c r="AD387" s="40"/>
      <c r="AE387" s="40"/>
      <c r="AR387" s="239" t="s">
        <v>326</v>
      </c>
      <c r="AT387" s="239" t="s">
        <v>173</v>
      </c>
      <c r="AU387" s="239" t="s">
        <v>82</v>
      </c>
      <c r="AY387" s="19" t="s">
        <v>140</v>
      </c>
      <c r="BE387" s="240">
        <f>IF(N387="základní",J387,0)</f>
        <v>0</v>
      </c>
      <c r="BF387" s="240">
        <f>IF(N387="snížená",J387,0)</f>
        <v>0</v>
      </c>
      <c r="BG387" s="240">
        <f>IF(N387="zákl. přenesená",J387,0)</f>
        <v>0</v>
      </c>
      <c r="BH387" s="240">
        <f>IF(N387="sníž. přenesená",J387,0)</f>
        <v>0</v>
      </c>
      <c r="BI387" s="240">
        <f>IF(N387="nulová",J387,0)</f>
        <v>0</v>
      </c>
      <c r="BJ387" s="19" t="s">
        <v>80</v>
      </c>
      <c r="BK387" s="240">
        <f>ROUND(I387*H387,2)</f>
        <v>0</v>
      </c>
      <c r="BL387" s="19" t="s">
        <v>232</v>
      </c>
      <c r="BM387" s="239" t="s">
        <v>662</v>
      </c>
    </row>
    <row r="388" s="13" customFormat="1">
      <c r="A388" s="13"/>
      <c r="B388" s="255"/>
      <c r="C388" s="256"/>
      <c r="D388" s="241" t="s">
        <v>190</v>
      </c>
      <c r="E388" s="257" t="s">
        <v>19</v>
      </c>
      <c r="F388" s="258" t="s">
        <v>663</v>
      </c>
      <c r="G388" s="256"/>
      <c r="H388" s="259">
        <v>466</v>
      </c>
      <c r="I388" s="260"/>
      <c r="J388" s="256"/>
      <c r="K388" s="256"/>
      <c r="L388" s="261"/>
      <c r="M388" s="262"/>
      <c r="N388" s="263"/>
      <c r="O388" s="263"/>
      <c r="P388" s="263"/>
      <c r="Q388" s="263"/>
      <c r="R388" s="263"/>
      <c r="S388" s="263"/>
      <c r="T388" s="264"/>
      <c r="U388" s="13"/>
      <c r="V388" s="13"/>
      <c r="W388" s="13"/>
      <c r="X388" s="13"/>
      <c r="Y388" s="13"/>
      <c r="Z388" s="13"/>
      <c r="AA388" s="13"/>
      <c r="AB388" s="13"/>
      <c r="AC388" s="13"/>
      <c r="AD388" s="13"/>
      <c r="AE388" s="13"/>
      <c r="AT388" s="265" t="s">
        <v>190</v>
      </c>
      <c r="AU388" s="265" t="s">
        <v>82</v>
      </c>
      <c r="AV388" s="13" t="s">
        <v>82</v>
      </c>
      <c r="AW388" s="13" t="s">
        <v>35</v>
      </c>
      <c r="AX388" s="13" t="s">
        <v>73</v>
      </c>
      <c r="AY388" s="265" t="s">
        <v>140</v>
      </c>
    </row>
    <row r="389" s="14" customFormat="1">
      <c r="A389" s="14"/>
      <c r="B389" s="266"/>
      <c r="C389" s="267"/>
      <c r="D389" s="241" t="s">
        <v>190</v>
      </c>
      <c r="E389" s="268" t="s">
        <v>19</v>
      </c>
      <c r="F389" s="269" t="s">
        <v>197</v>
      </c>
      <c r="G389" s="267"/>
      <c r="H389" s="270">
        <v>466</v>
      </c>
      <c r="I389" s="271"/>
      <c r="J389" s="267"/>
      <c r="K389" s="267"/>
      <c r="L389" s="272"/>
      <c r="M389" s="273"/>
      <c r="N389" s="274"/>
      <c r="O389" s="274"/>
      <c r="P389" s="274"/>
      <c r="Q389" s="274"/>
      <c r="R389" s="274"/>
      <c r="S389" s="274"/>
      <c r="T389" s="275"/>
      <c r="U389" s="14"/>
      <c r="V389" s="14"/>
      <c r="W389" s="14"/>
      <c r="X389" s="14"/>
      <c r="Y389" s="14"/>
      <c r="Z389" s="14"/>
      <c r="AA389" s="14"/>
      <c r="AB389" s="14"/>
      <c r="AC389" s="14"/>
      <c r="AD389" s="14"/>
      <c r="AE389" s="14"/>
      <c r="AT389" s="276" t="s">
        <v>190</v>
      </c>
      <c r="AU389" s="276" t="s">
        <v>82</v>
      </c>
      <c r="AV389" s="14" t="s">
        <v>147</v>
      </c>
      <c r="AW389" s="14" t="s">
        <v>35</v>
      </c>
      <c r="AX389" s="14" t="s">
        <v>80</v>
      </c>
      <c r="AY389" s="276" t="s">
        <v>140</v>
      </c>
    </row>
    <row r="390" s="2" customFormat="1" ht="21.75" customHeight="1">
      <c r="A390" s="40"/>
      <c r="B390" s="41"/>
      <c r="C390" s="245" t="s">
        <v>361</v>
      </c>
      <c r="D390" s="245" t="s">
        <v>173</v>
      </c>
      <c r="E390" s="246" t="s">
        <v>664</v>
      </c>
      <c r="F390" s="247" t="s">
        <v>665</v>
      </c>
      <c r="G390" s="248" t="s">
        <v>666</v>
      </c>
      <c r="H390" s="249">
        <v>16</v>
      </c>
      <c r="I390" s="250"/>
      <c r="J390" s="251">
        <f>ROUND(I390*H390,2)</f>
        <v>0</v>
      </c>
      <c r="K390" s="247" t="s">
        <v>146</v>
      </c>
      <c r="L390" s="252"/>
      <c r="M390" s="253" t="s">
        <v>19</v>
      </c>
      <c r="N390" s="254" t="s">
        <v>44</v>
      </c>
      <c r="O390" s="86"/>
      <c r="P390" s="237">
        <f>O390*H390</f>
        <v>0</v>
      </c>
      <c r="Q390" s="237">
        <v>0.0080000000000000002</v>
      </c>
      <c r="R390" s="237">
        <f>Q390*H390</f>
        <v>0.128</v>
      </c>
      <c r="S390" s="237">
        <v>0</v>
      </c>
      <c r="T390" s="238">
        <f>S390*H390</f>
        <v>0</v>
      </c>
      <c r="U390" s="40"/>
      <c r="V390" s="40"/>
      <c r="W390" s="40"/>
      <c r="X390" s="40"/>
      <c r="Y390" s="40"/>
      <c r="Z390" s="40"/>
      <c r="AA390" s="40"/>
      <c r="AB390" s="40"/>
      <c r="AC390" s="40"/>
      <c r="AD390" s="40"/>
      <c r="AE390" s="40"/>
      <c r="AR390" s="239" t="s">
        <v>326</v>
      </c>
      <c r="AT390" s="239" t="s">
        <v>173</v>
      </c>
      <c r="AU390" s="239" t="s">
        <v>82</v>
      </c>
      <c r="AY390" s="19" t="s">
        <v>140</v>
      </c>
      <c r="BE390" s="240">
        <f>IF(N390="základní",J390,0)</f>
        <v>0</v>
      </c>
      <c r="BF390" s="240">
        <f>IF(N390="snížená",J390,0)</f>
        <v>0</v>
      </c>
      <c r="BG390" s="240">
        <f>IF(N390="zákl. přenesená",J390,0)</f>
        <v>0</v>
      </c>
      <c r="BH390" s="240">
        <f>IF(N390="sníž. přenesená",J390,0)</f>
        <v>0</v>
      </c>
      <c r="BI390" s="240">
        <f>IF(N390="nulová",J390,0)</f>
        <v>0</v>
      </c>
      <c r="BJ390" s="19" t="s">
        <v>80</v>
      </c>
      <c r="BK390" s="240">
        <f>ROUND(I390*H390,2)</f>
        <v>0</v>
      </c>
      <c r="BL390" s="19" t="s">
        <v>232</v>
      </c>
      <c r="BM390" s="239" t="s">
        <v>667</v>
      </c>
    </row>
    <row r="391" s="2" customFormat="1" ht="21.75" customHeight="1">
      <c r="A391" s="40"/>
      <c r="B391" s="41"/>
      <c r="C391" s="228" t="s">
        <v>383</v>
      </c>
      <c r="D391" s="228" t="s">
        <v>142</v>
      </c>
      <c r="E391" s="229" t="s">
        <v>668</v>
      </c>
      <c r="F391" s="230" t="s">
        <v>669</v>
      </c>
      <c r="G391" s="231" t="s">
        <v>210</v>
      </c>
      <c r="H391" s="232">
        <v>3063</v>
      </c>
      <c r="I391" s="233"/>
      <c r="J391" s="234">
        <f>ROUND(I391*H391,2)</f>
        <v>0</v>
      </c>
      <c r="K391" s="230" t="s">
        <v>146</v>
      </c>
      <c r="L391" s="46"/>
      <c r="M391" s="235" t="s">
        <v>19</v>
      </c>
      <c r="N391" s="236" t="s">
        <v>44</v>
      </c>
      <c r="O391" s="86"/>
      <c r="P391" s="237">
        <f>O391*H391</f>
        <v>0</v>
      </c>
      <c r="Q391" s="237">
        <v>0</v>
      </c>
      <c r="R391" s="237">
        <f>Q391*H391</f>
        <v>0</v>
      </c>
      <c r="S391" s="237">
        <v>0</v>
      </c>
      <c r="T391" s="238">
        <f>S391*H391</f>
        <v>0</v>
      </c>
      <c r="U391" s="40"/>
      <c r="V391" s="40"/>
      <c r="W391" s="40"/>
      <c r="X391" s="40"/>
      <c r="Y391" s="40"/>
      <c r="Z391" s="40"/>
      <c r="AA391" s="40"/>
      <c r="AB391" s="40"/>
      <c r="AC391" s="40"/>
      <c r="AD391" s="40"/>
      <c r="AE391" s="40"/>
      <c r="AR391" s="239" t="s">
        <v>232</v>
      </c>
      <c r="AT391" s="239" t="s">
        <v>142</v>
      </c>
      <c r="AU391" s="239" t="s">
        <v>82</v>
      </c>
      <c r="AY391" s="19" t="s">
        <v>140</v>
      </c>
      <c r="BE391" s="240">
        <f>IF(N391="základní",J391,0)</f>
        <v>0</v>
      </c>
      <c r="BF391" s="240">
        <f>IF(N391="snížená",J391,0)</f>
        <v>0</v>
      </c>
      <c r="BG391" s="240">
        <f>IF(N391="zákl. přenesená",J391,0)</f>
        <v>0</v>
      </c>
      <c r="BH391" s="240">
        <f>IF(N391="sníž. přenesená",J391,0)</f>
        <v>0</v>
      </c>
      <c r="BI391" s="240">
        <f>IF(N391="nulová",J391,0)</f>
        <v>0</v>
      </c>
      <c r="BJ391" s="19" t="s">
        <v>80</v>
      </c>
      <c r="BK391" s="240">
        <f>ROUND(I391*H391,2)</f>
        <v>0</v>
      </c>
      <c r="BL391" s="19" t="s">
        <v>232</v>
      </c>
      <c r="BM391" s="239" t="s">
        <v>670</v>
      </c>
    </row>
    <row r="392" s="13" customFormat="1">
      <c r="A392" s="13"/>
      <c r="B392" s="255"/>
      <c r="C392" s="256"/>
      <c r="D392" s="241" t="s">
        <v>190</v>
      </c>
      <c r="E392" s="257" t="s">
        <v>19</v>
      </c>
      <c r="F392" s="258" t="s">
        <v>671</v>
      </c>
      <c r="G392" s="256"/>
      <c r="H392" s="259">
        <v>3062.8000000000002</v>
      </c>
      <c r="I392" s="260"/>
      <c r="J392" s="256"/>
      <c r="K392" s="256"/>
      <c r="L392" s="261"/>
      <c r="M392" s="262"/>
      <c r="N392" s="263"/>
      <c r="O392" s="263"/>
      <c r="P392" s="263"/>
      <c r="Q392" s="263"/>
      <c r="R392" s="263"/>
      <c r="S392" s="263"/>
      <c r="T392" s="264"/>
      <c r="U392" s="13"/>
      <c r="V392" s="13"/>
      <c r="W392" s="13"/>
      <c r="X392" s="13"/>
      <c r="Y392" s="13"/>
      <c r="Z392" s="13"/>
      <c r="AA392" s="13"/>
      <c r="AB392" s="13"/>
      <c r="AC392" s="13"/>
      <c r="AD392" s="13"/>
      <c r="AE392" s="13"/>
      <c r="AT392" s="265" t="s">
        <v>190</v>
      </c>
      <c r="AU392" s="265" t="s">
        <v>82</v>
      </c>
      <c r="AV392" s="13" t="s">
        <v>82</v>
      </c>
      <c r="AW392" s="13" t="s">
        <v>35</v>
      </c>
      <c r="AX392" s="13" t="s">
        <v>73</v>
      </c>
      <c r="AY392" s="265" t="s">
        <v>140</v>
      </c>
    </row>
    <row r="393" s="16" customFormat="1">
      <c r="A393" s="16"/>
      <c r="B393" s="287"/>
      <c r="C393" s="288"/>
      <c r="D393" s="241" t="s">
        <v>190</v>
      </c>
      <c r="E393" s="289" t="s">
        <v>19</v>
      </c>
      <c r="F393" s="290" t="s">
        <v>672</v>
      </c>
      <c r="G393" s="288"/>
      <c r="H393" s="291">
        <v>3062.8000000000002</v>
      </c>
      <c r="I393" s="292"/>
      <c r="J393" s="288"/>
      <c r="K393" s="288"/>
      <c r="L393" s="293"/>
      <c r="M393" s="294"/>
      <c r="N393" s="295"/>
      <c r="O393" s="295"/>
      <c r="P393" s="295"/>
      <c r="Q393" s="295"/>
      <c r="R393" s="295"/>
      <c r="S393" s="295"/>
      <c r="T393" s="296"/>
      <c r="U393" s="16"/>
      <c r="V393" s="16"/>
      <c r="W393" s="16"/>
      <c r="X393" s="16"/>
      <c r="Y393" s="16"/>
      <c r="Z393" s="16"/>
      <c r="AA393" s="16"/>
      <c r="AB393" s="16"/>
      <c r="AC393" s="16"/>
      <c r="AD393" s="16"/>
      <c r="AE393" s="16"/>
      <c r="AT393" s="297" t="s">
        <v>190</v>
      </c>
      <c r="AU393" s="297" t="s">
        <v>82</v>
      </c>
      <c r="AV393" s="16" t="s">
        <v>156</v>
      </c>
      <c r="AW393" s="16" t="s">
        <v>35</v>
      </c>
      <c r="AX393" s="16" t="s">
        <v>73</v>
      </c>
      <c r="AY393" s="297" t="s">
        <v>140</v>
      </c>
    </row>
    <row r="394" s="13" customFormat="1">
      <c r="A394" s="13"/>
      <c r="B394" s="255"/>
      <c r="C394" s="256"/>
      <c r="D394" s="241" t="s">
        <v>190</v>
      </c>
      <c r="E394" s="257" t="s">
        <v>19</v>
      </c>
      <c r="F394" s="258" t="s">
        <v>673</v>
      </c>
      <c r="G394" s="256"/>
      <c r="H394" s="259">
        <v>3063</v>
      </c>
      <c r="I394" s="260"/>
      <c r="J394" s="256"/>
      <c r="K394" s="256"/>
      <c r="L394" s="261"/>
      <c r="M394" s="262"/>
      <c r="N394" s="263"/>
      <c r="O394" s="263"/>
      <c r="P394" s="263"/>
      <c r="Q394" s="263"/>
      <c r="R394" s="263"/>
      <c r="S394" s="263"/>
      <c r="T394" s="264"/>
      <c r="U394" s="13"/>
      <c r="V394" s="13"/>
      <c r="W394" s="13"/>
      <c r="X394" s="13"/>
      <c r="Y394" s="13"/>
      <c r="Z394" s="13"/>
      <c r="AA394" s="13"/>
      <c r="AB394" s="13"/>
      <c r="AC394" s="13"/>
      <c r="AD394" s="13"/>
      <c r="AE394" s="13"/>
      <c r="AT394" s="265" t="s">
        <v>190</v>
      </c>
      <c r="AU394" s="265" t="s">
        <v>82</v>
      </c>
      <c r="AV394" s="13" t="s">
        <v>82</v>
      </c>
      <c r="AW394" s="13" t="s">
        <v>35</v>
      </c>
      <c r="AX394" s="13" t="s">
        <v>80</v>
      </c>
      <c r="AY394" s="265" t="s">
        <v>140</v>
      </c>
    </row>
    <row r="395" s="2" customFormat="1" ht="21.75" customHeight="1">
      <c r="A395" s="40"/>
      <c r="B395" s="41"/>
      <c r="C395" s="245" t="s">
        <v>674</v>
      </c>
      <c r="D395" s="245" t="s">
        <v>173</v>
      </c>
      <c r="E395" s="246" t="s">
        <v>675</v>
      </c>
      <c r="F395" s="247" t="s">
        <v>676</v>
      </c>
      <c r="G395" s="248" t="s">
        <v>210</v>
      </c>
      <c r="H395" s="249">
        <v>3063</v>
      </c>
      <c r="I395" s="250"/>
      <c r="J395" s="251">
        <f>ROUND(I395*H395,2)</f>
        <v>0</v>
      </c>
      <c r="K395" s="247" t="s">
        <v>146</v>
      </c>
      <c r="L395" s="252"/>
      <c r="M395" s="253" t="s">
        <v>19</v>
      </c>
      <c r="N395" s="254" t="s">
        <v>44</v>
      </c>
      <c r="O395" s="86"/>
      <c r="P395" s="237">
        <f>O395*H395</f>
        <v>0</v>
      </c>
      <c r="Q395" s="237">
        <v>0.00022000000000000001</v>
      </c>
      <c r="R395" s="237">
        <f>Q395*H395</f>
        <v>0.67386000000000001</v>
      </c>
      <c r="S395" s="237">
        <v>0</v>
      </c>
      <c r="T395" s="238">
        <f>S395*H395</f>
        <v>0</v>
      </c>
      <c r="U395" s="40"/>
      <c r="V395" s="40"/>
      <c r="W395" s="40"/>
      <c r="X395" s="40"/>
      <c r="Y395" s="40"/>
      <c r="Z395" s="40"/>
      <c r="AA395" s="40"/>
      <c r="AB395" s="40"/>
      <c r="AC395" s="40"/>
      <c r="AD395" s="40"/>
      <c r="AE395" s="40"/>
      <c r="AR395" s="239" t="s">
        <v>326</v>
      </c>
      <c r="AT395" s="239" t="s">
        <v>173</v>
      </c>
      <c r="AU395" s="239" t="s">
        <v>82</v>
      </c>
      <c r="AY395" s="19" t="s">
        <v>140</v>
      </c>
      <c r="BE395" s="240">
        <f>IF(N395="základní",J395,0)</f>
        <v>0</v>
      </c>
      <c r="BF395" s="240">
        <f>IF(N395="snížená",J395,0)</f>
        <v>0</v>
      </c>
      <c r="BG395" s="240">
        <f>IF(N395="zákl. přenesená",J395,0)</f>
        <v>0</v>
      </c>
      <c r="BH395" s="240">
        <f>IF(N395="sníž. přenesená",J395,0)</f>
        <v>0</v>
      </c>
      <c r="BI395" s="240">
        <f>IF(N395="nulová",J395,0)</f>
        <v>0</v>
      </c>
      <c r="BJ395" s="19" t="s">
        <v>80</v>
      </c>
      <c r="BK395" s="240">
        <f>ROUND(I395*H395,2)</f>
        <v>0</v>
      </c>
      <c r="BL395" s="19" t="s">
        <v>232</v>
      </c>
      <c r="BM395" s="239" t="s">
        <v>677</v>
      </c>
    </row>
    <row r="396" s="2" customFormat="1" ht="21.75" customHeight="1">
      <c r="A396" s="40"/>
      <c r="B396" s="41"/>
      <c r="C396" s="228" t="s">
        <v>678</v>
      </c>
      <c r="D396" s="228" t="s">
        <v>142</v>
      </c>
      <c r="E396" s="229" t="s">
        <v>679</v>
      </c>
      <c r="F396" s="230" t="s">
        <v>680</v>
      </c>
      <c r="G396" s="231" t="s">
        <v>153</v>
      </c>
      <c r="H396" s="232">
        <v>140.33000000000001</v>
      </c>
      <c r="I396" s="233"/>
      <c r="J396" s="234">
        <f>ROUND(I396*H396,2)</f>
        <v>0</v>
      </c>
      <c r="K396" s="230" t="s">
        <v>146</v>
      </c>
      <c r="L396" s="46"/>
      <c r="M396" s="235" t="s">
        <v>19</v>
      </c>
      <c r="N396" s="236" t="s">
        <v>44</v>
      </c>
      <c r="O396" s="86"/>
      <c r="P396" s="237">
        <f>O396*H396</f>
        <v>0</v>
      </c>
      <c r="Q396" s="237">
        <v>0.00133</v>
      </c>
      <c r="R396" s="237">
        <f>Q396*H396</f>
        <v>0.18663890000000002</v>
      </c>
      <c r="S396" s="237">
        <v>0</v>
      </c>
      <c r="T396" s="238">
        <f>S396*H396</f>
        <v>0</v>
      </c>
      <c r="U396" s="40"/>
      <c r="V396" s="40"/>
      <c r="W396" s="40"/>
      <c r="X396" s="40"/>
      <c r="Y396" s="40"/>
      <c r="Z396" s="40"/>
      <c r="AA396" s="40"/>
      <c r="AB396" s="40"/>
      <c r="AC396" s="40"/>
      <c r="AD396" s="40"/>
      <c r="AE396" s="40"/>
      <c r="AR396" s="239" t="s">
        <v>232</v>
      </c>
      <c r="AT396" s="239" t="s">
        <v>142</v>
      </c>
      <c r="AU396" s="239" t="s">
        <v>82</v>
      </c>
      <c r="AY396" s="19" t="s">
        <v>140</v>
      </c>
      <c r="BE396" s="240">
        <f>IF(N396="základní",J396,0)</f>
        <v>0</v>
      </c>
      <c r="BF396" s="240">
        <f>IF(N396="snížená",J396,0)</f>
        <v>0</v>
      </c>
      <c r="BG396" s="240">
        <f>IF(N396="zákl. přenesená",J396,0)</f>
        <v>0</v>
      </c>
      <c r="BH396" s="240">
        <f>IF(N396="sníž. přenesená",J396,0)</f>
        <v>0</v>
      </c>
      <c r="BI396" s="240">
        <f>IF(N396="nulová",J396,0)</f>
        <v>0</v>
      </c>
      <c r="BJ396" s="19" t="s">
        <v>80</v>
      </c>
      <c r="BK396" s="240">
        <f>ROUND(I396*H396,2)</f>
        <v>0</v>
      </c>
      <c r="BL396" s="19" t="s">
        <v>232</v>
      </c>
      <c r="BM396" s="239" t="s">
        <v>681</v>
      </c>
    </row>
    <row r="397" s="2" customFormat="1">
      <c r="A397" s="40"/>
      <c r="B397" s="41"/>
      <c r="C397" s="42"/>
      <c r="D397" s="241" t="s">
        <v>149</v>
      </c>
      <c r="E397" s="42"/>
      <c r="F397" s="242" t="s">
        <v>632</v>
      </c>
      <c r="G397" s="42"/>
      <c r="H397" s="42"/>
      <c r="I397" s="148"/>
      <c r="J397" s="42"/>
      <c r="K397" s="42"/>
      <c r="L397" s="46"/>
      <c r="M397" s="243"/>
      <c r="N397" s="244"/>
      <c r="O397" s="86"/>
      <c r="P397" s="86"/>
      <c r="Q397" s="86"/>
      <c r="R397" s="86"/>
      <c r="S397" s="86"/>
      <c r="T397" s="87"/>
      <c r="U397" s="40"/>
      <c r="V397" s="40"/>
      <c r="W397" s="40"/>
      <c r="X397" s="40"/>
      <c r="Y397" s="40"/>
      <c r="Z397" s="40"/>
      <c r="AA397" s="40"/>
      <c r="AB397" s="40"/>
      <c r="AC397" s="40"/>
      <c r="AD397" s="40"/>
      <c r="AE397" s="40"/>
      <c r="AT397" s="19" t="s">
        <v>149</v>
      </c>
      <c r="AU397" s="19" t="s">
        <v>82</v>
      </c>
    </row>
    <row r="398" s="13" customFormat="1">
      <c r="A398" s="13"/>
      <c r="B398" s="255"/>
      <c r="C398" s="256"/>
      <c r="D398" s="241" t="s">
        <v>190</v>
      </c>
      <c r="E398" s="257" t="s">
        <v>19</v>
      </c>
      <c r="F398" s="258" t="s">
        <v>682</v>
      </c>
      <c r="G398" s="256"/>
      <c r="H398" s="259">
        <v>140.33000000000001</v>
      </c>
      <c r="I398" s="260"/>
      <c r="J398" s="256"/>
      <c r="K398" s="256"/>
      <c r="L398" s="261"/>
      <c r="M398" s="262"/>
      <c r="N398" s="263"/>
      <c r="O398" s="263"/>
      <c r="P398" s="263"/>
      <c r="Q398" s="263"/>
      <c r="R398" s="263"/>
      <c r="S398" s="263"/>
      <c r="T398" s="264"/>
      <c r="U398" s="13"/>
      <c r="V398" s="13"/>
      <c r="W398" s="13"/>
      <c r="X398" s="13"/>
      <c r="Y398" s="13"/>
      <c r="Z398" s="13"/>
      <c r="AA398" s="13"/>
      <c r="AB398" s="13"/>
      <c r="AC398" s="13"/>
      <c r="AD398" s="13"/>
      <c r="AE398" s="13"/>
      <c r="AT398" s="265" t="s">
        <v>190</v>
      </c>
      <c r="AU398" s="265" t="s">
        <v>82</v>
      </c>
      <c r="AV398" s="13" t="s">
        <v>82</v>
      </c>
      <c r="AW398" s="13" t="s">
        <v>35</v>
      </c>
      <c r="AX398" s="13" t="s">
        <v>73</v>
      </c>
      <c r="AY398" s="265" t="s">
        <v>140</v>
      </c>
    </row>
    <row r="399" s="14" customFormat="1">
      <c r="A399" s="14"/>
      <c r="B399" s="266"/>
      <c r="C399" s="267"/>
      <c r="D399" s="241" t="s">
        <v>190</v>
      </c>
      <c r="E399" s="268" t="s">
        <v>19</v>
      </c>
      <c r="F399" s="269" t="s">
        <v>197</v>
      </c>
      <c r="G399" s="267"/>
      <c r="H399" s="270">
        <v>140.33000000000001</v>
      </c>
      <c r="I399" s="271"/>
      <c r="J399" s="267"/>
      <c r="K399" s="267"/>
      <c r="L399" s="272"/>
      <c r="M399" s="273"/>
      <c r="N399" s="274"/>
      <c r="O399" s="274"/>
      <c r="P399" s="274"/>
      <c r="Q399" s="274"/>
      <c r="R399" s="274"/>
      <c r="S399" s="274"/>
      <c r="T399" s="275"/>
      <c r="U399" s="14"/>
      <c r="V399" s="14"/>
      <c r="W399" s="14"/>
      <c r="X399" s="14"/>
      <c r="Y399" s="14"/>
      <c r="Z399" s="14"/>
      <c r="AA399" s="14"/>
      <c r="AB399" s="14"/>
      <c r="AC399" s="14"/>
      <c r="AD399" s="14"/>
      <c r="AE399" s="14"/>
      <c r="AT399" s="276" t="s">
        <v>190</v>
      </c>
      <c r="AU399" s="276" t="s">
        <v>82</v>
      </c>
      <c r="AV399" s="14" t="s">
        <v>147</v>
      </c>
      <c r="AW399" s="14" t="s">
        <v>35</v>
      </c>
      <c r="AX399" s="14" t="s">
        <v>80</v>
      </c>
      <c r="AY399" s="276" t="s">
        <v>140</v>
      </c>
    </row>
    <row r="400" s="2" customFormat="1" ht="16.5" customHeight="1">
      <c r="A400" s="40"/>
      <c r="B400" s="41"/>
      <c r="C400" s="245" t="s">
        <v>683</v>
      </c>
      <c r="D400" s="245" t="s">
        <v>173</v>
      </c>
      <c r="E400" s="246" t="s">
        <v>684</v>
      </c>
      <c r="F400" s="247" t="s">
        <v>685</v>
      </c>
      <c r="G400" s="248" t="s">
        <v>153</v>
      </c>
      <c r="H400" s="249">
        <v>154.363</v>
      </c>
      <c r="I400" s="250"/>
      <c r="J400" s="251">
        <f>ROUND(I400*H400,2)</f>
        <v>0</v>
      </c>
      <c r="K400" s="247" t="s">
        <v>146</v>
      </c>
      <c r="L400" s="252"/>
      <c r="M400" s="253" t="s">
        <v>19</v>
      </c>
      <c r="N400" s="254" t="s">
        <v>44</v>
      </c>
      <c r="O400" s="86"/>
      <c r="P400" s="237">
        <f>O400*H400</f>
        <v>0</v>
      </c>
      <c r="Q400" s="237">
        <v>0.0018</v>
      </c>
      <c r="R400" s="237">
        <f>Q400*H400</f>
        <v>0.27785339999999997</v>
      </c>
      <c r="S400" s="237">
        <v>0</v>
      </c>
      <c r="T400" s="238">
        <f>S400*H400</f>
        <v>0</v>
      </c>
      <c r="U400" s="40"/>
      <c r="V400" s="40"/>
      <c r="W400" s="40"/>
      <c r="X400" s="40"/>
      <c r="Y400" s="40"/>
      <c r="Z400" s="40"/>
      <c r="AA400" s="40"/>
      <c r="AB400" s="40"/>
      <c r="AC400" s="40"/>
      <c r="AD400" s="40"/>
      <c r="AE400" s="40"/>
      <c r="AR400" s="239" t="s">
        <v>326</v>
      </c>
      <c r="AT400" s="239" t="s">
        <v>173</v>
      </c>
      <c r="AU400" s="239" t="s">
        <v>82</v>
      </c>
      <c r="AY400" s="19" t="s">
        <v>140</v>
      </c>
      <c r="BE400" s="240">
        <f>IF(N400="základní",J400,0)</f>
        <v>0</v>
      </c>
      <c r="BF400" s="240">
        <f>IF(N400="snížená",J400,0)</f>
        <v>0</v>
      </c>
      <c r="BG400" s="240">
        <f>IF(N400="zákl. přenesená",J400,0)</f>
        <v>0</v>
      </c>
      <c r="BH400" s="240">
        <f>IF(N400="sníž. přenesená",J400,0)</f>
        <v>0</v>
      </c>
      <c r="BI400" s="240">
        <f>IF(N400="nulová",J400,0)</f>
        <v>0</v>
      </c>
      <c r="BJ400" s="19" t="s">
        <v>80</v>
      </c>
      <c r="BK400" s="240">
        <f>ROUND(I400*H400,2)</f>
        <v>0</v>
      </c>
      <c r="BL400" s="19" t="s">
        <v>232</v>
      </c>
      <c r="BM400" s="239" t="s">
        <v>686</v>
      </c>
    </row>
    <row r="401" s="13" customFormat="1">
      <c r="A401" s="13"/>
      <c r="B401" s="255"/>
      <c r="C401" s="256"/>
      <c r="D401" s="241" t="s">
        <v>190</v>
      </c>
      <c r="E401" s="257" t="s">
        <v>19</v>
      </c>
      <c r="F401" s="258" t="s">
        <v>687</v>
      </c>
      <c r="G401" s="256"/>
      <c r="H401" s="259">
        <v>154.363</v>
      </c>
      <c r="I401" s="260"/>
      <c r="J401" s="256"/>
      <c r="K401" s="256"/>
      <c r="L401" s="261"/>
      <c r="M401" s="262"/>
      <c r="N401" s="263"/>
      <c r="O401" s="263"/>
      <c r="P401" s="263"/>
      <c r="Q401" s="263"/>
      <c r="R401" s="263"/>
      <c r="S401" s="263"/>
      <c r="T401" s="264"/>
      <c r="U401" s="13"/>
      <c r="V401" s="13"/>
      <c r="W401" s="13"/>
      <c r="X401" s="13"/>
      <c r="Y401" s="13"/>
      <c r="Z401" s="13"/>
      <c r="AA401" s="13"/>
      <c r="AB401" s="13"/>
      <c r="AC401" s="13"/>
      <c r="AD401" s="13"/>
      <c r="AE401" s="13"/>
      <c r="AT401" s="265" t="s">
        <v>190</v>
      </c>
      <c r="AU401" s="265" t="s">
        <v>82</v>
      </c>
      <c r="AV401" s="13" t="s">
        <v>82</v>
      </c>
      <c r="AW401" s="13" t="s">
        <v>35</v>
      </c>
      <c r="AX401" s="13" t="s">
        <v>80</v>
      </c>
      <c r="AY401" s="265" t="s">
        <v>140</v>
      </c>
    </row>
    <row r="402" s="2" customFormat="1" ht="21.75" customHeight="1">
      <c r="A402" s="40"/>
      <c r="B402" s="41"/>
      <c r="C402" s="228" t="s">
        <v>84</v>
      </c>
      <c r="D402" s="228" t="s">
        <v>142</v>
      </c>
      <c r="E402" s="229" t="s">
        <v>688</v>
      </c>
      <c r="F402" s="230" t="s">
        <v>689</v>
      </c>
      <c r="G402" s="231" t="s">
        <v>153</v>
      </c>
      <c r="H402" s="232">
        <v>46</v>
      </c>
      <c r="I402" s="233"/>
      <c r="J402" s="234">
        <f>ROUND(I402*H402,2)</f>
        <v>0</v>
      </c>
      <c r="K402" s="230" t="s">
        <v>146</v>
      </c>
      <c r="L402" s="46"/>
      <c r="M402" s="235" t="s">
        <v>19</v>
      </c>
      <c r="N402" s="236" t="s">
        <v>44</v>
      </c>
      <c r="O402" s="86"/>
      <c r="P402" s="237">
        <f>O402*H402</f>
        <v>0</v>
      </c>
      <c r="Q402" s="237">
        <v>0.0012999999999999999</v>
      </c>
      <c r="R402" s="237">
        <f>Q402*H402</f>
        <v>0.059799999999999999</v>
      </c>
      <c r="S402" s="237">
        <v>0</v>
      </c>
      <c r="T402" s="238">
        <f>S402*H402</f>
        <v>0</v>
      </c>
      <c r="U402" s="40"/>
      <c r="V402" s="40"/>
      <c r="W402" s="40"/>
      <c r="X402" s="40"/>
      <c r="Y402" s="40"/>
      <c r="Z402" s="40"/>
      <c r="AA402" s="40"/>
      <c r="AB402" s="40"/>
      <c r="AC402" s="40"/>
      <c r="AD402" s="40"/>
      <c r="AE402" s="40"/>
      <c r="AR402" s="239" t="s">
        <v>232</v>
      </c>
      <c r="AT402" s="239" t="s">
        <v>142</v>
      </c>
      <c r="AU402" s="239" t="s">
        <v>82</v>
      </c>
      <c r="AY402" s="19" t="s">
        <v>140</v>
      </c>
      <c r="BE402" s="240">
        <f>IF(N402="základní",J402,0)</f>
        <v>0</v>
      </c>
      <c r="BF402" s="240">
        <f>IF(N402="snížená",J402,0)</f>
        <v>0</v>
      </c>
      <c r="BG402" s="240">
        <f>IF(N402="zákl. přenesená",J402,0)</f>
        <v>0</v>
      </c>
      <c r="BH402" s="240">
        <f>IF(N402="sníž. přenesená",J402,0)</f>
        <v>0</v>
      </c>
      <c r="BI402" s="240">
        <f>IF(N402="nulová",J402,0)</f>
        <v>0</v>
      </c>
      <c r="BJ402" s="19" t="s">
        <v>80</v>
      </c>
      <c r="BK402" s="240">
        <f>ROUND(I402*H402,2)</f>
        <v>0</v>
      </c>
      <c r="BL402" s="19" t="s">
        <v>232</v>
      </c>
      <c r="BM402" s="239" t="s">
        <v>690</v>
      </c>
    </row>
    <row r="403" s="2" customFormat="1">
      <c r="A403" s="40"/>
      <c r="B403" s="41"/>
      <c r="C403" s="42"/>
      <c r="D403" s="241" t="s">
        <v>149</v>
      </c>
      <c r="E403" s="42"/>
      <c r="F403" s="242" t="s">
        <v>632</v>
      </c>
      <c r="G403" s="42"/>
      <c r="H403" s="42"/>
      <c r="I403" s="148"/>
      <c r="J403" s="42"/>
      <c r="K403" s="42"/>
      <c r="L403" s="46"/>
      <c r="M403" s="243"/>
      <c r="N403" s="244"/>
      <c r="O403" s="86"/>
      <c r="P403" s="86"/>
      <c r="Q403" s="86"/>
      <c r="R403" s="86"/>
      <c r="S403" s="86"/>
      <c r="T403" s="87"/>
      <c r="U403" s="40"/>
      <c r="V403" s="40"/>
      <c r="W403" s="40"/>
      <c r="X403" s="40"/>
      <c r="Y403" s="40"/>
      <c r="Z403" s="40"/>
      <c r="AA403" s="40"/>
      <c r="AB403" s="40"/>
      <c r="AC403" s="40"/>
      <c r="AD403" s="40"/>
      <c r="AE403" s="40"/>
      <c r="AT403" s="19" t="s">
        <v>149</v>
      </c>
      <c r="AU403" s="19" t="s">
        <v>82</v>
      </c>
    </row>
    <row r="404" s="2" customFormat="1">
      <c r="A404" s="40"/>
      <c r="B404" s="41"/>
      <c r="C404" s="42"/>
      <c r="D404" s="241" t="s">
        <v>420</v>
      </c>
      <c r="E404" s="42"/>
      <c r="F404" s="242" t="s">
        <v>691</v>
      </c>
      <c r="G404" s="42"/>
      <c r="H404" s="42"/>
      <c r="I404" s="148"/>
      <c r="J404" s="42"/>
      <c r="K404" s="42"/>
      <c r="L404" s="46"/>
      <c r="M404" s="243"/>
      <c r="N404" s="244"/>
      <c r="O404" s="86"/>
      <c r="P404" s="86"/>
      <c r="Q404" s="86"/>
      <c r="R404" s="86"/>
      <c r="S404" s="86"/>
      <c r="T404" s="87"/>
      <c r="U404" s="40"/>
      <c r="V404" s="40"/>
      <c r="W404" s="40"/>
      <c r="X404" s="40"/>
      <c r="Y404" s="40"/>
      <c r="Z404" s="40"/>
      <c r="AA404" s="40"/>
      <c r="AB404" s="40"/>
      <c r="AC404" s="40"/>
      <c r="AD404" s="40"/>
      <c r="AE404" s="40"/>
      <c r="AT404" s="19" t="s">
        <v>420</v>
      </c>
      <c r="AU404" s="19" t="s">
        <v>82</v>
      </c>
    </row>
    <row r="405" s="13" customFormat="1">
      <c r="A405" s="13"/>
      <c r="B405" s="255"/>
      <c r="C405" s="256"/>
      <c r="D405" s="241" t="s">
        <v>190</v>
      </c>
      <c r="E405" s="257" t="s">
        <v>19</v>
      </c>
      <c r="F405" s="258" t="s">
        <v>692</v>
      </c>
      <c r="G405" s="256"/>
      <c r="H405" s="259">
        <v>46</v>
      </c>
      <c r="I405" s="260"/>
      <c r="J405" s="256"/>
      <c r="K405" s="256"/>
      <c r="L405" s="261"/>
      <c r="M405" s="262"/>
      <c r="N405" s="263"/>
      <c r="O405" s="263"/>
      <c r="P405" s="263"/>
      <c r="Q405" s="263"/>
      <c r="R405" s="263"/>
      <c r="S405" s="263"/>
      <c r="T405" s="264"/>
      <c r="U405" s="13"/>
      <c r="V405" s="13"/>
      <c r="W405" s="13"/>
      <c r="X405" s="13"/>
      <c r="Y405" s="13"/>
      <c r="Z405" s="13"/>
      <c r="AA405" s="13"/>
      <c r="AB405" s="13"/>
      <c r="AC405" s="13"/>
      <c r="AD405" s="13"/>
      <c r="AE405" s="13"/>
      <c r="AT405" s="265" t="s">
        <v>190</v>
      </c>
      <c r="AU405" s="265" t="s">
        <v>82</v>
      </c>
      <c r="AV405" s="13" t="s">
        <v>82</v>
      </c>
      <c r="AW405" s="13" t="s">
        <v>35</v>
      </c>
      <c r="AX405" s="13" t="s">
        <v>80</v>
      </c>
      <c r="AY405" s="265" t="s">
        <v>140</v>
      </c>
    </row>
    <row r="406" s="2" customFormat="1" ht="21.75" customHeight="1">
      <c r="A406" s="40"/>
      <c r="B406" s="41"/>
      <c r="C406" s="245" t="s">
        <v>693</v>
      </c>
      <c r="D406" s="245" t="s">
        <v>173</v>
      </c>
      <c r="E406" s="246" t="s">
        <v>694</v>
      </c>
      <c r="F406" s="247" t="s">
        <v>695</v>
      </c>
      <c r="G406" s="248" t="s">
        <v>153</v>
      </c>
      <c r="H406" s="249">
        <v>50.600000000000001</v>
      </c>
      <c r="I406" s="250"/>
      <c r="J406" s="251">
        <f>ROUND(I406*H406,2)</f>
        <v>0</v>
      </c>
      <c r="K406" s="247" t="s">
        <v>146</v>
      </c>
      <c r="L406" s="252"/>
      <c r="M406" s="253" t="s">
        <v>19</v>
      </c>
      <c r="N406" s="254" t="s">
        <v>44</v>
      </c>
      <c r="O406" s="86"/>
      <c r="P406" s="237">
        <f>O406*H406</f>
        <v>0</v>
      </c>
      <c r="Q406" s="237">
        <v>0.00040000000000000002</v>
      </c>
      <c r="R406" s="237">
        <f>Q406*H406</f>
        <v>0.020240000000000001</v>
      </c>
      <c r="S406" s="237">
        <v>0</v>
      </c>
      <c r="T406" s="238">
        <f>S406*H406</f>
        <v>0</v>
      </c>
      <c r="U406" s="40"/>
      <c r="V406" s="40"/>
      <c r="W406" s="40"/>
      <c r="X406" s="40"/>
      <c r="Y406" s="40"/>
      <c r="Z406" s="40"/>
      <c r="AA406" s="40"/>
      <c r="AB406" s="40"/>
      <c r="AC406" s="40"/>
      <c r="AD406" s="40"/>
      <c r="AE406" s="40"/>
      <c r="AR406" s="239" t="s">
        <v>326</v>
      </c>
      <c r="AT406" s="239" t="s">
        <v>173</v>
      </c>
      <c r="AU406" s="239" t="s">
        <v>82</v>
      </c>
      <c r="AY406" s="19" t="s">
        <v>140</v>
      </c>
      <c r="BE406" s="240">
        <f>IF(N406="základní",J406,0)</f>
        <v>0</v>
      </c>
      <c r="BF406" s="240">
        <f>IF(N406="snížená",J406,0)</f>
        <v>0</v>
      </c>
      <c r="BG406" s="240">
        <f>IF(N406="zákl. přenesená",J406,0)</f>
        <v>0</v>
      </c>
      <c r="BH406" s="240">
        <f>IF(N406="sníž. přenesená",J406,0)</f>
        <v>0</v>
      </c>
      <c r="BI406" s="240">
        <f>IF(N406="nulová",J406,0)</f>
        <v>0</v>
      </c>
      <c r="BJ406" s="19" t="s">
        <v>80</v>
      </c>
      <c r="BK406" s="240">
        <f>ROUND(I406*H406,2)</f>
        <v>0</v>
      </c>
      <c r="BL406" s="19" t="s">
        <v>232</v>
      </c>
      <c r="BM406" s="239" t="s">
        <v>696</v>
      </c>
    </row>
    <row r="407" s="13" customFormat="1">
      <c r="A407" s="13"/>
      <c r="B407" s="255"/>
      <c r="C407" s="256"/>
      <c r="D407" s="241" t="s">
        <v>190</v>
      </c>
      <c r="E407" s="257" t="s">
        <v>19</v>
      </c>
      <c r="F407" s="258" t="s">
        <v>697</v>
      </c>
      <c r="G407" s="256"/>
      <c r="H407" s="259">
        <v>50.600000000000001</v>
      </c>
      <c r="I407" s="260"/>
      <c r="J407" s="256"/>
      <c r="K407" s="256"/>
      <c r="L407" s="261"/>
      <c r="M407" s="262"/>
      <c r="N407" s="263"/>
      <c r="O407" s="263"/>
      <c r="P407" s="263"/>
      <c r="Q407" s="263"/>
      <c r="R407" s="263"/>
      <c r="S407" s="263"/>
      <c r="T407" s="264"/>
      <c r="U407" s="13"/>
      <c r="V407" s="13"/>
      <c r="W407" s="13"/>
      <c r="X407" s="13"/>
      <c r="Y407" s="13"/>
      <c r="Z407" s="13"/>
      <c r="AA407" s="13"/>
      <c r="AB407" s="13"/>
      <c r="AC407" s="13"/>
      <c r="AD407" s="13"/>
      <c r="AE407" s="13"/>
      <c r="AT407" s="265" t="s">
        <v>190</v>
      </c>
      <c r="AU407" s="265" t="s">
        <v>82</v>
      </c>
      <c r="AV407" s="13" t="s">
        <v>82</v>
      </c>
      <c r="AW407" s="13" t="s">
        <v>35</v>
      </c>
      <c r="AX407" s="13" t="s">
        <v>80</v>
      </c>
      <c r="AY407" s="265" t="s">
        <v>140</v>
      </c>
    </row>
    <row r="408" s="2" customFormat="1" ht="21.75" customHeight="1">
      <c r="A408" s="40"/>
      <c r="B408" s="41"/>
      <c r="C408" s="228" t="s">
        <v>698</v>
      </c>
      <c r="D408" s="228" t="s">
        <v>142</v>
      </c>
      <c r="E408" s="229" t="s">
        <v>699</v>
      </c>
      <c r="F408" s="230" t="s">
        <v>700</v>
      </c>
      <c r="G408" s="231" t="s">
        <v>153</v>
      </c>
      <c r="H408" s="232">
        <v>181.38</v>
      </c>
      <c r="I408" s="233"/>
      <c r="J408" s="234">
        <f>ROUND(I408*H408,2)</f>
        <v>0</v>
      </c>
      <c r="K408" s="230" t="s">
        <v>146</v>
      </c>
      <c r="L408" s="46"/>
      <c r="M408" s="235" t="s">
        <v>19</v>
      </c>
      <c r="N408" s="236" t="s">
        <v>44</v>
      </c>
      <c r="O408" s="86"/>
      <c r="P408" s="237">
        <f>O408*H408</f>
        <v>0</v>
      </c>
      <c r="Q408" s="237">
        <v>0.00032000000000000003</v>
      </c>
      <c r="R408" s="237">
        <f>Q408*H408</f>
        <v>0.058041600000000006</v>
      </c>
      <c r="S408" s="237">
        <v>0</v>
      </c>
      <c r="T408" s="238">
        <f>S408*H408</f>
        <v>0</v>
      </c>
      <c r="U408" s="40"/>
      <c r="V408" s="40"/>
      <c r="W408" s="40"/>
      <c r="X408" s="40"/>
      <c r="Y408" s="40"/>
      <c r="Z408" s="40"/>
      <c r="AA408" s="40"/>
      <c r="AB408" s="40"/>
      <c r="AC408" s="40"/>
      <c r="AD408" s="40"/>
      <c r="AE408" s="40"/>
      <c r="AR408" s="239" t="s">
        <v>232</v>
      </c>
      <c r="AT408" s="239" t="s">
        <v>142</v>
      </c>
      <c r="AU408" s="239" t="s">
        <v>82</v>
      </c>
      <c r="AY408" s="19" t="s">
        <v>140</v>
      </c>
      <c r="BE408" s="240">
        <f>IF(N408="základní",J408,0)</f>
        <v>0</v>
      </c>
      <c r="BF408" s="240">
        <f>IF(N408="snížená",J408,0)</f>
        <v>0</v>
      </c>
      <c r="BG408" s="240">
        <f>IF(N408="zákl. přenesená",J408,0)</f>
        <v>0</v>
      </c>
      <c r="BH408" s="240">
        <f>IF(N408="sníž. přenesená",J408,0)</f>
        <v>0</v>
      </c>
      <c r="BI408" s="240">
        <f>IF(N408="nulová",J408,0)</f>
        <v>0</v>
      </c>
      <c r="BJ408" s="19" t="s">
        <v>80</v>
      </c>
      <c r="BK408" s="240">
        <f>ROUND(I408*H408,2)</f>
        <v>0</v>
      </c>
      <c r="BL408" s="19" t="s">
        <v>232</v>
      </c>
      <c r="BM408" s="239" t="s">
        <v>701</v>
      </c>
    </row>
    <row r="409" s="2" customFormat="1">
      <c r="A409" s="40"/>
      <c r="B409" s="41"/>
      <c r="C409" s="42"/>
      <c r="D409" s="241" t="s">
        <v>149</v>
      </c>
      <c r="E409" s="42"/>
      <c r="F409" s="242" t="s">
        <v>702</v>
      </c>
      <c r="G409" s="42"/>
      <c r="H409" s="42"/>
      <c r="I409" s="148"/>
      <c r="J409" s="42"/>
      <c r="K409" s="42"/>
      <c r="L409" s="46"/>
      <c r="M409" s="243"/>
      <c r="N409" s="244"/>
      <c r="O409" s="86"/>
      <c r="P409" s="86"/>
      <c r="Q409" s="86"/>
      <c r="R409" s="86"/>
      <c r="S409" s="86"/>
      <c r="T409" s="87"/>
      <c r="U409" s="40"/>
      <c r="V409" s="40"/>
      <c r="W409" s="40"/>
      <c r="X409" s="40"/>
      <c r="Y409" s="40"/>
      <c r="Z409" s="40"/>
      <c r="AA409" s="40"/>
      <c r="AB409" s="40"/>
      <c r="AC409" s="40"/>
      <c r="AD409" s="40"/>
      <c r="AE409" s="40"/>
      <c r="AT409" s="19" t="s">
        <v>149</v>
      </c>
      <c r="AU409" s="19" t="s">
        <v>82</v>
      </c>
    </row>
    <row r="410" s="13" customFormat="1">
      <c r="A410" s="13"/>
      <c r="B410" s="255"/>
      <c r="C410" s="256"/>
      <c r="D410" s="241" t="s">
        <v>190</v>
      </c>
      <c r="E410" s="257" t="s">
        <v>19</v>
      </c>
      <c r="F410" s="258" t="s">
        <v>599</v>
      </c>
      <c r="G410" s="256"/>
      <c r="H410" s="259">
        <v>181.38</v>
      </c>
      <c r="I410" s="260"/>
      <c r="J410" s="256"/>
      <c r="K410" s="256"/>
      <c r="L410" s="261"/>
      <c r="M410" s="262"/>
      <c r="N410" s="263"/>
      <c r="O410" s="263"/>
      <c r="P410" s="263"/>
      <c r="Q410" s="263"/>
      <c r="R410" s="263"/>
      <c r="S410" s="263"/>
      <c r="T410" s="264"/>
      <c r="U410" s="13"/>
      <c r="V410" s="13"/>
      <c r="W410" s="13"/>
      <c r="X410" s="13"/>
      <c r="Y410" s="13"/>
      <c r="Z410" s="13"/>
      <c r="AA410" s="13"/>
      <c r="AB410" s="13"/>
      <c r="AC410" s="13"/>
      <c r="AD410" s="13"/>
      <c r="AE410" s="13"/>
      <c r="AT410" s="265" t="s">
        <v>190</v>
      </c>
      <c r="AU410" s="265" t="s">
        <v>82</v>
      </c>
      <c r="AV410" s="13" t="s">
        <v>82</v>
      </c>
      <c r="AW410" s="13" t="s">
        <v>35</v>
      </c>
      <c r="AX410" s="13" t="s">
        <v>73</v>
      </c>
      <c r="AY410" s="265" t="s">
        <v>140</v>
      </c>
    </row>
    <row r="411" s="14" customFormat="1">
      <c r="A411" s="14"/>
      <c r="B411" s="266"/>
      <c r="C411" s="267"/>
      <c r="D411" s="241" t="s">
        <v>190</v>
      </c>
      <c r="E411" s="268" t="s">
        <v>19</v>
      </c>
      <c r="F411" s="269" t="s">
        <v>197</v>
      </c>
      <c r="G411" s="267"/>
      <c r="H411" s="270">
        <v>181.38</v>
      </c>
      <c r="I411" s="271"/>
      <c r="J411" s="267"/>
      <c r="K411" s="267"/>
      <c r="L411" s="272"/>
      <c r="M411" s="273"/>
      <c r="N411" s="274"/>
      <c r="O411" s="274"/>
      <c r="P411" s="274"/>
      <c r="Q411" s="274"/>
      <c r="R411" s="274"/>
      <c r="S411" s="274"/>
      <c r="T411" s="275"/>
      <c r="U411" s="14"/>
      <c r="V411" s="14"/>
      <c r="W411" s="14"/>
      <c r="X411" s="14"/>
      <c r="Y411" s="14"/>
      <c r="Z411" s="14"/>
      <c r="AA411" s="14"/>
      <c r="AB411" s="14"/>
      <c r="AC411" s="14"/>
      <c r="AD411" s="14"/>
      <c r="AE411" s="14"/>
      <c r="AT411" s="276" t="s">
        <v>190</v>
      </c>
      <c r="AU411" s="276" t="s">
        <v>82</v>
      </c>
      <c r="AV411" s="14" t="s">
        <v>147</v>
      </c>
      <c r="AW411" s="14" t="s">
        <v>35</v>
      </c>
      <c r="AX411" s="14" t="s">
        <v>80</v>
      </c>
      <c r="AY411" s="276" t="s">
        <v>140</v>
      </c>
    </row>
    <row r="412" s="2" customFormat="1" ht="21.75" customHeight="1">
      <c r="A412" s="40"/>
      <c r="B412" s="41"/>
      <c r="C412" s="228" t="s">
        <v>703</v>
      </c>
      <c r="D412" s="228" t="s">
        <v>142</v>
      </c>
      <c r="E412" s="229" t="s">
        <v>704</v>
      </c>
      <c r="F412" s="230" t="s">
        <v>705</v>
      </c>
      <c r="G412" s="231" t="s">
        <v>153</v>
      </c>
      <c r="H412" s="232">
        <v>29</v>
      </c>
      <c r="I412" s="233"/>
      <c r="J412" s="234">
        <f>ROUND(I412*H412,2)</f>
        <v>0</v>
      </c>
      <c r="K412" s="230" t="s">
        <v>146</v>
      </c>
      <c r="L412" s="46"/>
      <c r="M412" s="235" t="s">
        <v>19</v>
      </c>
      <c r="N412" s="236" t="s">
        <v>44</v>
      </c>
      <c r="O412" s="86"/>
      <c r="P412" s="237">
        <f>O412*H412</f>
        <v>0</v>
      </c>
      <c r="Q412" s="237">
        <v>0.0026800000000000001</v>
      </c>
      <c r="R412" s="237">
        <f>Q412*H412</f>
        <v>0.077719999999999997</v>
      </c>
      <c r="S412" s="237">
        <v>0</v>
      </c>
      <c r="T412" s="238">
        <f>S412*H412</f>
        <v>0</v>
      </c>
      <c r="U412" s="40"/>
      <c r="V412" s="40"/>
      <c r="W412" s="40"/>
      <c r="X412" s="40"/>
      <c r="Y412" s="40"/>
      <c r="Z412" s="40"/>
      <c r="AA412" s="40"/>
      <c r="AB412" s="40"/>
      <c r="AC412" s="40"/>
      <c r="AD412" s="40"/>
      <c r="AE412" s="40"/>
      <c r="AR412" s="239" t="s">
        <v>232</v>
      </c>
      <c r="AT412" s="239" t="s">
        <v>142</v>
      </c>
      <c r="AU412" s="239" t="s">
        <v>82</v>
      </c>
      <c r="AY412" s="19" t="s">
        <v>140</v>
      </c>
      <c r="BE412" s="240">
        <f>IF(N412="základní",J412,0)</f>
        <v>0</v>
      </c>
      <c r="BF412" s="240">
        <f>IF(N412="snížená",J412,0)</f>
        <v>0</v>
      </c>
      <c r="BG412" s="240">
        <f>IF(N412="zákl. přenesená",J412,0)</f>
        <v>0</v>
      </c>
      <c r="BH412" s="240">
        <f>IF(N412="sníž. přenesená",J412,0)</f>
        <v>0</v>
      </c>
      <c r="BI412" s="240">
        <f>IF(N412="nulová",J412,0)</f>
        <v>0</v>
      </c>
      <c r="BJ412" s="19" t="s">
        <v>80</v>
      </c>
      <c r="BK412" s="240">
        <f>ROUND(I412*H412,2)</f>
        <v>0</v>
      </c>
      <c r="BL412" s="19" t="s">
        <v>232</v>
      </c>
      <c r="BM412" s="239" t="s">
        <v>706</v>
      </c>
    </row>
    <row r="413" s="2" customFormat="1">
      <c r="A413" s="40"/>
      <c r="B413" s="41"/>
      <c r="C413" s="42"/>
      <c r="D413" s="241" t="s">
        <v>149</v>
      </c>
      <c r="E413" s="42"/>
      <c r="F413" s="242" t="s">
        <v>702</v>
      </c>
      <c r="G413" s="42"/>
      <c r="H413" s="42"/>
      <c r="I413" s="148"/>
      <c r="J413" s="42"/>
      <c r="K413" s="42"/>
      <c r="L413" s="46"/>
      <c r="M413" s="243"/>
      <c r="N413" s="244"/>
      <c r="O413" s="86"/>
      <c r="P413" s="86"/>
      <c r="Q413" s="86"/>
      <c r="R413" s="86"/>
      <c r="S413" s="86"/>
      <c r="T413" s="87"/>
      <c r="U413" s="40"/>
      <c r="V413" s="40"/>
      <c r="W413" s="40"/>
      <c r="X413" s="40"/>
      <c r="Y413" s="40"/>
      <c r="Z413" s="40"/>
      <c r="AA413" s="40"/>
      <c r="AB413" s="40"/>
      <c r="AC413" s="40"/>
      <c r="AD413" s="40"/>
      <c r="AE413" s="40"/>
      <c r="AT413" s="19" t="s">
        <v>149</v>
      </c>
      <c r="AU413" s="19" t="s">
        <v>82</v>
      </c>
    </row>
    <row r="414" s="2" customFormat="1" ht="21.75" customHeight="1">
      <c r="A414" s="40"/>
      <c r="B414" s="41"/>
      <c r="C414" s="228" t="s">
        <v>707</v>
      </c>
      <c r="D414" s="228" t="s">
        <v>142</v>
      </c>
      <c r="E414" s="229" t="s">
        <v>708</v>
      </c>
      <c r="F414" s="230" t="s">
        <v>709</v>
      </c>
      <c r="G414" s="231" t="s">
        <v>210</v>
      </c>
      <c r="H414" s="232">
        <v>8</v>
      </c>
      <c r="I414" s="233"/>
      <c r="J414" s="234">
        <f>ROUND(I414*H414,2)</f>
        <v>0</v>
      </c>
      <c r="K414" s="230" t="s">
        <v>146</v>
      </c>
      <c r="L414" s="46"/>
      <c r="M414" s="235" t="s">
        <v>19</v>
      </c>
      <c r="N414" s="236" t="s">
        <v>44</v>
      </c>
      <c r="O414" s="86"/>
      <c r="P414" s="237">
        <f>O414*H414</f>
        <v>0</v>
      </c>
      <c r="Q414" s="237">
        <v>0</v>
      </c>
      <c r="R414" s="237">
        <f>Q414*H414</f>
        <v>0</v>
      </c>
      <c r="S414" s="237">
        <v>0</v>
      </c>
      <c r="T414" s="238">
        <f>S414*H414</f>
        <v>0</v>
      </c>
      <c r="U414" s="40"/>
      <c r="V414" s="40"/>
      <c r="W414" s="40"/>
      <c r="X414" s="40"/>
      <c r="Y414" s="40"/>
      <c r="Z414" s="40"/>
      <c r="AA414" s="40"/>
      <c r="AB414" s="40"/>
      <c r="AC414" s="40"/>
      <c r="AD414" s="40"/>
      <c r="AE414" s="40"/>
      <c r="AR414" s="239" t="s">
        <v>232</v>
      </c>
      <c r="AT414" s="239" t="s">
        <v>142</v>
      </c>
      <c r="AU414" s="239" t="s">
        <v>82</v>
      </c>
      <c r="AY414" s="19" t="s">
        <v>140</v>
      </c>
      <c r="BE414" s="240">
        <f>IF(N414="základní",J414,0)</f>
        <v>0</v>
      </c>
      <c r="BF414" s="240">
        <f>IF(N414="snížená",J414,0)</f>
        <v>0</v>
      </c>
      <c r="BG414" s="240">
        <f>IF(N414="zákl. přenesená",J414,0)</f>
        <v>0</v>
      </c>
      <c r="BH414" s="240">
        <f>IF(N414="sníž. přenesená",J414,0)</f>
        <v>0</v>
      </c>
      <c r="BI414" s="240">
        <f>IF(N414="nulová",J414,0)</f>
        <v>0</v>
      </c>
      <c r="BJ414" s="19" t="s">
        <v>80</v>
      </c>
      <c r="BK414" s="240">
        <f>ROUND(I414*H414,2)</f>
        <v>0</v>
      </c>
      <c r="BL414" s="19" t="s">
        <v>232</v>
      </c>
      <c r="BM414" s="239" t="s">
        <v>710</v>
      </c>
    </row>
    <row r="415" s="2" customFormat="1">
      <c r="A415" s="40"/>
      <c r="B415" s="41"/>
      <c r="C415" s="42"/>
      <c r="D415" s="241" t="s">
        <v>149</v>
      </c>
      <c r="E415" s="42"/>
      <c r="F415" s="242" t="s">
        <v>711</v>
      </c>
      <c r="G415" s="42"/>
      <c r="H415" s="42"/>
      <c r="I415" s="148"/>
      <c r="J415" s="42"/>
      <c r="K415" s="42"/>
      <c r="L415" s="46"/>
      <c r="M415" s="243"/>
      <c r="N415" s="244"/>
      <c r="O415" s="86"/>
      <c r="P415" s="86"/>
      <c r="Q415" s="86"/>
      <c r="R415" s="86"/>
      <c r="S415" s="86"/>
      <c r="T415" s="87"/>
      <c r="U415" s="40"/>
      <c r="V415" s="40"/>
      <c r="W415" s="40"/>
      <c r="X415" s="40"/>
      <c r="Y415" s="40"/>
      <c r="Z415" s="40"/>
      <c r="AA415" s="40"/>
      <c r="AB415" s="40"/>
      <c r="AC415" s="40"/>
      <c r="AD415" s="40"/>
      <c r="AE415" s="40"/>
      <c r="AT415" s="19" t="s">
        <v>149</v>
      </c>
      <c r="AU415" s="19" t="s">
        <v>82</v>
      </c>
    </row>
    <row r="416" s="2" customFormat="1" ht="16.5" customHeight="1">
      <c r="A416" s="40"/>
      <c r="B416" s="41"/>
      <c r="C416" s="245" t="s">
        <v>712</v>
      </c>
      <c r="D416" s="245" t="s">
        <v>173</v>
      </c>
      <c r="E416" s="246" t="s">
        <v>713</v>
      </c>
      <c r="F416" s="247" t="s">
        <v>714</v>
      </c>
      <c r="G416" s="248" t="s">
        <v>210</v>
      </c>
      <c r="H416" s="249">
        <v>8</v>
      </c>
      <c r="I416" s="250"/>
      <c r="J416" s="251">
        <f>ROUND(I416*H416,2)</f>
        <v>0</v>
      </c>
      <c r="K416" s="247" t="s">
        <v>146</v>
      </c>
      <c r="L416" s="252"/>
      <c r="M416" s="253" t="s">
        <v>19</v>
      </c>
      <c r="N416" s="254" t="s">
        <v>44</v>
      </c>
      <c r="O416" s="86"/>
      <c r="P416" s="237">
        <f>O416*H416</f>
        <v>0</v>
      </c>
      <c r="Q416" s="237">
        <v>0.010500000000000001</v>
      </c>
      <c r="R416" s="237">
        <f>Q416*H416</f>
        <v>0.084000000000000005</v>
      </c>
      <c r="S416" s="237">
        <v>0</v>
      </c>
      <c r="T416" s="238">
        <f>S416*H416</f>
        <v>0</v>
      </c>
      <c r="U416" s="40"/>
      <c r="V416" s="40"/>
      <c r="W416" s="40"/>
      <c r="X416" s="40"/>
      <c r="Y416" s="40"/>
      <c r="Z416" s="40"/>
      <c r="AA416" s="40"/>
      <c r="AB416" s="40"/>
      <c r="AC416" s="40"/>
      <c r="AD416" s="40"/>
      <c r="AE416" s="40"/>
      <c r="AR416" s="239" t="s">
        <v>326</v>
      </c>
      <c r="AT416" s="239" t="s">
        <v>173</v>
      </c>
      <c r="AU416" s="239" t="s">
        <v>82</v>
      </c>
      <c r="AY416" s="19" t="s">
        <v>140</v>
      </c>
      <c r="BE416" s="240">
        <f>IF(N416="základní",J416,0)</f>
        <v>0</v>
      </c>
      <c r="BF416" s="240">
        <f>IF(N416="snížená",J416,0)</f>
        <v>0</v>
      </c>
      <c r="BG416" s="240">
        <f>IF(N416="zákl. přenesená",J416,0)</f>
        <v>0</v>
      </c>
      <c r="BH416" s="240">
        <f>IF(N416="sníž. přenesená",J416,0)</f>
        <v>0</v>
      </c>
      <c r="BI416" s="240">
        <f>IF(N416="nulová",J416,0)</f>
        <v>0</v>
      </c>
      <c r="BJ416" s="19" t="s">
        <v>80</v>
      </c>
      <c r="BK416" s="240">
        <f>ROUND(I416*H416,2)</f>
        <v>0</v>
      </c>
      <c r="BL416" s="19" t="s">
        <v>232</v>
      </c>
      <c r="BM416" s="239" t="s">
        <v>715</v>
      </c>
    </row>
    <row r="417" s="2" customFormat="1" ht="21.75" customHeight="1">
      <c r="A417" s="40"/>
      <c r="B417" s="41"/>
      <c r="C417" s="228" t="s">
        <v>716</v>
      </c>
      <c r="D417" s="228" t="s">
        <v>142</v>
      </c>
      <c r="E417" s="229" t="s">
        <v>717</v>
      </c>
      <c r="F417" s="230" t="s">
        <v>718</v>
      </c>
      <c r="G417" s="231" t="s">
        <v>145</v>
      </c>
      <c r="H417" s="232">
        <v>1612.0350000000001</v>
      </c>
      <c r="I417" s="233"/>
      <c r="J417" s="234">
        <f>ROUND(I417*H417,2)</f>
        <v>0</v>
      </c>
      <c r="K417" s="230" t="s">
        <v>146</v>
      </c>
      <c r="L417" s="46"/>
      <c r="M417" s="235" t="s">
        <v>19</v>
      </c>
      <c r="N417" s="236" t="s">
        <v>44</v>
      </c>
      <c r="O417" s="86"/>
      <c r="P417" s="237">
        <f>O417*H417</f>
        <v>0</v>
      </c>
      <c r="Q417" s="237">
        <v>0</v>
      </c>
      <c r="R417" s="237">
        <f>Q417*H417</f>
        <v>0</v>
      </c>
      <c r="S417" s="237">
        <v>0.017780000000000001</v>
      </c>
      <c r="T417" s="238">
        <f>S417*H417</f>
        <v>28.661982300000002</v>
      </c>
      <c r="U417" s="40"/>
      <c r="V417" s="40"/>
      <c r="W417" s="40"/>
      <c r="X417" s="40"/>
      <c r="Y417" s="40"/>
      <c r="Z417" s="40"/>
      <c r="AA417" s="40"/>
      <c r="AB417" s="40"/>
      <c r="AC417" s="40"/>
      <c r="AD417" s="40"/>
      <c r="AE417" s="40"/>
      <c r="AR417" s="239" t="s">
        <v>232</v>
      </c>
      <c r="AT417" s="239" t="s">
        <v>142</v>
      </c>
      <c r="AU417" s="239" t="s">
        <v>82</v>
      </c>
      <c r="AY417" s="19" t="s">
        <v>140</v>
      </c>
      <c r="BE417" s="240">
        <f>IF(N417="základní",J417,0)</f>
        <v>0</v>
      </c>
      <c r="BF417" s="240">
        <f>IF(N417="snížená",J417,0)</f>
        <v>0</v>
      </c>
      <c r="BG417" s="240">
        <f>IF(N417="zákl. přenesená",J417,0)</f>
        <v>0</v>
      </c>
      <c r="BH417" s="240">
        <f>IF(N417="sníž. přenesená",J417,0)</f>
        <v>0</v>
      </c>
      <c r="BI417" s="240">
        <f>IF(N417="nulová",J417,0)</f>
        <v>0</v>
      </c>
      <c r="BJ417" s="19" t="s">
        <v>80</v>
      </c>
      <c r="BK417" s="240">
        <f>ROUND(I417*H417,2)</f>
        <v>0</v>
      </c>
      <c r="BL417" s="19" t="s">
        <v>232</v>
      </c>
      <c r="BM417" s="239" t="s">
        <v>719</v>
      </c>
    </row>
    <row r="418" s="2" customFormat="1">
      <c r="A418" s="40"/>
      <c r="B418" s="41"/>
      <c r="C418" s="42"/>
      <c r="D418" s="241" t="s">
        <v>149</v>
      </c>
      <c r="E418" s="42"/>
      <c r="F418" s="242" t="s">
        <v>720</v>
      </c>
      <c r="G418" s="42"/>
      <c r="H418" s="42"/>
      <c r="I418" s="148"/>
      <c r="J418" s="42"/>
      <c r="K418" s="42"/>
      <c r="L418" s="46"/>
      <c r="M418" s="243"/>
      <c r="N418" s="244"/>
      <c r="O418" s="86"/>
      <c r="P418" s="86"/>
      <c r="Q418" s="86"/>
      <c r="R418" s="86"/>
      <c r="S418" s="86"/>
      <c r="T418" s="87"/>
      <c r="U418" s="40"/>
      <c r="V418" s="40"/>
      <c r="W418" s="40"/>
      <c r="X418" s="40"/>
      <c r="Y418" s="40"/>
      <c r="Z418" s="40"/>
      <c r="AA418" s="40"/>
      <c r="AB418" s="40"/>
      <c r="AC418" s="40"/>
      <c r="AD418" s="40"/>
      <c r="AE418" s="40"/>
      <c r="AT418" s="19" t="s">
        <v>149</v>
      </c>
      <c r="AU418" s="19" t="s">
        <v>82</v>
      </c>
    </row>
    <row r="419" s="13" customFormat="1">
      <c r="A419" s="13"/>
      <c r="B419" s="255"/>
      <c r="C419" s="256"/>
      <c r="D419" s="241" t="s">
        <v>190</v>
      </c>
      <c r="E419" s="257" t="s">
        <v>19</v>
      </c>
      <c r="F419" s="258" t="s">
        <v>505</v>
      </c>
      <c r="G419" s="256"/>
      <c r="H419" s="259">
        <v>1612.0350000000001</v>
      </c>
      <c r="I419" s="260"/>
      <c r="J419" s="256"/>
      <c r="K419" s="256"/>
      <c r="L419" s="261"/>
      <c r="M419" s="262"/>
      <c r="N419" s="263"/>
      <c r="O419" s="263"/>
      <c r="P419" s="263"/>
      <c r="Q419" s="263"/>
      <c r="R419" s="263"/>
      <c r="S419" s="263"/>
      <c r="T419" s="264"/>
      <c r="U419" s="13"/>
      <c r="V419" s="13"/>
      <c r="W419" s="13"/>
      <c r="X419" s="13"/>
      <c r="Y419" s="13"/>
      <c r="Z419" s="13"/>
      <c r="AA419" s="13"/>
      <c r="AB419" s="13"/>
      <c r="AC419" s="13"/>
      <c r="AD419" s="13"/>
      <c r="AE419" s="13"/>
      <c r="AT419" s="265" t="s">
        <v>190</v>
      </c>
      <c r="AU419" s="265" t="s">
        <v>82</v>
      </c>
      <c r="AV419" s="13" t="s">
        <v>82</v>
      </c>
      <c r="AW419" s="13" t="s">
        <v>35</v>
      </c>
      <c r="AX419" s="13" t="s">
        <v>73</v>
      </c>
      <c r="AY419" s="265" t="s">
        <v>140</v>
      </c>
    </row>
    <row r="420" s="14" customFormat="1">
      <c r="A420" s="14"/>
      <c r="B420" s="266"/>
      <c r="C420" s="267"/>
      <c r="D420" s="241" t="s">
        <v>190</v>
      </c>
      <c r="E420" s="268" t="s">
        <v>19</v>
      </c>
      <c r="F420" s="269" t="s">
        <v>197</v>
      </c>
      <c r="G420" s="267"/>
      <c r="H420" s="270">
        <v>1612.0350000000001</v>
      </c>
      <c r="I420" s="271"/>
      <c r="J420" s="267"/>
      <c r="K420" s="267"/>
      <c r="L420" s="272"/>
      <c r="M420" s="273"/>
      <c r="N420" s="274"/>
      <c r="O420" s="274"/>
      <c r="P420" s="274"/>
      <c r="Q420" s="274"/>
      <c r="R420" s="274"/>
      <c r="S420" s="274"/>
      <c r="T420" s="275"/>
      <c r="U420" s="14"/>
      <c r="V420" s="14"/>
      <c r="W420" s="14"/>
      <c r="X420" s="14"/>
      <c r="Y420" s="14"/>
      <c r="Z420" s="14"/>
      <c r="AA420" s="14"/>
      <c r="AB420" s="14"/>
      <c r="AC420" s="14"/>
      <c r="AD420" s="14"/>
      <c r="AE420" s="14"/>
      <c r="AT420" s="276" t="s">
        <v>190</v>
      </c>
      <c r="AU420" s="276" t="s">
        <v>82</v>
      </c>
      <c r="AV420" s="14" t="s">
        <v>147</v>
      </c>
      <c r="AW420" s="14" t="s">
        <v>35</v>
      </c>
      <c r="AX420" s="14" t="s">
        <v>80</v>
      </c>
      <c r="AY420" s="276" t="s">
        <v>140</v>
      </c>
    </row>
    <row r="421" s="2" customFormat="1" ht="21.75" customHeight="1">
      <c r="A421" s="40"/>
      <c r="B421" s="41"/>
      <c r="C421" s="228" t="s">
        <v>721</v>
      </c>
      <c r="D421" s="228" t="s">
        <v>142</v>
      </c>
      <c r="E421" s="229" t="s">
        <v>722</v>
      </c>
      <c r="F421" s="230" t="s">
        <v>723</v>
      </c>
      <c r="G421" s="231" t="s">
        <v>145</v>
      </c>
      <c r="H421" s="232">
        <v>1612.0350000000001</v>
      </c>
      <c r="I421" s="233"/>
      <c r="J421" s="234">
        <f>ROUND(I421*H421,2)</f>
        <v>0</v>
      </c>
      <c r="K421" s="230" t="s">
        <v>176</v>
      </c>
      <c r="L421" s="46"/>
      <c r="M421" s="235" t="s">
        <v>19</v>
      </c>
      <c r="N421" s="236" t="s">
        <v>44</v>
      </c>
      <c r="O421" s="86"/>
      <c r="P421" s="237">
        <f>O421*H421</f>
        <v>0</v>
      </c>
      <c r="Q421" s="237">
        <v>0</v>
      </c>
      <c r="R421" s="237">
        <f>Q421*H421</f>
        <v>0</v>
      </c>
      <c r="S421" s="237">
        <v>0</v>
      </c>
      <c r="T421" s="238">
        <f>S421*H421</f>
        <v>0</v>
      </c>
      <c r="U421" s="40"/>
      <c r="V421" s="40"/>
      <c r="W421" s="40"/>
      <c r="X421" s="40"/>
      <c r="Y421" s="40"/>
      <c r="Z421" s="40"/>
      <c r="AA421" s="40"/>
      <c r="AB421" s="40"/>
      <c r="AC421" s="40"/>
      <c r="AD421" s="40"/>
      <c r="AE421" s="40"/>
      <c r="AR421" s="239" t="s">
        <v>232</v>
      </c>
      <c r="AT421" s="239" t="s">
        <v>142</v>
      </c>
      <c r="AU421" s="239" t="s">
        <v>82</v>
      </c>
      <c r="AY421" s="19" t="s">
        <v>140</v>
      </c>
      <c r="BE421" s="240">
        <f>IF(N421="základní",J421,0)</f>
        <v>0</v>
      </c>
      <c r="BF421" s="240">
        <f>IF(N421="snížená",J421,0)</f>
        <v>0</v>
      </c>
      <c r="BG421" s="240">
        <f>IF(N421="zákl. přenesená",J421,0)</f>
        <v>0</v>
      </c>
      <c r="BH421" s="240">
        <f>IF(N421="sníž. přenesená",J421,0)</f>
        <v>0</v>
      </c>
      <c r="BI421" s="240">
        <f>IF(N421="nulová",J421,0)</f>
        <v>0</v>
      </c>
      <c r="BJ421" s="19" t="s">
        <v>80</v>
      </c>
      <c r="BK421" s="240">
        <f>ROUND(I421*H421,2)</f>
        <v>0</v>
      </c>
      <c r="BL421" s="19" t="s">
        <v>232</v>
      </c>
      <c r="BM421" s="239" t="s">
        <v>724</v>
      </c>
    </row>
    <row r="422" s="2" customFormat="1" ht="21.75" customHeight="1">
      <c r="A422" s="40"/>
      <c r="B422" s="41"/>
      <c r="C422" s="228" t="s">
        <v>725</v>
      </c>
      <c r="D422" s="228" t="s">
        <v>142</v>
      </c>
      <c r="E422" s="229" t="s">
        <v>726</v>
      </c>
      <c r="F422" s="230" t="s">
        <v>727</v>
      </c>
      <c r="G422" s="231" t="s">
        <v>145</v>
      </c>
      <c r="H422" s="232">
        <v>1612.0350000000001</v>
      </c>
      <c r="I422" s="233"/>
      <c r="J422" s="234">
        <f>ROUND(I422*H422,2)</f>
        <v>0</v>
      </c>
      <c r="K422" s="230" t="s">
        <v>146</v>
      </c>
      <c r="L422" s="46"/>
      <c r="M422" s="235" t="s">
        <v>19</v>
      </c>
      <c r="N422" s="236" t="s">
        <v>44</v>
      </c>
      <c r="O422" s="86"/>
      <c r="P422" s="237">
        <f>O422*H422</f>
        <v>0</v>
      </c>
      <c r="Q422" s="237">
        <v>0</v>
      </c>
      <c r="R422" s="237">
        <f>Q422*H422</f>
        <v>0</v>
      </c>
      <c r="S422" s="237">
        <v>0.01536</v>
      </c>
      <c r="T422" s="238">
        <f>S422*H422</f>
        <v>24.760857600000001</v>
      </c>
      <c r="U422" s="40"/>
      <c r="V422" s="40"/>
      <c r="W422" s="40"/>
      <c r="X422" s="40"/>
      <c r="Y422" s="40"/>
      <c r="Z422" s="40"/>
      <c r="AA422" s="40"/>
      <c r="AB422" s="40"/>
      <c r="AC422" s="40"/>
      <c r="AD422" s="40"/>
      <c r="AE422" s="40"/>
      <c r="AR422" s="239" t="s">
        <v>232</v>
      </c>
      <c r="AT422" s="239" t="s">
        <v>142</v>
      </c>
      <c r="AU422" s="239" t="s">
        <v>82</v>
      </c>
      <c r="AY422" s="19" t="s">
        <v>140</v>
      </c>
      <c r="BE422" s="240">
        <f>IF(N422="základní",J422,0)</f>
        <v>0</v>
      </c>
      <c r="BF422" s="240">
        <f>IF(N422="snížená",J422,0)</f>
        <v>0</v>
      </c>
      <c r="BG422" s="240">
        <f>IF(N422="zákl. přenesená",J422,0)</f>
        <v>0</v>
      </c>
      <c r="BH422" s="240">
        <f>IF(N422="sníž. přenesená",J422,0)</f>
        <v>0</v>
      </c>
      <c r="BI422" s="240">
        <f>IF(N422="nulová",J422,0)</f>
        <v>0</v>
      </c>
      <c r="BJ422" s="19" t="s">
        <v>80</v>
      </c>
      <c r="BK422" s="240">
        <f>ROUND(I422*H422,2)</f>
        <v>0</v>
      </c>
      <c r="BL422" s="19" t="s">
        <v>232</v>
      </c>
      <c r="BM422" s="239" t="s">
        <v>728</v>
      </c>
    </row>
    <row r="423" s="13" customFormat="1">
      <c r="A423" s="13"/>
      <c r="B423" s="255"/>
      <c r="C423" s="256"/>
      <c r="D423" s="241" t="s">
        <v>190</v>
      </c>
      <c r="E423" s="257" t="s">
        <v>19</v>
      </c>
      <c r="F423" s="258" t="s">
        <v>505</v>
      </c>
      <c r="G423" s="256"/>
      <c r="H423" s="259">
        <v>1612.0350000000001</v>
      </c>
      <c r="I423" s="260"/>
      <c r="J423" s="256"/>
      <c r="K423" s="256"/>
      <c r="L423" s="261"/>
      <c r="M423" s="262"/>
      <c r="N423" s="263"/>
      <c r="O423" s="263"/>
      <c r="P423" s="263"/>
      <c r="Q423" s="263"/>
      <c r="R423" s="263"/>
      <c r="S423" s="263"/>
      <c r="T423" s="264"/>
      <c r="U423" s="13"/>
      <c r="V423" s="13"/>
      <c r="W423" s="13"/>
      <c r="X423" s="13"/>
      <c r="Y423" s="13"/>
      <c r="Z423" s="13"/>
      <c r="AA423" s="13"/>
      <c r="AB423" s="13"/>
      <c r="AC423" s="13"/>
      <c r="AD423" s="13"/>
      <c r="AE423" s="13"/>
      <c r="AT423" s="265" t="s">
        <v>190</v>
      </c>
      <c r="AU423" s="265" t="s">
        <v>82</v>
      </c>
      <c r="AV423" s="13" t="s">
        <v>82</v>
      </c>
      <c r="AW423" s="13" t="s">
        <v>35</v>
      </c>
      <c r="AX423" s="13" t="s">
        <v>73</v>
      </c>
      <c r="AY423" s="265" t="s">
        <v>140</v>
      </c>
    </row>
    <row r="424" s="14" customFormat="1">
      <c r="A424" s="14"/>
      <c r="B424" s="266"/>
      <c r="C424" s="267"/>
      <c r="D424" s="241" t="s">
        <v>190</v>
      </c>
      <c r="E424" s="268" t="s">
        <v>19</v>
      </c>
      <c r="F424" s="269" t="s">
        <v>197</v>
      </c>
      <c r="G424" s="267"/>
      <c r="H424" s="270">
        <v>1612.0350000000001</v>
      </c>
      <c r="I424" s="271"/>
      <c r="J424" s="267"/>
      <c r="K424" s="267"/>
      <c r="L424" s="272"/>
      <c r="M424" s="273"/>
      <c r="N424" s="274"/>
      <c r="O424" s="274"/>
      <c r="P424" s="274"/>
      <c r="Q424" s="274"/>
      <c r="R424" s="274"/>
      <c r="S424" s="274"/>
      <c r="T424" s="275"/>
      <c r="U424" s="14"/>
      <c r="V424" s="14"/>
      <c r="W424" s="14"/>
      <c r="X424" s="14"/>
      <c r="Y424" s="14"/>
      <c r="Z424" s="14"/>
      <c r="AA424" s="14"/>
      <c r="AB424" s="14"/>
      <c r="AC424" s="14"/>
      <c r="AD424" s="14"/>
      <c r="AE424" s="14"/>
      <c r="AT424" s="276" t="s">
        <v>190</v>
      </c>
      <c r="AU424" s="276" t="s">
        <v>82</v>
      </c>
      <c r="AV424" s="14" t="s">
        <v>147</v>
      </c>
      <c r="AW424" s="14" t="s">
        <v>35</v>
      </c>
      <c r="AX424" s="14" t="s">
        <v>80</v>
      </c>
      <c r="AY424" s="276" t="s">
        <v>140</v>
      </c>
    </row>
    <row r="425" s="2" customFormat="1" ht="33" customHeight="1">
      <c r="A425" s="40"/>
      <c r="B425" s="41"/>
      <c r="C425" s="228" t="s">
        <v>729</v>
      </c>
      <c r="D425" s="228" t="s">
        <v>142</v>
      </c>
      <c r="E425" s="229" t="s">
        <v>730</v>
      </c>
      <c r="F425" s="230" t="s">
        <v>731</v>
      </c>
      <c r="G425" s="231" t="s">
        <v>145</v>
      </c>
      <c r="H425" s="232">
        <v>1773</v>
      </c>
      <c r="I425" s="233"/>
      <c r="J425" s="234">
        <f>ROUND(I425*H425,2)</f>
        <v>0</v>
      </c>
      <c r="K425" s="230" t="s">
        <v>146</v>
      </c>
      <c r="L425" s="46"/>
      <c r="M425" s="235" t="s">
        <v>19</v>
      </c>
      <c r="N425" s="236" t="s">
        <v>44</v>
      </c>
      <c r="O425" s="86"/>
      <c r="P425" s="237">
        <f>O425*H425</f>
        <v>0</v>
      </c>
      <c r="Q425" s="237">
        <v>1.0000000000000001E-05</v>
      </c>
      <c r="R425" s="237">
        <f>Q425*H425</f>
        <v>0.017730000000000003</v>
      </c>
      <c r="S425" s="237">
        <v>0</v>
      </c>
      <c r="T425" s="238">
        <f>S425*H425</f>
        <v>0</v>
      </c>
      <c r="U425" s="40"/>
      <c r="V425" s="40"/>
      <c r="W425" s="40"/>
      <c r="X425" s="40"/>
      <c r="Y425" s="40"/>
      <c r="Z425" s="40"/>
      <c r="AA425" s="40"/>
      <c r="AB425" s="40"/>
      <c r="AC425" s="40"/>
      <c r="AD425" s="40"/>
      <c r="AE425" s="40"/>
      <c r="AR425" s="239" t="s">
        <v>232</v>
      </c>
      <c r="AT425" s="239" t="s">
        <v>142</v>
      </c>
      <c r="AU425" s="239" t="s">
        <v>82</v>
      </c>
      <c r="AY425" s="19" t="s">
        <v>140</v>
      </c>
      <c r="BE425" s="240">
        <f>IF(N425="základní",J425,0)</f>
        <v>0</v>
      </c>
      <c r="BF425" s="240">
        <f>IF(N425="snížená",J425,0)</f>
        <v>0</v>
      </c>
      <c r="BG425" s="240">
        <f>IF(N425="zákl. přenesená",J425,0)</f>
        <v>0</v>
      </c>
      <c r="BH425" s="240">
        <f>IF(N425="sníž. přenesená",J425,0)</f>
        <v>0</v>
      </c>
      <c r="BI425" s="240">
        <f>IF(N425="nulová",J425,0)</f>
        <v>0</v>
      </c>
      <c r="BJ425" s="19" t="s">
        <v>80</v>
      </c>
      <c r="BK425" s="240">
        <f>ROUND(I425*H425,2)</f>
        <v>0</v>
      </c>
      <c r="BL425" s="19" t="s">
        <v>232</v>
      </c>
      <c r="BM425" s="239" t="s">
        <v>732</v>
      </c>
    </row>
    <row r="426" s="2" customFormat="1">
      <c r="A426" s="40"/>
      <c r="B426" s="41"/>
      <c r="C426" s="42"/>
      <c r="D426" s="241" t="s">
        <v>149</v>
      </c>
      <c r="E426" s="42"/>
      <c r="F426" s="242" t="s">
        <v>733</v>
      </c>
      <c r="G426" s="42"/>
      <c r="H426" s="42"/>
      <c r="I426" s="148"/>
      <c r="J426" s="42"/>
      <c r="K426" s="42"/>
      <c r="L426" s="46"/>
      <c r="M426" s="243"/>
      <c r="N426" s="244"/>
      <c r="O426" s="86"/>
      <c r="P426" s="86"/>
      <c r="Q426" s="86"/>
      <c r="R426" s="86"/>
      <c r="S426" s="86"/>
      <c r="T426" s="87"/>
      <c r="U426" s="40"/>
      <c r="V426" s="40"/>
      <c r="W426" s="40"/>
      <c r="X426" s="40"/>
      <c r="Y426" s="40"/>
      <c r="Z426" s="40"/>
      <c r="AA426" s="40"/>
      <c r="AB426" s="40"/>
      <c r="AC426" s="40"/>
      <c r="AD426" s="40"/>
      <c r="AE426" s="40"/>
      <c r="AT426" s="19" t="s">
        <v>149</v>
      </c>
      <c r="AU426" s="19" t="s">
        <v>82</v>
      </c>
    </row>
    <row r="427" s="2" customFormat="1" ht="21.75" customHeight="1">
      <c r="A427" s="40"/>
      <c r="B427" s="41"/>
      <c r="C427" s="245" t="s">
        <v>734</v>
      </c>
      <c r="D427" s="245" t="s">
        <v>173</v>
      </c>
      <c r="E427" s="246" t="s">
        <v>735</v>
      </c>
      <c r="F427" s="247" t="s">
        <v>736</v>
      </c>
      <c r="G427" s="248" t="s">
        <v>145</v>
      </c>
      <c r="H427" s="249">
        <v>1854</v>
      </c>
      <c r="I427" s="250"/>
      <c r="J427" s="251">
        <f>ROUND(I427*H427,2)</f>
        <v>0</v>
      </c>
      <c r="K427" s="247" t="s">
        <v>146</v>
      </c>
      <c r="L427" s="252"/>
      <c r="M427" s="253" t="s">
        <v>19</v>
      </c>
      <c r="N427" s="254" t="s">
        <v>44</v>
      </c>
      <c r="O427" s="86"/>
      <c r="P427" s="237">
        <f>O427*H427</f>
        <v>0</v>
      </c>
      <c r="Q427" s="237">
        <v>0.00013999999999999999</v>
      </c>
      <c r="R427" s="237">
        <f>Q427*H427</f>
        <v>0.25955999999999996</v>
      </c>
      <c r="S427" s="237">
        <v>0</v>
      </c>
      <c r="T427" s="238">
        <f>S427*H427</f>
        <v>0</v>
      </c>
      <c r="U427" s="40"/>
      <c r="V427" s="40"/>
      <c r="W427" s="40"/>
      <c r="X427" s="40"/>
      <c r="Y427" s="40"/>
      <c r="Z427" s="40"/>
      <c r="AA427" s="40"/>
      <c r="AB427" s="40"/>
      <c r="AC427" s="40"/>
      <c r="AD427" s="40"/>
      <c r="AE427" s="40"/>
      <c r="AR427" s="239" t="s">
        <v>326</v>
      </c>
      <c r="AT427" s="239" t="s">
        <v>173</v>
      </c>
      <c r="AU427" s="239" t="s">
        <v>82</v>
      </c>
      <c r="AY427" s="19" t="s">
        <v>140</v>
      </c>
      <c r="BE427" s="240">
        <f>IF(N427="základní",J427,0)</f>
        <v>0</v>
      </c>
      <c r="BF427" s="240">
        <f>IF(N427="snížená",J427,0)</f>
        <v>0</v>
      </c>
      <c r="BG427" s="240">
        <f>IF(N427="zákl. přenesená",J427,0)</f>
        <v>0</v>
      </c>
      <c r="BH427" s="240">
        <f>IF(N427="sníž. přenesená",J427,0)</f>
        <v>0</v>
      </c>
      <c r="BI427" s="240">
        <f>IF(N427="nulová",J427,0)</f>
        <v>0</v>
      </c>
      <c r="BJ427" s="19" t="s">
        <v>80</v>
      </c>
      <c r="BK427" s="240">
        <f>ROUND(I427*H427,2)</f>
        <v>0</v>
      </c>
      <c r="BL427" s="19" t="s">
        <v>232</v>
      </c>
      <c r="BM427" s="239" t="s">
        <v>737</v>
      </c>
    </row>
    <row r="428" s="2" customFormat="1" ht="21.75" customHeight="1">
      <c r="A428" s="40"/>
      <c r="B428" s="41"/>
      <c r="C428" s="228" t="s">
        <v>738</v>
      </c>
      <c r="D428" s="228" t="s">
        <v>142</v>
      </c>
      <c r="E428" s="229" t="s">
        <v>739</v>
      </c>
      <c r="F428" s="230" t="s">
        <v>740</v>
      </c>
      <c r="G428" s="231" t="s">
        <v>145</v>
      </c>
      <c r="H428" s="232">
        <v>1612.0350000000001</v>
      </c>
      <c r="I428" s="233"/>
      <c r="J428" s="234">
        <f>ROUND(I428*H428,2)</f>
        <v>0</v>
      </c>
      <c r="K428" s="230" t="s">
        <v>146</v>
      </c>
      <c r="L428" s="46"/>
      <c r="M428" s="235" t="s">
        <v>19</v>
      </c>
      <c r="N428" s="236" t="s">
        <v>44</v>
      </c>
      <c r="O428" s="86"/>
      <c r="P428" s="237">
        <f>O428*H428</f>
        <v>0</v>
      </c>
      <c r="Q428" s="237">
        <v>0</v>
      </c>
      <c r="R428" s="237">
        <f>Q428*H428</f>
        <v>0</v>
      </c>
      <c r="S428" s="237">
        <v>0.00012999999999999999</v>
      </c>
      <c r="T428" s="238">
        <f>S428*H428</f>
        <v>0.20956454999999999</v>
      </c>
      <c r="U428" s="40"/>
      <c r="V428" s="40"/>
      <c r="W428" s="40"/>
      <c r="X428" s="40"/>
      <c r="Y428" s="40"/>
      <c r="Z428" s="40"/>
      <c r="AA428" s="40"/>
      <c r="AB428" s="40"/>
      <c r="AC428" s="40"/>
      <c r="AD428" s="40"/>
      <c r="AE428" s="40"/>
      <c r="AR428" s="239" t="s">
        <v>232</v>
      </c>
      <c r="AT428" s="239" t="s">
        <v>142</v>
      </c>
      <c r="AU428" s="239" t="s">
        <v>82</v>
      </c>
      <c r="AY428" s="19" t="s">
        <v>140</v>
      </c>
      <c r="BE428" s="240">
        <f>IF(N428="základní",J428,0)</f>
        <v>0</v>
      </c>
      <c r="BF428" s="240">
        <f>IF(N428="snížená",J428,0)</f>
        <v>0</v>
      </c>
      <c r="BG428" s="240">
        <f>IF(N428="zákl. přenesená",J428,0)</f>
        <v>0</v>
      </c>
      <c r="BH428" s="240">
        <f>IF(N428="sníž. přenesená",J428,0)</f>
        <v>0</v>
      </c>
      <c r="BI428" s="240">
        <f>IF(N428="nulová",J428,0)</f>
        <v>0</v>
      </c>
      <c r="BJ428" s="19" t="s">
        <v>80</v>
      </c>
      <c r="BK428" s="240">
        <f>ROUND(I428*H428,2)</f>
        <v>0</v>
      </c>
      <c r="BL428" s="19" t="s">
        <v>232</v>
      </c>
      <c r="BM428" s="239" t="s">
        <v>741</v>
      </c>
    </row>
    <row r="429" s="13" customFormat="1">
      <c r="A429" s="13"/>
      <c r="B429" s="255"/>
      <c r="C429" s="256"/>
      <c r="D429" s="241" t="s">
        <v>190</v>
      </c>
      <c r="E429" s="257" t="s">
        <v>19</v>
      </c>
      <c r="F429" s="258" t="s">
        <v>505</v>
      </c>
      <c r="G429" s="256"/>
      <c r="H429" s="259">
        <v>1612.0350000000001</v>
      </c>
      <c r="I429" s="260"/>
      <c r="J429" s="256"/>
      <c r="K429" s="256"/>
      <c r="L429" s="261"/>
      <c r="M429" s="262"/>
      <c r="N429" s="263"/>
      <c r="O429" s="263"/>
      <c r="P429" s="263"/>
      <c r="Q429" s="263"/>
      <c r="R429" s="263"/>
      <c r="S429" s="263"/>
      <c r="T429" s="264"/>
      <c r="U429" s="13"/>
      <c r="V429" s="13"/>
      <c r="W429" s="13"/>
      <c r="X429" s="13"/>
      <c r="Y429" s="13"/>
      <c r="Z429" s="13"/>
      <c r="AA429" s="13"/>
      <c r="AB429" s="13"/>
      <c r="AC429" s="13"/>
      <c r="AD429" s="13"/>
      <c r="AE429" s="13"/>
      <c r="AT429" s="265" t="s">
        <v>190</v>
      </c>
      <c r="AU429" s="265" t="s">
        <v>82</v>
      </c>
      <c r="AV429" s="13" t="s">
        <v>82</v>
      </c>
      <c r="AW429" s="13" t="s">
        <v>35</v>
      </c>
      <c r="AX429" s="13" t="s">
        <v>73</v>
      </c>
      <c r="AY429" s="265" t="s">
        <v>140</v>
      </c>
    </row>
    <row r="430" s="14" customFormat="1">
      <c r="A430" s="14"/>
      <c r="B430" s="266"/>
      <c r="C430" s="267"/>
      <c r="D430" s="241" t="s">
        <v>190</v>
      </c>
      <c r="E430" s="268" t="s">
        <v>19</v>
      </c>
      <c r="F430" s="269" t="s">
        <v>197</v>
      </c>
      <c r="G430" s="267"/>
      <c r="H430" s="270">
        <v>1612.0350000000001</v>
      </c>
      <c r="I430" s="271"/>
      <c r="J430" s="267"/>
      <c r="K430" s="267"/>
      <c r="L430" s="272"/>
      <c r="M430" s="273"/>
      <c r="N430" s="274"/>
      <c r="O430" s="274"/>
      <c r="P430" s="274"/>
      <c r="Q430" s="274"/>
      <c r="R430" s="274"/>
      <c r="S430" s="274"/>
      <c r="T430" s="275"/>
      <c r="U430" s="14"/>
      <c r="V430" s="14"/>
      <c r="W430" s="14"/>
      <c r="X430" s="14"/>
      <c r="Y430" s="14"/>
      <c r="Z430" s="14"/>
      <c r="AA430" s="14"/>
      <c r="AB430" s="14"/>
      <c r="AC430" s="14"/>
      <c r="AD430" s="14"/>
      <c r="AE430" s="14"/>
      <c r="AT430" s="276" t="s">
        <v>190</v>
      </c>
      <c r="AU430" s="276" t="s">
        <v>82</v>
      </c>
      <c r="AV430" s="14" t="s">
        <v>147</v>
      </c>
      <c r="AW430" s="14" t="s">
        <v>35</v>
      </c>
      <c r="AX430" s="14" t="s">
        <v>80</v>
      </c>
      <c r="AY430" s="276" t="s">
        <v>140</v>
      </c>
    </row>
    <row r="431" s="2" customFormat="1" ht="16.5" customHeight="1">
      <c r="A431" s="40"/>
      <c r="B431" s="41"/>
      <c r="C431" s="228" t="s">
        <v>742</v>
      </c>
      <c r="D431" s="228" t="s">
        <v>142</v>
      </c>
      <c r="E431" s="229" t="s">
        <v>743</v>
      </c>
      <c r="F431" s="230" t="s">
        <v>744</v>
      </c>
      <c r="G431" s="231" t="s">
        <v>145</v>
      </c>
      <c r="H431" s="232">
        <v>1612.0350000000001</v>
      </c>
      <c r="I431" s="233"/>
      <c r="J431" s="234">
        <f>ROUND(I431*H431,2)</f>
        <v>0</v>
      </c>
      <c r="K431" s="230" t="s">
        <v>146</v>
      </c>
      <c r="L431" s="46"/>
      <c r="M431" s="235" t="s">
        <v>19</v>
      </c>
      <c r="N431" s="236" t="s">
        <v>44</v>
      </c>
      <c r="O431" s="86"/>
      <c r="P431" s="237">
        <f>O431*H431</f>
        <v>0</v>
      </c>
      <c r="Q431" s="237">
        <v>0.00013999999999999999</v>
      </c>
      <c r="R431" s="237">
        <f>Q431*H431</f>
        <v>0.22568489999999999</v>
      </c>
      <c r="S431" s="237">
        <v>0</v>
      </c>
      <c r="T431" s="238">
        <f>S431*H431</f>
        <v>0</v>
      </c>
      <c r="U431" s="40"/>
      <c r="V431" s="40"/>
      <c r="W431" s="40"/>
      <c r="X431" s="40"/>
      <c r="Y431" s="40"/>
      <c r="Z431" s="40"/>
      <c r="AA431" s="40"/>
      <c r="AB431" s="40"/>
      <c r="AC431" s="40"/>
      <c r="AD431" s="40"/>
      <c r="AE431" s="40"/>
      <c r="AR431" s="239" t="s">
        <v>232</v>
      </c>
      <c r="AT431" s="239" t="s">
        <v>142</v>
      </c>
      <c r="AU431" s="239" t="s">
        <v>82</v>
      </c>
      <c r="AY431" s="19" t="s">
        <v>140</v>
      </c>
      <c r="BE431" s="240">
        <f>IF(N431="základní",J431,0)</f>
        <v>0</v>
      </c>
      <c r="BF431" s="240">
        <f>IF(N431="snížená",J431,0)</f>
        <v>0</v>
      </c>
      <c r="BG431" s="240">
        <f>IF(N431="zákl. přenesená",J431,0)</f>
        <v>0</v>
      </c>
      <c r="BH431" s="240">
        <f>IF(N431="sníž. přenesená",J431,0)</f>
        <v>0</v>
      </c>
      <c r="BI431" s="240">
        <f>IF(N431="nulová",J431,0)</f>
        <v>0</v>
      </c>
      <c r="BJ431" s="19" t="s">
        <v>80</v>
      </c>
      <c r="BK431" s="240">
        <f>ROUND(I431*H431,2)</f>
        <v>0</v>
      </c>
      <c r="BL431" s="19" t="s">
        <v>232</v>
      </c>
      <c r="BM431" s="239" t="s">
        <v>745</v>
      </c>
    </row>
    <row r="432" s="2" customFormat="1">
      <c r="A432" s="40"/>
      <c r="B432" s="41"/>
      <c r="C432" s="42"/>
      <c r="D432" s="241" t="s">
        <v>149</v>
      </c>
      <c r="E432" s="42"/>
      <c r="F432" s="242" t="s">
        <v>746</v>
      </c>
      <c r="G432" s="42"/>
      <c r="H432" s="42"/>
      <c r="I432" s="148"/>
      <c r="J432" s="42"/>
      <c r="K432" s="42"/>
      <c r="L432" s="46"/>
      <c r="M432" s="243"/>
      <c r="N432" s="244"/>
      <c r="O432" s="86"/>
      <c r="P432" s="86"/>
      <c r="Q432" s="86"/>
      <c r="R432" s="86"/>
      <c r="S432" s="86"/>
      <c r="T432" s="87"/>
      <c r="U432" s="40"/>
      <c r="V432" s="40"/>
      <c r="W432" s="40"/>
      <c r="X432" s="40"/>
      <c r="Y432" s="40"/>
      <c r="Z432" s="40"/>
      <c r="AA432" s="40"/>
      <c r="AB432" s="40"/>
      <c r="AC432" s="40"/>
      <c r="AD432" s="40"/>
      <c r="AE432" s="40"/>
      <c r="AT432" s="19" t="s">
        <v>149</v>
      </c>
      <c r="AU432" s="19" t="s">
        <v>82</v>
      </c>
    </row>
    <row r="433" s="2" customFormat="1" ht="21.75" customHeight="1">
      <c r="A433" s="40"/>
      <c r="B433" s="41"/>
      <c r="C433" s="228" t="s">
        <v>747</v>
      </c>
      <c r="D433" s="228" t="s">
        <v>142</v>
      </c>
      <c r="E433" s="229" t="s">
        <v>748</v>
      </c>
      <c r="F433" s="230" t="s">
        <v>749</v>
      </c>
      <c r="G433" s="231" t="s">
        <v>210</v>
      </c>
      <c r="H433" s="232">
        <v>13</v>
      </c>
      <c r="I433" s="233"/>
      <c r="J433" s="234">
        <f>ROUND(I433*H433,2)</f>
        <v>0</v>
      </c>
      <c r="K433" s="230" t="s">
        <v>146</v>
      </c>
      <c r="L433" s="46"/>
      <c r="M433" s="235" t="s">
        <v>19</v>
      </c>
      <c r="N433" s="236" t="s">
        <v>44</v>
      </c>
      <c r="O433" s="86"/>
      <c r="P433" s="237">
        <f>O433*H433</f>
        <v>0</v>
      </c>
      <c r="Q433" s="237">
        <v>0</v>
      </c>
      <c r="R433" s="237">
        <f>Q433*H433</f>
        <v>0</v>
      </c>
      <c r="S433" s="237">
        <v>0.041700000000000001</v>
      </c>
      <c r="T433" s="238">
        <f>S433*H433</f>
        <v>0.54210000000000003</v>
      </c>
      <c r="U433" s="40"/>
      <c r="V433" s="40"/>
      <c r="W433" s="40"/>
      <c r="X433" s="40"/>
      <c r="Y433" s="40"/>
      <c r="Z433" s="40"/>
      <c r="AA433" s="40"/>
      <c r="AB433" s="40"/>
      <c r="AC433" s="40"/>
      <c r="AD433" s="40"/>
      <c r="AE433" s="40"/>
      <c r="AR433" s="239" t="s">
        <v>232</v>
      </c>
      <c r="AT433" s="239" t="s">
        <v>142</v>
      </c>
      <c r="AU433" s="239" t="s">
        <v>82</v>
      </c>
      <c r="AY433" s="19" t="s">
        <v>140</v>
      </c>
      <c r="BE433" s="240">
        <f>IF(N433="základní",J433,0)</f>
        <v>0</v>
      </c>
      <c r="BF433" s="240">
        <f>IF(N433="snížená",J433,0)</f>
        <v>0</v>
      </c>
      <c r="BG433" s="240">
        <f>IF(N433="zákl. přenesená",J433,0)</f>
        <v>0</v>
      </c>
      <c r="BH433" s="240">
        <f>IF(N433="sníž. přenesená",J433,0)</f>
        <v>0</v>
      </c>
      <c r="BI433" s="240">
        <f>IF(N433="nulová",J433,0)</f>
        <v>0</v>
      </c>
      <c r="BJ433" s="19" t="s">
        <v>80</v>
      </c>
      <c r="BK433" s="240">
        <f>ROUND(I433*H433,2)</f>
        <v>0</v>
      </c>
      <c r="BL433" s="19" t="s">
        <v>232</v>
      </c>
      <c r="BM433" s="239" t="s">
        <v>750</v>
      </c>
    </row>
    <row r="434" s="2" customFormat="1" ht="16.5" customHeight="1">
      <c r="A434" s="40"/>
      <c r="B434" s="41"/>
      <c r="C434" s="228" t="s">
        <v>751</v>
      </c>
      <c r="D434" s="228" t="s">
        <v>142</v>
      </c>
      <c r="E434" s="229" t="s">
        <v>752</v>
      </c>
      <c r="F434" s="230" t="s">
        <v>753</v>
      </c>
      <c r="G434" s="231" t="s">
        <v>210</v>
      </c>
      <c r="H434" s="232">
        <v>48</v>
      </c>
      <c r="I434" s="233"/>
      <c r="J434" s="234">
        <f>ROUND(I434*H434,2)</f>
        <v>0</v>
      </c>
      <c r="K434" s="230" t="s">
        <v>176</v>
      </c>
      <c r="L434" s="46"/>
      <c r="M434" s="235" t="s">
        <v>19</v>
      </c>
      <c r="N434" s="236" t="s">
        <v>44</v>
      </c>
      <c r="O434" s="86"/>
      <c r="P434" s="237">
        <f>O434*H434</f>
        <v>0</v>
      </c>
      <c r="Q434" s="237">
        <v>0.01</v>
      </c>
      <c r="R434" s="237">
        <f>Q434*H434</f>
        <v>0.47999999999999998</v>
      </c>
      <c r="S434" s="237">
        <v>0</v>
      </c>
      <c r="T434" s="238">
        <f>S434*H434</f>
        <v>0</v>
      </c>
      <c r="U434" s="40"/>
      <c r="V434" s="40"/>
      <c r="W434" s="40"/>
      <c r="X434" s="40"/>
      <c r="Y434" s="40"/>
      <c r="Z434" s="40"/>
      <c r="AA434" s="40"/>
      <c r="AB434" s="40"/>
      <c r="AC434" s="40"/>
      <c r="AD434" s="40"/>
      <c r="AE434" s="40"/>
      <c r="AR434" s="239" t="s">
        <v>232</v>
      </c>
      <c r="AT434" s="239" t="s">
        <v>142</v>
      </c>
      <c r="AU434" s="239" t="s">
        <v>82</v>
      </c>
      <c r="AY434" s="19" t="s">
        <v>140</v>
      </c>
      <c r="BE434" s="240">
        <f>IF(N434="základní",J434,0)</f>
        <v>0</v>
      </c>
      <c r="BF434" s="240">
        <f>IF(N434="snížená",J434,0)</f>
        <v>0</v>
      </c>
      <c r="BG434" s="240">
        <f>IF(N434="zákl. přenesená",J434,0)</f>
        <v>0</v>
      </c>
      <c r="BH434" s="240">
        <f>IF(N434="sníž. přenesená",J434,0)</f>
        <v>0</v>
      </c>
      <c r="BI434" s="240">
        <f>IF(N434="nulová",J434,0)</f>
        <v>0</v>
      </c>
      <c r="BJ434" s="19" t="s">
        <v>80</v>
      </c>
      <c r="BK434" s="240">
        <f>ROUND(I434*H434,2)</f>
        <v>0</v>
      </c>
      <c r="BL434" s="19" t="s">
        <v>232</v>
      </c>
      <c r="BM434" s="239" t="s">
        <v>754</v>
      </c>
    </row>
    <row r="435" s="2" customFormat="1" ht="44.25" customHeight="1">
      <c r="A435" s="40"/>
      <c r="B435" s="41"/>
      <c r="C435" s="228" t="s">
        <v>755</v>
      </c>
      <c r="D435" s="228" t="s">
        <v>142</v>
      </c>
      <c r="E435" s="229" t="s">
        <v>756</v>
      </c>
      <c r="F435" s="230" t="s">
        <v>757</v>
      </c>
      <c r="G435" s="231" t="s">
        <v>235</v>
      </c>
      <c r="H435" s="232">
        <v>56.640000000000001</v>
      </c>
      <c r="I435" s="233"/>
      <c r="J435" s="234">
        <f>ROUND(I435*H435,2)</f>
        <v>0</v>
      </c>
      <c r="K435" s="230" t="s">
        <v>146</v>
      </c>
      <c r="L435" s="46"/>
      <c r="M435" s="235" t="s">
        <v>19</v>
      </c>
      <c r="N435" s="236" t="s">
        <v>44</v>
      </c>
      <c r="O435" s="86"/>
      <c r="P435" s="237">
        <f>O435*H435</f>
        <v>0</v>
      </c>
      <c r="Q435" s="237">
        <v>0</v>
      </c>
      <c r="R435" s="237">
        <f>Q435*H435</f>
        <v>0</v>
      </c>
      <c r="S435" s="237">
        <v>0</v>
      </c>
      <c r="T435" s="238">
        <f>S435*H435</f>
        <v>0</v>
      </c>
      <c r="U435" s="40"/>
      <c r="V435" s="40"/>
      <c r="W435" s="40"/>
      <c r="X435" s="40"/>
      <c r="Y435" s="40"/>
      <c r="Z435" s="40"/>
      <c r="AA435" s="40"/>
      <c r="AB435" s="40"/>
      <c r="AC435" s="40"/>
      <c r="AD435" s="40"/>
      <c r="AE435" s="40"/>
      <c r="AR435" s="239" t="s">
        <v>232</v>
      </c>
      <c r="AT435" s="239" t="s">
        <v>142</v>
      </c>
      <c r="AU435" s="239" t="s">
        <v>82</v>
      </c>
      <c r="AY435" s="19" t="s">
        <v>140</v>
      </c>
      <c r="BE435" s="240">
        <f>IF(N435="základní",J435,0)</f>
        <v>0</v>
      </c>
      <c r="BF435" s="240">
        <f>IF(N435="snížená",J435,0)</f>
        <v>0</v>
      </c>
      <c r="BG435" s="240">
        <f>IF(N435="zákl. přenesená",J435,0)</f>
        <v>0</v>
      </c>
      <c r="BH435" s="240">
        <f>IF(N435="sníž. přenesená",J435,0)</f>
        <v>0</v>
      </c>
      <c r="BI435" s="240">
        <f>IF(N435="nulová",J435,0)</f>
        <v>0</v>
      </c>
      <c r="BJ435" s="19" t="s">
        <v>80</v>
      </c>
      <c r="BK435" s="240">
        <f>ROUND(I435*H435,2)</f>
        <v>0</v>
      </c>
      <c r="BL435" s="19" t="s">
        <v>232</v>
      </c>
      <c r="BM435" s="239" t="s">
        <v>758</v>
      </c>
    </row>
    <row r="436" s="2" customFormat="1">
      <c r="A436" s="40"/>
      <c r="B436" s="41"/>
      <c r="C436" s="42"/>
      <c r="D436" s="241" t="s">
        <v>149</v>
      </c>
      <c r="E436" s="42"/>
      <c r="F436" s="242" t="s">
        <v>759</v>
      </c>
      <c r="G436" s="42"/>
      <c r="H436" s="42"/>
      <c r="I436" s="148"/>
      <c r="J436" s="42"/>
      <c r="K436" s="42"/>
      <c r="L436" s="46"/>
      <c r="M436" s="243"/>
      <c r="N436" s="244"/>
      <c r="O436" s="86"/>
      <c r="P436" s="86"/>
      <c r="Q436" s="86"/>
      <c r="R436" s="86"/>
      <c r="S436" s="86"/>
      <c r="T436" s="87"/>
      <c r="U436" s="40"/>
      <c r="V436" s="40"/>
      <c r="W436" s="40"/>
      <c r="X436" s="40"/>
      <c r="Y436" s="40"/>
      <c r="Z436" s="40"/>
      <c r="AA436" s="40"/>
      <c r="AB436" s="40"/>
      <c r="AC436" s="40"/>
      <c r="AD436" s="40"/>
      <c r="AE436" s="40"/>
      <c r="AT436" s="19" t="s">
        <v>149</v>
      </c>
      <c r="AU436" s="19" t="s">
        <v>82</v>
      </c>
    </row>
    <row r="437" s="12" customFormat="1" ht="22.8" customHeight="1">
      <c r="A437" s="12"/>
      <c r="B437" s="212"/>
      <c r="C437" s="213"/>
      <c r="D437" s="214" t="s">
        <v>72</v>
      </c>
      <c r="E437" s="226" t="s">
        <v>760</v>
      </c>
      <c r="F437" s="226" t="s">
        <v>761</v>
      </c>
      <c r="G437" s="213"/>
      <c r="H437" s="213"/>
      <c r="I437" s="216"/>
      <c r="J437" s="227">
        <f>BK437</f>
        <v>0</v>
      </c>
      <c r="K437" s="213"/>
      <c r="L437" s="218"/>
      <c r="M437" s="219"/>
      <c r="N437" s="220"/>
      <c r="O437" s="220"/>
      <c r="P437" s="221">
        <f>SUM(P438:P444)</f>
        <v>0</v>
      </c>
      <c r="Q437" s="220"/>
      <c r="R437" s="221">
        <f>SUM(R438:R444)</f>
        <v>0.70000000000000007</v>
      </c>
      <c r="S437" s="220"/>
      <c r="T437" s="222">
        <f>SUM(T438:T444)</f>
        <v>0.19140100000000002</v>
      </c>
      <c r="U437" s="12"/>
      <c r="V437" s="12"/>
      <c r="W437" s="12"/>
      <c r="X437" s="12"/>
      <c r="Y437" s="12"/>
      <c r="Z437" s="12"/>
      <c r="AA437" s="12"/>
      <c r="AB437" s="12"/>
      <c r="AC437" s="12"/>
      <c r="AD437" s="12"/>
      <c r="AE437" s="12"/>
      <c r="AR437" s="223" t="s">
        <v>82</v>
      </c>
      <c r="AT437" s="224" t="s">
        <v>72</v>
      </c>
      <c r="AU437" s="224" t="s">
        <v>80</v>
      </c>
      <c r="AY437" s="223" t="s">
        <v>140</v>
      </c>
      <c r="BK437" s="225">
        <f>SUM(BK438:BK444)</f>
        <v>0</v>
      </c>
    </row>
    <row r="438" s="2" customFormat="1" ht="16.5" customHeight="1">
      <c r="A438" s="40"/>
      <c r="B438" s="41"/>
      <c r="C438" s="228" t="s">
        <v>762</v>
      </c>
      <c r="D438" s="228" t="s">
        <v>142</v>
      </c>
      <c r="E438" s="229" t="s">
        <v>763</v>
      </c>
      <c r="F438" s="230" t="s">
        <v>764</v>
      </c>
      <c r="G438" s="231" t="s">
        <v>145</v>
      </c>
      <c r="H438" s="232">
        <v>27.343</v>
      </c>
      <c r="I438" s="233"/>
      <c r="J438" s="234">
        <f>ROUND(I438*H438,2)</f>
        <v>0</v>
      </c>
      <c r="K438" s="230" t="s">
        <v>146</v>
      </c>
      <c r="L438" s="46"/>
      <c r="M438" s="235" t="s">
        <v>19</v>
      </c>
      <c r="N438" s="236" t="s">
        <v>44</v>
      </c>
      <c r="O438" s="86"/>
      <c r="P438" s="237">
        <f>O438*H438</f>
        <v>0</v>
      </c>
      <c r="Q438" s="237">
        <v>0</v>
      </c>
      <c r="R438" s="237">
        <f>Q438*H438</f>
        <v>0</v>
      </c>
      <c r="S438" s="237">
        <v>0.0070000000000000001</v>
      </c>
      <c r="T438" s="238">
        <f>S438*H438</f>
        <v>0.19140100000000002</v>
      </c>
      <c r="U438" s="40"/>
      <c r="V438" s="40"/>
      <c r="W438" s="40"/>
      <c r="X438" s="40"/>
      <c r="Y438" s="40"/>
      <c r="Z438" s="40"/>
      <c r="AA438" s="40"/>
      <c r="AB438" s="40"/>
      <c r="AC438" s="40"/>
      <c r="AD438" s="40"/>
      <c r="AE438" s="40"/>
      <c r="AR438" s="239" t="s">
        <v>232</v>
      </c>
      <c r="AT438" s="239" t="s">
        <v>142</v>
      </c>
      <c r="AU438" s="239" t="s">
        <v>82</v>
      </c>
      <c r="AY438" s="19" t="s">
        <v>140</v>
      </c>
      <c r="BE438" s="240">
        <f>IF(N438="základní",J438,0)</f>
        <v>0</v>
      </c>
      <c r="BF438" s="240">
        <f>IF(N438="snížená",J438,0)</f>
        <v>0</v>
      </c>
      <c r="BG438" s="240">
        <f>IF(N438="zákl. přenesená",J438,0)</f>
        <v>0</v>
      </c>
      <c r="BH438" s="240">
        <f>IF(N438="sníž. přenesená",J438,0)</f>
        <v>0</v>
      </c>
      <c r="BI438" s="240">
        <f>IF(N438="nulová",J438,0)</f>
        <v>0</v>
      </c>
      <c r="BJ438" s="19" t="s">
        <v>80</v>
      </c>
      <c r="BK438" s="240">
        <f>ROUND(I438*H438,2)</f>
        <v>0</v>
      </c>
      <c r="BL438" s="19" t="s">
        <v>232</v>
      </c>
      <c r="BM438" s="239" t="s">
        <v>765</v>
      </c>
    </row>
    <row r="439" s="13" customFormat="1">
      <c r="A439" s="13"/>
      <c r="B439" s="255"/>
      <c r="C439" s="256"/>
      <c r="D439" s="241" t="s">
        <v>190</v>
      </c>
      <c r="E439" s="257" t="s">
        <v>19</v>
      </c>
      <c r="F439" s="258" t="s">
        <v>589</v>
      </c>
      <c r="G439" s="256"/>
      <c r="H439" s="259">
        <v>27.343</v>
      </c>
      <c r="I439" s="260"/>
      <c r="J439" s="256"/>
      <c r="K439" s="256"/>
      <c r="L439" s="261"/>
      <c r="M439" s="262"/>
      <c r="N439" s="263"/>
      <c r="O439" s="263"/>
      <c r="P439" s="263"/>
      <c r="Q439" s="263"/>
      <c r="R439" s="263"/>
      <c r="S439" s="263"/>
      <c r="T439" s="264"/>
      <c r="U439" s="13"/>
      <c r="V439" s="13"/>
      <c r="W439" s="13"/>
      <c r="X439" s="13"/>
      <c r="Y439" s="13"/>
      <c r="Z439" s="13"/>
      <c r="AA439" s="13"/>
      <c r="AB439" s="13"/>
      <c r="AC439" s="13"/>
      <c r="AD439" s="13"/>
      <c r="AE439" s="13"/>
      <c r="AT439" s="265" t="s">
        <v>190</v>
      </c>
      <c r="AU439" s="265" t="s">
        <v>82</v>
      </c>
      <c r="AV439" s="13" t="s">
        <v>82</v>
      </c>
      <c r="AW439" s="13" t="s">
        <v>35</v>
      </c>
      <c r="AX439" s="13" t="s">
        <v>80</v>
      </c>
      <c r="AY439" s="265" t="s">
        <v>140</v>
      </c>
    </row>
    <row r="440" s="2" customFormat="1" ht="16.5" customHeight="1">
      <c r="A440" s="40"/>
      <c r="B440" s="41"/>
      <c r="C440" s="228" t="s">
        <v>766</v>
      </c>
      <c r="D440" s="228" t="s">
        <v>142</v>
      </c>
      <c r="E440" s="229" t="s">
        <v>767</v>
      </c>
      <c r="F440" s="230" t="s">
        <v>768</v>
      </c>
      <c r="G440" s="231" t="s">
        <v>153</v>
      </c>
      <c r="H440" s="232">
        <v>14</v>
      </c>
      <c r="I440" s="233"/>
      <c r="J440" s="234">
        <f>ROUND(I440*H440,2)</f>
        <v>0</v>
      </c>
      <c r="K440" s="230" t="s">
        <v>146</v>
      </c>
      <c r="L440" s="46"/>
      <c r="M440" s="235" t="s">
        <v>19</v>
      </c>
      <c r="N440" s="236" t="s">
        <v>44</v>
      </c>
      <c r="O440" s="86"/>
      <c r="P440" s="237">
        <f>O440*H440</f>
        <v>0</v>
      </c>
      <c r="Q440" s="237">
        <v>0</v>
      </c>
      <c r="R440" s="237">
        <f>Q440*H440</f>
        <v>0</v>
      </c>
      <c r="S440" s="237">
        <v>0</v>
      </c>
      <c r="T440" s="238">
        <f>S440*H440</f>
        <v>0</v>
      </c>
      <c r="U440" s="40"/>
      <c r="V440" s="40"/>
      <c r="W440" s="40"/>
      <c r="X440" s="40"/>
      <c r="Y440" s="40"/>
      <c r="Z440" s="40"/>
      <c r="AA440" s="40"/>
      <c r="AB440" s="40"/>
      <c r="AC440" s="40"/>
      <c r="AD440" s="40"/>
      <c r="AE440" s="40"/>
      <c r="AR440" s="239" t="s">
        <v>232</v>
      </c>
      <c r="AT440" s="239" t="s">
        <v>142</v>
      </c>
      <c r="AU440" s="239" t="s">
        <v>82</v>
      </c>
      <c r="AY440" s="19" t="s">
        <v>140</v>
      </c>
      <c r="BE440" s="240">
        <f>IF(N440="základní",J440,0)</f>
        <v>0</v>
      </c>
      <c r="BF440" s="240">
        <f>IF(N440="snížená",J440,0)</f>
        <v>0</v>
      </c>
      <c r="BG440" s="240">
        <f>IF(N440="zákl. přenesená",J440,0)</f>
        <v>0</v>
      </c>
      <c r="BH440" s="240">
        <f>IF(N440="sníž. přenesená",J440,0)</f>
        <v>0</v>
      </c>
      <c r="BI440" s="240">
        <f>IF(N440="nulová",J440,0)</f>
        <v>0</v>
      </c>
      <c r="BJ440" s="19" t="s">
        <v>80</v>
      </c>
      <c r="BK440" s="240">
        <f>ROUND(I440*H440,2)</f>
        <v>0</v>
      </c>
      <c r="BL440" s="19" t="s">
        <v>232</v>
      </c>
      <c r="BM440" s="239" t="s">
        <v>769</v>
      </c>
    </row>
    <row r="441" s="2" customFormat="1">
      <c r="A441" s="40"/>
      <c r="B441" s="41"/>
      <c r="C441" s="42"/>
      <c r="D441" s="241" t="s">
        <v>149</v>
      </c>
      <c r="E441" s="42"/>
      <c r="F441" s="242" t="s">
        <v>770</v>
      </c>
      <c r="G441" s="42"/>
      <c r="H441" s="42"/>
      <c r="I441" s="148"/>
      <c r="J441" s="42"/>
      <c r="K441" s="42"/>
      <c r="L441" s="46"/>
      <c r="M441" s="243"/>
      <c r="N441" s="244"/>
      <c r="O441" s="86"/>
      <c r="P441" s="86"/>
      <c r="Q441" s="86"/>
      <c r="R441" s="86"/>
      <c r="S441" s="86"/>
      <c r="T441" s="87"/>
      <c r="U441" s="40"/>
      <c r="V441" s="40"/>
      <c r="W441" s="40"/>
      <c r="X441" s="40"/>
      <c r="Y441" s="40"/>
      <c r="Z441" s="40"/>
      <c r="AA441" s="40"/>
      <c r="AB441" s="40"/>
      <c r="AC441" s="40"/>
      <c r="AD441" s="40"/>
      <c r="AE441" s="40"/>
      <c r="AT441" s="19" t="s">
        <v>149</v>
      </c>
      <c r="AU441" s="19" t="s">
        <v>82</v>
      </c>
    </row>
    <row r="442" s="2" customFormat="1" ht="16.5" customHeight="1">
      <c r="A442" s="40"/>
      <c r="B442" s="41"/>
      <c r="C442" s="245" t="s">
        <v>771</v>
      </c>
      <c r="D442" s="245" t="s">
        <v>173</v>
      </c>
      <c r="E442" s="246" t="s">
        <v>772</v>
      </c>
      <c r="F442" s="247" t="s">
        <v>773</v>
      </c>
      <c r="G442" s="248" t="s">
        <v>210</v>
      </c>
      <c r="H442" s="249">
        <v>14</v>
      </c>
      <c r="I442" s="250"/>
      <c r="J442" s="251">
        <f>ROUND(I442*H442,2)</f>
        <v>0</v>
      </c>
      <c r="K442" s="247" t="s">
        <v>176</v>
      </c>
      <c r="L442" s="252"/>
      <c r="M442" s="253" t="s">
        <v>19</v>
      </c>
      <c r="N442" s="254" t="s">
        <v>44</v>
      </c>
      <c r="O442" s="86"/>
      <c r="P442" s="237">
        <f>O442*H442</f>
        <v>0</v>
      </c>
      <c r="Q442" s="237">
        <v>0.050000000000000003</v>
      </c>
      <c r="R442" s="237">
        <f>Q442*H442</f>
        <v>0.70000000000000007</v>
      </c>
      <c r="S442" s="237">
        <v>0</v>
      </c>
      <c r="T442" s="238">
        <f>S442*H442</f>
        <v>0</v>
      </c>
      <c r="U442" s="40"/>
      <c r="V442" s="40"/>
      <c r="W442" s="40"/>
      <c r="X442" s="40"/>
      <c r="Y442" s="40"/>
      <c r="Z442" s="40"/>
      <c r="AA442" s="40"/>
      <c r="AB442" s="40"/>
      <c r="AC442" s="40"/>
      <c r="AD442" s="40"/>
      <c r="AE442" s="40"/>
      <c r="AR442" s="239" t="s">
        <v>326</v>
      </c>
      <c r="AT442" s="239" t="s">
        <v>173</v>
      </c>
      <c r="AU442" s="239" t="s">
        <v>82</v>
      </c>
      <c r="AY442" s="19" t="s">
        <v>140</v>
      </c>
      <c r="BE442" s="240">
        <f>IF(N442="základní",J442,0)</f>
        <v>0</v>
      </c>
      <c r="BF442" s="240">
        <f>IF(N442="snížená",J442,0)</f>
        <v>0</v>
      </c>
      <c r="BG442" s="240">
        <f>IF(N442="zákl. přenesená",J442,0)</f>
        <v>0</v>
      </c>
      <c r="BH442" s="240">
        <f>IF(N442="sníž. přenesená",J442,0)</f>
        <v>0</v>
      </c>
      <c r="BI442" s="240">
        <f>IF(N442="nulová",J442,0)</f>
        <v>0</v>
      </c>
      <c r="BJ442" s="19" t="s">
        <v>80</v>
      </c>
      <c r="BK442" s="240">
        <f>ROUND(I442*H442,2)</f>
        <v>0</v>
      </c>
      <c r="BL442" s="19" t="s">
        <v>232</v>
      </c>
      <c r="BM442" s="239" t="s">
        <v>774</v>
      </c>
    </row>
    <row r="443" s="2" customFormat="1" ht="44.25" customHeight="1">
      <c r="A443" s="40"/>
      <c r="B443" s="41"/>
      <c r="C443" s="228" t="s">
        <v>775</v>
      </c>
      <c r="D443" s="228" t="s">
        <v>142</v>
      </c>
      <c r="E443" s="229" t="s">
        <v>776</v>
      </c>
      <c r="F443" s="230" t="s">
        <v>777</v>
      </c>
      <c r="G443" s="231" t="s">
        <v>235</v>
      </c>
      <c r="H443" s="232">
        <v>0.69999999999999996</v>
      </c>
      <c r="I443" s="233"/>
      <c r="J443" s="234">
        <f>ROUND(I443*H443,2)</f>
        <v>0</v>
      </c>
      <c r="K443" s="230" t="s">
        <v>146</v>
      </c>
      <c r="L443" s="46"/>
      <c r="M443" s="235" t="s">
        <v>19</v>
      </c>
      <c r="N443" s="236" t="s">
        <v>44</v>
      </c>
      <c r="O443" s="86"/>
      <c r="P443" s="237">
        <f>O443*H443</f>
        <v>0</v>
      </c>
      <c r="Q443" s="237">
        <v>0</v>
      </c>
      <c r="R443" s="237">
        <f>Q443*H443</f>
        <v>0</v>
      </c>
      <c r="S443" s="237">
        <v>0</v>
      </c>
      <c r="T443" s="238">
        <f>S443*H443</f>
        <v>0</v>
      </c>
      <c r="U443" s="40"/>
      <c r="V443" s="40"/>
      <c r="W443" s="40"/>
      <c r="X443" s="40"/>
      <c r="Y443" s="40"/>
      <c r="Z443" s="40"/>
      <c r="AA443" s="40"/>
      <c r="AB443" s="40"/>
      <c r="AC443" s="40"/>
      <c r="AD443" s="40"/>
      <c r="AE443" s="40"/>
      <c r="AR443" s="239" t="s">
        <v>232</v>
      </c>
      <c r="AT443" s="239" t="s">
        <v>142</v>
      </c>
      <c r="AU443" s="239" t="s">
        <v>82</v>
      </c>
      <c r="AY443" s="19" t="s">
        <v>140</v>
      </c>
      <c r="BE443" s="240">
        <f>IF(N443="základní",J443,0)</f>
        <v>0</v>
      </c>
      <c r="BF443" s="240">
        <f>IF(N443="snížená",J443,0)</f>
        <v>0</v>
      </c>
      <c r="BG443" s="240">
        <f>IF(N443="zákl. přenesená",J443,0)</f>
        <v>0</v>
      </c>
      <c r="BH443" s="240">
        <f>IF(N443="sníž. přenesená",J443,0)</f>
        <v>0</v>
      </c>
      <c r="BI443" s="240">
        <f>IF(N443="nulová",J443,0)</f>
        <v>0</v>
      </c>
      <c r="BJ443" s="19" t="s">
        <v>80</v>
      </c>
      <c r="BK443" s="240">
        <f>ROUND(I443*H443,2)</f>
        <v>0</v>
      </c>
      <c r="BL443" s="19" t="s">
        <v>232</v>
      </c>
      <c r="BM443" s="239" t="s">
        <v>778</v>
      </c>
    </row>
    <row r="444" s="2" customFormat="1">
      <c r="A444" s="40"/>
      <c r="B444" s="41"/>
      <c r="C444" s="42"/>
      <c r="D444" s="241" t="s">
        <v>149</v>
      </c>
      <c r="E444" s="42"/>
      <c r="F444" s="242" t="s">
        <v>779</v>
      </c>
      <c r="G444" s="42"/>
      <c r="H444" s="42"/>
      <c r="I444" s="148"/>
      <c r="J444" s="42"/>
      <c r="K444" s="42"/>
      <c r="L444" s="46"/>
      <c r="M444" s="298"/>
      <c r="N444" s="299"/>
      <c r="O444" s="300"/>
      <c r="P444" s="300"/>
      <c r="Q444" s="300"/>
      <c r="R444" s="300"/>
      <c r="S444" s="300"/>
      <c r="T444" s="301"/>
      <c r="U444" s="40"/>
      <c r="V444" s="40"/>
      <c r="W444" s="40"/>
      <c r="X444" s="40"/>
      <c r="Y444" s="40"/>
      <c r="Z444" s="40"/>
      <c r="AA444" s="40"/>
      <c r="AB444" s="40"/>
      <c r="AC444" s="40"/>
      <c r="AD444" s="40"/>
      <c r="AE444" s="40"/>
      <c r="AT444" s="19" t="s">
        <v>149</v>
      </c>
      <c r="AU444" s="19" t="s">
        <v>82</v>
      </c>
    </row>
    <row r="445" s="2" customFormat="1" ht="6.96" customHeight="1">
      <c r="A445" s="40"/>
      <c r="B445" s="61"/>
      <c r="C445" s="62"/>
      <c r="D445" s="62"/>
      <c r="E445" s="62"/>
      <c r="F445" s="62"/>
      <c r="G445" s="62"/>
      <c r="H445" s="62"/>
      <c r="I445" s="177"/>
      <c r="J445" s="62"/>
      <c r="K445" s="62"/>
      <c r="L445" s="46"/>
      <c r="M445" s="40"/>
      <c r="O445" s="40"/>
      <c r="P445" s="40"/>
      <c r="Q445" s="40"/>
      <c r="R445" s="40"/>
      <c r="S445" s="40"/>
      <c r="T445" s="40"/>
      <c r="U445" s="40"/>
      <c r="V445" s="40"/>
      <c r="W445" s="40"/>
      <c r="X445" s="40"/>
      <c r="Y445" s="40"/>
      <c r="Z445" s="40"/>
      <c r="AA445" s="40"/>
      <c r="AB445" s="40"/>
      <c r="AC445" s="40"/>
      <c r="AD445" s="40"/>
      <c r="AE445" s="40"/>
    </row>
  </sheetData>
  <sheetProtection sheet="1" autoFilter="0" formatColumns="0" formatRows="0" objects="1" scenarios="1" spinCount="100000" saltValue="GvaabLqshvcq7FW0mgJ2gZCLz2kd0OUtJUEuXIvfZm51PEfIOMOEaecFbAroWXlNimhhhDIy6MThZ+fXKXV7LQ==" hashValue="nDPOnCL7wwsT54wvz30abCkmnBHcxuKrp4x+T+K36mEWorf1/2Ud8BbgvpE0/6xUizTfuBZ2eLJgPdRYhY7+fQ==" algorithmName="SHA-512" password="CC35"/>
  <autoFilter ref="C104:K444"/>
  <mergeCells count="12">
    <mergeCell ref="E7:H7"/>
    <mergeCell ref="E9:H9"/>
    <mergeCell ref="E11:H11"/>
    <mergeCell ref="E20:H20"/>
    <mergeCell ref="E29:H29"/>
    <mergeCell ref="E50:H50"/>
    <mergeCell ref="E52:H52"/>
    <mergeCell ref="E54:H54"/>
    <mergeCell ref="E93:H93"/>
    <mergeCell ref="E95:H95"/>
    <mergeCell ref="E97:H9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90</v>
      </c>
    </row>
    <row r="3" s="1" customFormat="1" ht="6.96" customHeight="1">
      <c r="B3" s="141"/>
      <c r="C3" s="142"/>
      <c r="D3" s="142"/>
      <c r="E3" s="142"/>
      <c r="F3" s="142"/>
      <c r="G3" s="142"/>
      <c r="H3" s="142"/>
      <c r="I3" s="143"/>
      <c r="J3" s="142"/>
      <c r="K3" s="142"/>
      <c r="L3" s="22"/>
      <c r="AT3" s="19" t="s">
        <v>82</v>
      </c>
    </row>
    <row r="4" s="1" customFormat="1" ht="24.96" customHeight="1">
      <c r="B4" s="22"/>
      <c r="D4" s="144" t="s">
        <v>96</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Oprava střechy nádražní budovy, Vyškov</v>
      </c>
      <c r="F7" s="146"/>
      <c r="G7" s="146"/>
      <c r="H7" s="146"/>
      <c r="I7" s="140"/>
      <c r="L7" s="22"/>
    </row>
    <row r="8" s="1" customFormat="1" ht="12" customHeight="1">
      <c r="B8" s="22"/>
      <c r="D8" s="146" t="s">
        <v>97</v>
      </c>
      <c r="I8" s="140"/>
      <c r="L8" s="22"/>
    </row>
    <row r="9" s="2" customFormat="1" ht="16.5" customHeight="1">
      <c r="A9" s="40"/>
      <c r="B9" s="46"/>
      <c r="C9" s="40"/>
      <c r="D9" s="40"/>
      <c r="E9" s="147" t="s">
        <v>98</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99</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780</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30. 4. 2020</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27</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30</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tr">
        <f>IF('Rekapitulace stavby'!AN16="","",'Rekapitulace stavby'!AN16)</f>
        <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tr">
        <f>IF('Rekapitulace stavby'!E17="","",'Rekapitulace stavby'!E17)</f>
        <v xml:space="preserve"> </v>
      </c>
      <c r="F23" s="40"/>
      <c r="G23" s="40"/>
      <c r="H23" s="40"/>
      <c r="I23" s="151" t="s">
        <v>29</v>
      </c>
      <c r="J23" s="135" t="str">
        <f>IF('Rekapitulace stavby'!AN17="","",'Rekapitulace stavby'!AN17)</f>
        <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36</v>
      </c>
      <c r="E25" s="40"/>
      <c r="F25" s="40"/>
      <c r="G25" s="40"/>
      <c r="H25" s="40"/>
      <c r="I25" s="151" t="s">
        <v>26</v>
      </c>
      <c r="J25" s="135" t="str">
        <f>IF('Rekapitulace stavby'!AN19="","",'Rekapitulace stavby'!AN19)</f>
        <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51" t="s">
        <v>29</v>
      </c>
      <c r="J26" s="135" t="str">
        <f>IF('Rekapitulace stavby'!AN20="","",'Rekapitulace stavby'!AN20)</f>
        <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37</v>
      </c>
      <c r="E28" s="40"/>
      <c r="F28" s="40"/>
      <c r="G28" s="40"/>
      <c r="H28" s="40"/>
      <c r="I28" s="148"/>
      <c r="J28" s="40"/>
      <c r="K28" s="40"/>
      <c r="L28" s="149"/>
      <c r="S28" s="40"/>
      <c r="T28" s="40"/>
      <c r="U28" s="40"/>
      <c r="V28" s="40"/>
      <c r="W28" s="40"/>
      <c r="X28" s="40"/>
      <c r="Y28" s="40"/>
      <c r="Z28" s="40"/>
      <c r="AA28" s="40"/>
      <c r="AB28" s="40"/>
      <c r="AC28" s="40"/>
      <c r="AD28" s="40"/>
      <c r="AE28" s="40"/>
    </row>
    <row r="29" s="8" customFormat="1" ht="83.25" customHeight="1">
      <c r="A29" s="153"/>
      <c r="B29" s="154"/>
      <c r="C29" s="153"/>
      <c r="D29" s="153"/>
      <c r="E29" s="155" t="s">
        <v>38</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39</v>
      </c>
      <c r="E32" s="40"/>
      <c r="F32" s="40"/>
      <c r="G32" s="40"/>
      <c r="H32" s="40"/>
      <c r="I32" s="148"/>
      <c r="J32" s="161">
        <f>ROUND(J90,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41</v>
      </c>
      <c r="G34" s="40"/>
      <c r="H34" s="40"/>
      <c r="I34" s="163" t="s">
        <v>40</v>
      </c>
      <c r="J34" s="162" t="s">
        <v>42</v>
      </c>
      <c r="K34" s="40"/>
      <c r="L34" s="149"/>
      <c r="S34" s="40"/>
      <c r="T34" s="40"/>
      <c r="U34" s="40"/>
      <c r="V34" s="40"/>
      <c r="W34" s="40"/>
      <c r="X34" s="40"/>
      <c r="Y34" s="40"/>
      <c r="Z34" s="40"/>
      <c r="AA34" s="40"/>
      <c r="AB34" s="40"/>
      <c r="AC34" s="40"/>
      <c r="AD34" s="40"/>
      <c r="AE34" s="40"/>
    </row>
    <row r="35" s="2" customFormat="1" ht="14.4" customHeight="1">
      <c r="A35" s="40"/>
      <c r="B35" s="46"/>
      <c r="C35" s="40"/>
      <c r="D35" s="164" t="s">
        <v>43</v>
      </c>
      <c r="E35" s="146" t="s">
        <v>44</v>
      </c>
      <c r="F35" s="165">
        <f>ROUND((SUM(BE90:BE153)),  2)</f>
        <v>0</v>
      </c>
      <c r="G35" s="40"/>
      <c r="H35" s="40"/>
      <c r="I35" s="166">
        <v>0.20999999999999999</v>
      </c>
      <c r="J35" s="165">
        <f>ROUND(((SUM(BE90:BE153))*I35),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45</v>
      </c>
      <c r="F36" s="165">
        <f>ROUND((SUM(BF90:BF153)),  2)</f>
        <v>0</v>
      </c>
      <c r="G36" s="40"/>
      <c r="H36" s="40"/>
      <c r="I36" s="166">
        <v>0.14999999999999999</v>
      </c>
      <c r="J36" s="165">
        <f>ROUND(((SUM(BF90:BF153))*I36),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46</v>
      </c>
      <c r="F37" s="165">
        <f>ROUND((SUM(BG90:BG153)),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47</v>
      </c>
      <c r="F38" s="165">
        <f>ROUND((SUM(BH90:BH153)),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48</v>
      </c>
      <c r="F39" s="165">
        <f>ROUND((SUM(BI90:BI153)),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49</v>
      </c>
      <c r="E41" s="169"/>
      <c r="F41" s="169"/>
      <c r="G41" s="170" t="s">
        <v>50</v>
      </c>
      <c r="H41" s="171" t="s">
        <v>51</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101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Oprava střechy nádražní budovy, Vyškov</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97</v>
      </c>
      <c r="D51" s="24"/>
      <c r="E51" s="24"/>
      <c r="F51" s="24"/>
      <c r="G51" s="24"/>
      <c r="H51" s="24"/>
      <c r="I51" s="140"/>
      <c r="J51" s="24"/>
      <c r="K51" s="24"/>
      <c r="L51" s="22"/>
    </row>
    <row r="52" s="2" customFormat="1" ht="16.5" customHeight="1">
      <c r="A52" s="40"/>
      <c r="B52" s="41"/>
      <c r="C52" s="42"/>
      <c r="D52" s="42"/>
      <c r="E52" s="181" t="s">
        <v>98</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99</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400 - Elekroinstalace</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Vyškov</v>
      </c>
      <c r="G56" s="42"/>
      <c r="H56" s="42"/>
      <c r="I56" s="151" t="s">
        <v>23</v>
      </c>
      <c r="J56" s="74" t="str">
        <f>IF(J14="","",J14)</f>
        <v>30. 4. 2020</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Správa železnic, státní organizace</v>
      </c>
      <c r="G58" s="42"/>
      <c r="H58" s="42"/>
      <c r="I58" s="151" t="s">
        <v>33</v>
      </c>
      <c r="J58" s="38" t="str">
        <f>E23</f>
        <v xml:space="preserve"> </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36</v>
      </c>
      <c r="J59" s="38" t="str">
        <f>E26</f>
        <v xml:space="preserve"> </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102</v>
      </c>
      <c r="D61" s="183"/>
      <c r="E61" s="183"/>
      <c r="F61" s="183"/>
      <c r="G61" s="183"/>
      <c r="H61" s="183"/>
      <c r="I61" s="184"/>
      <c r="J61" s="185" t="s">
        <v>103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71</v>
      </c>
      <c r="D63" s="42"/>
      <c r="E63" s="42"/>
      <c r="F63" s="42"/>
      <c r="G63" s="42"/>
      <c r="H63" s="42"/>
      <c r="I63" s="148"/>
      <c r="J63" s="104">
        <f>J90</f>
        <v>0</v>
      </c>
      <c r="K63" s="42"/>
      <c r="L63" s="149"/>
      <c r="S63" s="40"/>
      <c r="T63" s="40"/>
      <c r="U63" s="40"/>
      <c r="V63" s="40"/>
      <c r="W63" s="40"/>
      <c r="X63" s="40"/>
      <c r="Y63" s="40"/>
      <c r="Z63" s="40"/>
      <c r="AA63" s="40"/>
      <c r="AB63" s="40"/>
      <c r="AC63" s="40"/>
      <c r="AD63" s="40"/>
      <c r="AE63" s="40"/>
      <c r="AU63" s="19" t="s">
        <v>104</v>
      </c>
    </row>
    <row r="64" s="9" customFormat="1" ht="24.96" customHeight="1">
      <c r="A64" s="9"/>
      <c r="B64" s="187"/>
      <c r="C64" s="188"/>
      <c r="D64" s="189" t="s">
        <v>119</v>
      </c>
      <c r="E64" s="190"/>
      <c r="F64" s="190"/>
      <c r="G64" s="190"/>
      <c r="H64" s="190"/>
      <c r="I64" s="191"/>
      <c r="J64" s="192">
        <f>J91</f>
        <v>0</v>
      </c>
      <c r="K64" s="188"/>
      <c r="L64" s="193"/>
      <c r="S64" s="9"/>
      <c r="T64" s="9"/>
      <c r="U64" s="9"/>
      <c r="V64" s="9"/>
      <c r="W64" s="9"/>
      <c r="X64" s="9"/>
      <c r="Y64" s="9"/>
      <c r="Z64" s="9"/>
      <c r="AA64" s="9"/>
      <c r="AB64" s="9"/>
      <c r="AC64" s="9"/>
      <c r="AD64" s="9"/>
      <c r="AE64" s="9"/>
    </row>
    <row r="65" s="10" customFormat="1" ht="19.92" customHeight="1">
      <c r="A65" s="10"/>
      <c r="B65" s="194"/>
      <c r="C65" s="127"/>
      <c r="D65" s="195" t="s">
        <v>781</v>
      </c>
      <c r="E65" s="196"/>
      <c r="F65" s="196"/>
      <c r="G65" s="196"/>
      <c r="H65" s="196"/>
      <c r="I65" s="197"/>
      <c r="J65" s="198">
        <f>J92</f>
        <v>0</v>
      </c>
      <c r="K65" s="127"/>
      <c r="L65" s="199"/>
      <c r="S65" s="10"/>
      <c r="T65" s="10"/>
      <c r="U65" s="10"/>
      <c r="V65" s="10"/>
      <c r="W65" s="10"/>
      <c r="X65" s="10"/>
      <c r="Y65" s="10"/>
      <c r="Z65" s="10"/>
      <c r="AA65" s="10"/>
      <c r="AB65" s="10"/>
      <c r="AC65" s="10"/>
      <c r="AD65" s="10"/>
      <c r="AE65" s="10"/>
    </row>
    <row r="66" s="10" customFormat="1" ht="14.88" customHeight="1">
      <c r="A66" s="10"/>
      <c r="B66" s="194"/>
      <c r="C66" s="127"/>
      <c r="D66" s="195" t="s">
        <v>782</v>
      </c>
      <c r="E66" s="196"/>
      <c r="F66" s="196"/>
      <c r="G66" s="196"/>
      <c r="H66" s="196"/>
      <c r="I66" s="197"/>
      <c r="J66" s="198">
        <f>J98</f>
        <v>0</v>
      </c>
      <c r="K66" s="127"/>
      <c r="L66" s="199"/>
      <c r="S66" s="10"/>
      <c r="T66" s="10"/>
      <c r="U66" s="10"/>
      <c r="V66" s="10"/>
      <c r="W66" s="10"/>
      <c r="X66" s="10"/>
      <c r="Y66" s="10"/>
      <c r="Z66" s="10"/>
      <c r="AA66" s="10"/>
      <c r="AB66" s="10"/>
      <c r="AC66" s="10"/>
      <c r="AD66" s="10"/>
      <c r="AE66" s="10"/>
    </row>
    <row r="67" s="10" customFormat="1" ht="14.88" customHeight="1">
      <c r="A67" s="10"/>
      <c r="B67" s="194"/>
      <c r="C67" s="127"/>
      <c r="D67" s="195" t="s">
        <v>783</v>
      </c>
      <c r="E67" s="196"/>
      <c r="F67" s="196"/>
      <c r="G67" s="196"/>
      <c r="H67" s="196"/>
      <c r="I67" s="197"/>
      <c r="J67" s="198">
        <f>J117</f>
        <v>0</v>
      </c>
      <c r="K67" s="127"/>
      <c r="L67" s="199"/>
      <c r="S67" s="10"/>
      <c r="T67" s="10"/>
      <c r="U67" s="10"/>
      <c r="V67" s="10"/>
      <c r="W67" s="10"/>
      <c r="X67" s="10"/>
      <c r="Y67" s="10"/>
      <c r="Z67" s="10"/>
      <c r="AA67" s="10"/>
      <c r="AB67" s="10"/>
      <c r="AC67" s="10"/>
      <c r="AD67" s="10"/>
      <c r="AE67" s="10"/>
    </row>
    <row r="68" s="10" customFormat="1" ht="14.88" customHeight="1">
      <c r="A68" s="10"/>
      <c r="B68" s="194"/>
      <c r="C68" s="127"/>
      <c r="D68" s="195" t="s">
        <v>784</v>
      </c>
      <c r="E68" s="196"/>
      <c r="F68" s="196"/>
      <c r="G68" s="196"/>
      <c r="H68" s="196"/>
      <c r="I68" s="197"/>
      <c r="J68" s="198">
        <f>J135</f>
        <v>0</v>
      </c>
      <c r="K68" s="127"/>
      <c r="L68" s="199"/>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148"/>
      <c r="J69" s="42"/>
      <c r="K69" s="42"/>
      <c r="L69" s="149"/>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177"/>
      <c r="J70" s="62"/>
      <c r="K70" s="62"/>
      <c r="L70" s="149"/>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180"/>
      <c r="J74" s="64"/>
      <c r="K74" s="64"/>
      <c r="L74" s="149"/>
      <c r="S74" s="40"/>
      <c r="T74" s="40"/>
      <c r="U74" s="40"/>
      <c r="V74" s="40"/>
      <c r="W74" s="40"/>
      <c r="X74" s="40"/>
      <c r="Y74" s="40"/>
      <c r="Z74" s="40"/>
      <c r="AA74" s="40"/>
      <c r="AB74" s="40"/>
      <c r="AC74" s="40"/>
      <c r="AD74" s="40"/>
      <c r="AE74" s="40"/>
    </row>
    <row r="75" s="2" customFormat="1" ht="24.96" customHeight="1">
      <c r="A75" s="40"/>
      <c r="B75" s="41"/>
      <c r="C75" s="25" t="s">
        <v>125</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48"/>
      <c r="J76" s="42"/>
      <c r="K76" s="42"/>
      <c r="L76" s="149"/>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16.5" customHeight="1">
      <c r="A78" s="40"/>
      <c r="B78" s="41"/>
      <c r="C78" s="42"/>
      <c r="D78" s="42"/>
      <c r="E78" s="181" t="str">
        <f>E7</f>
        <v>Oprava střechy nádražní budovy, Vyškov</v>
      </c>
      <c r="F78" s="34"/>
      <c r="G78" s="34"/>
      <c r="H78" s="34"/>
      <c r="I78" s="148"/>
      <c r="J78" s="42"/>
      <c r="K78" s="42"/>
      <c r="L78" s="149"/>
      <c r="S78" s="40"/>
      <c r="T78" s="40"/>
      <c r="U78" s="40"/>
      <c r="V78" s="40"/>
      <c r="W78" s="40"/>
      <c r="X78" s="40"/>
      <c r="Y78" s="40"/>
      <c r="Z78" s="40"/>
      <c r="AA78" s="40"/>
      <c r="AB78" s="40"/>
      <c r="AC78" s="40"/>
      <c r="AD78" s="40"/>
      <c r="AE78" s="40"/>
    </row>
    <row r="79" s="1" customFormat="1" ht="12" customHeight="1">
      <c r="B79" s="23"/>
      <c r="C79" s="34" t="s">
        <v>97</v>
      </c>
      <c r="D79" s="24"/>
      <c r="E79" s="24"/>
      <c r="F79" s="24"/>
      <c r="G79" s="24"/>
      <c r="H79" s="24"/>
      <c r="I79" s="140"/>
      <c r="J79" s="24"/>
      <c r="K79" s="24"/>
      <c r="L79" s="22"/>
    </row>
    <row r="80" s="2" customFormat="1" ht="16.5" customHeight="1">
      <c r="A80" s="40"/>
      <c r="B80" s="41"/>
      <c r="C80" s="42"/>
      <c r="D80" s="42"/>
      <c r="E80" s="181" t="s">
        <v>98</v>
      </c>
      <c r="F80" s="42"/>
      <c r="G80" s="42"/>
      <c r="H80" s="42"/>
      <c r="I80" s="148"/>
      <c r="J80" s="42"/>
      <c r="K80" s="42"/>
      <c r="L80" s="149"/>
      <c r="S80" s="40"/>
      <c r="T80" s="40"/>
      <c r="U80" s="40"/>
      <c r="V80" s="40"/>
      <c r="W80" s="40"/>
      <c r="X80" s="40"/>
      <c r="Y80" s="40"/>
      <c r="Z80" s="40"/>
      <c r="AA80" s="40"/>
      <c r="AB80" s="40"/>
      <c r="AC80" s="40"/>
      <c r="AD80" s="40"/>
      <c r="AE80" s="40"/>
    </row>
    <row r="81" s="2" customFormat="1" ht="12" customHeight="1">
      <c r="A81" s="40"/>
      <c r="B81" s="41"/>
      <c r="C81" s="34" t="s">
        <v>99</v>
      </c>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6.5" customHeight="1">
      <c r="A82" s="40"/>
      <c r="B82" s="41"/>
      <c r="C82" s="42"/>
      <c r="D82" s="42"/>
      <c r="E82" s="71" t="str">
        <f>E11</f>
        <v>400 - Elekroinstalace</v>
      </c>
      <c r="F82" s="42"/>
      <c r="G82" s="42"/>
      <c r="H82" s="42"/>
      <c r="I82" s="148"/>
      <c r="J82" s="42"/>
      <c r="K82" s="42"/>
      <c r="L82" s="149"/>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12" customHeight="1">
      <c r="A84" s="40"/>
      <c r="B84" s="41"/>
      <c r="C84" s="34" t="s">
        <v>21</v>
      </c>
      <c r="D84" s="42"/>
      <c r="E84" s="42"/>
      <c r="F84" s="29" t="str">
        <f>F14</f>
        <v>Vyškov</v>
      </c>
      <c r="G84" s="42"/>
      <c r="H84" s="42"/>
      <c r="I84" s="151" t="s">
        <v>23</v>
      </c>
      <c r="J84" s="74" t="str">
        <f>IF(J14="","",J14)</f>
        <v>30. 4. 2020</v>
      </c>
      <c r="K84" s="42"/>
      <c r="L84" s="149"/>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48"/>
      <c r="J85" s="42"/>
      <c r="K85" s="42"/>
      <c r="L85" s="149"/>
      <c r="S85" s="40"/>
      <c r="T85" s="40"/>
      <c r="U85" s="40"/>
      <c r="V85" s="40"/>
      <c r="W85" s="40"/>
      <c r="X85" s="40"/>
      <c r="Y85" s="40"/>
      <c r="Z85" s="40"/>
      <c r="AA85" s="40"/>
      <c r="AB85" s="40"/>
      <c r="AC85" s="40"/>
      <c r="AD85" s="40"/>
      <c r="AE85" s="40"/>
    </row>
    <row r="86" s="2" customFormat="1" ht="15.15" customHeight="1">
      <c r="A86" s="40"/>
      <c r="B86" s="41"/>
      <c r="C86" s="34" t="s">
        <v>25</v>
      </c>
      <c r="D86" s="42"/>
      <c r="E86" s="42"/>
      <c r="F86" s="29" t="str">
        <f>E17</f>
        <v>Správa železnic, státní organizace</v>
      </c>
      <c r="G86" s="42"/>
      <c r="H86" s="42"/>
      <c r="I86" s="151" t="s">
        <v>33</v>
      </c>
      <c r="J86" s="38" t="str">
        <f>E23</f>
        <v xml:space="preserve"> </v>
      </c>
      <c r="K86" s="42"/>
      <c r="L86" s="149"/>
      <c r="S86" s="40"/>
      <c r="T86" s="40"/>
      <c r="U86" s="40"/>
      <c r="V86" s="40"/>
      <c r="W86" s="40"/>
      <c r="X86" s="40"/>
      <c r="Y86" s="40"/>
      <c r="Z86" s="40"/>
      <c r="AA86" s="40"/>
      <c r="AB86" s="40"/>
      <c r="AC86" s="40"/>
      <c r="AD86" s="40"/>
      <c r="AE86" s="40"/>
    </row>
    <row r="87" s="2" customFormat="1" ht="15.15" customHeight="1">
      <c r="A87" s="40"/>
      <c r="B87" s="41"/>
      <c r="C87" s="34" t="s">
        <v>31</v>
      </c>
      <c r="D87" s="42"/>
      <c r="E87" s="42"/>
      <c r="F87" s="29" t="str">
        <f>IF(E20="","",E20)</f>
        <v>Vyplň údaj</v>
      </c>
      <c r="G87" s="42"/>
      <c r="H87" s="42"/>
      <c r="I87" s="151" t="s">
        <v>36</v>
      </c>
      <c r="J87" s="38" t="str">
        <f>E26</f>
        <v xml:space="preserve"> </v>
      </c>
      <c r="K87" s="42"/>
      <c r="L87" s="149"/>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148"/>
      <c r="J88" s="42"/>
      <c r="K88" s="42"/>
      <c r="L88" s="149"/>
      <c r="S88" s="40"/>
      <c r="T88" s="40"/>
      <c r="U88" s="40"/>
      <c r="V88" s="40"/>
      <c r="W88" s="40"/>
      <c r="X88" s="40"/>
      <c r="Y88" s="40"/>
      <c r="Z88" s="40"/>
      <c r="AA88" s="40"/>
      <c r="AB88" s="40"/>
      <c r="AC88" s="40"/>
      <c r="AD88" s="40"/>
      <c r="AE88" s="40"/>
    </row>
    <row r="89" s="11" customFormat="1" ht="29.28" customHeight="1">
      <c r="A89" s="200"/>
      <c r="B89" s="201"/>
      <c r="C89" s="202" t="s">
        <v>126</v>
      </c>
      <c r="D89" s="203" t="s">
        <v>58</v>
      </c>
      <c r="E89" s="203" t="s">
        <v>54</v>
      </c>
      <c r="F89" s="203" t="s">
        <v>55</v>
      </c>
      <c r="G89" s="203" t="s">
        <v>127</v>
      </c>
      <c r="H89" s="203" t="s">
        <v>128</v>
      </c>
      <c r="I89" s="204" t="s">
        <v>129</v>
      </c>
      <c r="J89" s="203" t="s">
        <v>103</v>
      </c>
      <c r="K89" s="205" t="s">
        <v>130</v>
      </c>
      <c r="L89" s="206"/>
      <c r="M89" s="94" t="s">
        <v>19</v>
      </c>
      <c r="N89" s="95" t="s">
        <v>43</v>
      </c>
      <c r="O89" s="95" t="s">
        <v>131</v>
      </c>
      <c r="P89" s="95" t="s">
        <v>132</v>
      </c>
      <c r="Q89" s="95" t="s">
        <v>133</v>
      </c>
      <c r="R89" s="95" t="s">
        <v>134</v>
      </c>
      <c r="S89" s="95" t="s">
        <v>135</v>
      </c>
      <c r="T89" s="96" t="s">
        <v>136</v>
      </c>
      <c r="U89" s="200"/>
      <c r="V89" s="200"/>
      <c r="W89" s="200"/>
      <c r="X89" s="200"/>
      <c r="Y89" s="200"/>
      <c r="Z89" s="200"/>
      <c r="AA89" s="200"/>
      <c r="AB89" s="200"/>
      <c r="AC89" s="200"/>
      <c r="AD89" s="200"/>
      <c r="AE89" s="200"/>
    </row>
    <row r="90" s="2" customFormat="1" ht="22.8" customHeight="1">
      <c r="A90" s="40"/>
      <c r="B90" s="41"/>
      <c r="C90" s="101" t="s">
        <v>137</v>
      </c>
      <c r="D90" s="42"/>
      <c r="E90" s="42"/>
      <c r="F90" s="42"/>
      <c r="G90" s="42"/>
      <c r="H90" s="42"/>
      <c r="I90" s="148"/>
      <c r="J90" s="207">
        <f>BK90</f>
        <v>0</v>
      </c>
      <c r="K90" s="42"/>
      <c r="L90" s="46"/>
      <c r="M90" s="97"/>
      <c r="N90" s="208"/>
      <c r="O90" s="98"/>
      <c r="P90" s="209">
        <f>P91</f>
        <v>0</v>
      </c>
      <c r="Q90" s="98"/>
      <c r="R90" s="209">
        <f>R91</f>
        <v>0.26014499999999996</v>
      </c>
      <c r="S90" s="98"/>
      <c r="T90" s="210">
        <f>T91</f>
        <v>0.28400000000000003</v>
      </c>
      <c r="U90" s="40"/>
      <c r="V90" s="40"/>
      <c r="W90" s="40"/>
      <c r="X90" s="40"/>
      <c r="Y90" s="40"/>
      <c r="Z90" s="40"/>
      <c r="AA90" s="40"/>
      <c r="AB90" s="40"/>
      <c r="AC90" s="40"/>
      <c r="AD90" s="40"/>
      <c r="AE90" s="40"/>
      <c r="AT90" s="19" t="s">
        <v>72</v>
      </c>
      <c r="AU90" s="19" t="s">
        <v>104</v>
      </c>
      <c r="BK90" s="211">
        <f>BK91</f>
        <v>0</v>
      </c>
    </row>
    <row r="91" s="12" customFormat="1" ht="25.92" customHeight="1">
      <c r="A91" s="12"/>
      <c r="B91" s="212"/>
      <c r="C91" s="213"/>
      <c r="D91" s="214" t="s">
        <v>72</v>
      </c>
      <c r="E91" s="215" t="s">
        <v>470</v>
      </c>
      <c r="F91" s="215" t="s">
        <v>471</v>
      </c>
      <c r="G91" s="213"/>
      <c r="H91" s="213"/>
      <c r="I91" s="216"/>
      <c r="J91" s="217">
        <f>BK91</f>
        <v>0</v>
      </c>
      <c r="K91" s="213"/>
      <c r="L91" s="218"/>
      <c r="M91" s="219"/>
      <c r="N91" s="220"/>
      <c r="O91" s="220"/>
      <c r="P91" s="221">
        <f>P92</f>
        <v>0</v>
      </c>
      <c r="Q91" s="220"/>
      <c r="R91" s="221">
        <f>R92</f>
        <v>0.26014499999999996</v>
      </c>
      <c r="S91" s="220"/>
      <c r="T91" s="222">
        <f>T92</f>
        <v>0.28400000000000003</v>
      </c>
      <c r="U91" s="12"/>
      <c r="V91" s="12"/>
      <c r="W91" s="12"/>
      <c r="X91" s="12"/>
      <c r="Y91" s="12"/>
      <c r="Z91" s="12"/>
      <c r="AA91" s="12"/>
      <c r="AB91" s="12"/>
      <c r="AC91" s="12"/>
      <c r="AD91" s="12"/>
      <c r="AE91" s="12"/>
      <c r="AR91" s="223" t="s">
        <v>82</v>
      </c>
      <c r="AT91" s="224" t="s">
        <v>72</v>
      </c>
      <c r="AU91" s="224" t="s">
        <v>73</v>
      </c>
      <c r="AY91" s="223" t="s">
        <v>140</v>
      </c>
      <c r="BK91" s="225">
        <f>BK92</f>
        <v>0</v>
      </c>
    </row>
    <row r="92" s="12" customFormat="1" ht="22.8" customHeight="1">
      <c r="A92" s="12"/>
      <c r="B92" s="212"/>
      <c r="C92" s="213"/>
      <c r="D92" s="214" t="s">
        <v>72</v>
      </c>
      <c r="E92" s="226" t="s">
        <v>785</v>
      </c>
      <c r="F92" s="226" t="s">
        <v>786</v>
      </c>
      <c r="G92" s="213"/>
      <c r="H92" s="213"/>
      <c r="I92" s="216"/>
      <c r="J92" s="227">
        <f>BK92</f>
        <v>0</v>
      </c>
      <c r="K92" s="213"/>
      <c r="L92" s="218"/>
      <c r="M92" s="219"/>
      <c r="N92" s="220"/>
      <c r="O92" s="220"/>
      <c r="P92" s="221">
        <f>P93+SUM(P94:P98)+P117+P135</f>
        <v>0</v>
      </c>
      <c r="Q92" s="220"/>
      <c r="R92" s="221">
        <f>R93+SUM(R94:R98)+R117+R135</f>
        <v>0.26014499999999996</v>
      </c>
      <c r="S92" s="220"/>
      <c r="T92" s="222">
        <f>T93+SUM(T94:T98)+T117+T135</f>
        <v>0.28400000000000003</v>
      </c>
      <c r="U92" s="12"/>
      <c r="V92" s="12"/>
      <c r="W92" s="12"/>
      <c r="X92" s="12"/>
      <c r="Y92" s="12"/>
      <c r="Z92" s="12"/>
      <c r="AA92" s="12"/>
      <c r="AB92" s="12"/>
      <c r="AC92" s="12"/>
      <c r="AD92" s="12"/>
      <c r="AE92" s="12"/>
      <c r="AR92" s="223" t="s">
        <v>82</v>
      </c>
      <c r="AT92" s="224" t="s">
        <v>72</v>
      </c>
      <c r="AU92" s="224" t="s">
        <v>80</v>
      </c>
      <c r="AY92" s="223" t="s">
        <v>140</v>
      </c>
      <c r="BK92" s="225">
        <f>BK93+SUM(BK94:BK98)+BK117+BK135</f>
        <v>0</v>
      </c>
    </row>
    <row r="93" s="2" customFormat="1" ht="33" customHeight="1">
      <c r="A93" s="40"/>
      <c r="B93" s="41"/>
      <c r="C93" s="228" t="s">
        <v>80</v>
      </c>
      <c r="D93" s="228" t="s">
        <v>142</v>
      </c>
      <c r="E93" s="229" t="s">
        <v>787</v>
      </c>
      <c r="F93" s="230" t="s">
        <v>788</v>
      </c>
      <c r="G93" s="231" t="s">
        <v>210</v>
      </c>
      <c r="H93" s="232">
        <v>3</v>
      </c>
      <c r="I93" s="233"/>
      <c r="J93" s="234">
        <f>ROUND(I93*H93,2)</f>
        <v>0</v>
      </c>
      <c r="K93" s="230" t="s">
        <v>146</v>
      </c>
      <c r="L93" s="46"/>
      <c r="M93" s="235" t="s">
        <v>19</v>
      </c>
      <c r="N93" s="236" t="s">
        <v>44</v>
      </c>
      <c r="O93" s="86"/>
      <c r="P93" s="237">
        <f>O93*H93</f>
        <v>0</v>
      </c>
      <c r="Q93" s="237">
        <v>0</v>
      </c>
      <c r="R93" s="237">
        <f>Q93*H93</f>
        <v>0</v>
      </c>
      <c r="S93" s="237">
        <v>0</v>
      </c>
      <c r="T93" s="238">
        <f>S93*H93</f>
        <v>0</v>
      </c>
      <c r="U93" s="40"/>
      <c r="V93" s="40"/>
      <c r="W93" s="40"/>
      <c r="X93" s="40"/>
      <c r="Y93" s="40"/>
      <c r="Z93" s="40"/>
      <c r="AA93" s="40"/>
      <c r="AB93" s="40"/>
      <c r="AC93" s="40"/>
      <c r="AD93" s="40"/>
      <c r="AE93" s="40"/>
      <c r="AR93" s="239" t="s">
        <v>232</v>
      </c>
      <c r="AT93" s="239" t="s">
        <v>142</v>
      </c>
      <c r="AU93" s="239" t="s">
        <v>82</v>
      </c>
      <c r="AY93" s="19" t="s">
        <v>140</v>
      </c>
      <c r="BE93" s="240">
        <f>IF(N93="základní",J93,0)</f>
        <v>0</v>
      </c>
      <c r="BF93" s="240">
        <f>IF(N93="snížená",J93,0)</f>
        <v>0</v>
      </c>
      <c r="BG93" s="240">
        <f>IF(N93="zákl. přenesená",J93,0)</f>
        <v>0</v>
      </c>
      <c r="BH93" s="240">
        <f>IF(N93="sníž. přenesená",J93,0)</f>
        <v>0</v>
      </c>
      <c r="BI93" s="240">
        <f>IF(N93="nulová",J93,0)</f>
        <v>0</v>
      </c>
      <c r="BJ93" s="19" t="s">
        <v>80</v>
      </c>
      <c r="BK93" s="240">
        <f>ROUND(I93*H93,2)</f>
        <v>0</v>
      </c>
      <c r="BL93" s="19" t="s">
        <v>232</v>
      </c>
      <c r="BM93" s="239" t="s">
        <v>789</v>
      </c>
    </row>
    <row r="94" s="2" customFormat="1">
      <c r="A94" s="40"/>
      <c r="B94" s="41"/>
      <c r="C94" s="42"/>
      <c r="D94" s="241" t="s">
        <v>149</v>
      </c>
      <c r="E94" s="42"/>
      <c r="F94" s="242" t="s">
        <v>790</v>
      </c>
      <c r="G94" s="42"/>
      <c r="H94" s="42"/>
      <c r="I94" s="148"/>
      <c r="J94" s="42"/>
      <c r="K94" s="42"/>
      <c r="L94" s="46"/>
      <c r="M94" s="243"/>
      <c r="N94" s="244"/>
      <c r="O94" s="86"/>
      <c r="P94" s="86"/>
      <c r="Q94" s="86"/>
      <c r="R94" s="86"/>
      <c r="S94" s="86"/>
      <c r="T94" s="87"/>
      <c r="U94" s="40"/>
      <c r="V94" s="40"/>
      <c r="W94" s="40"/>
      <c r="X94" s="40"/>
      <c r="Y94" s="40"/>
      <c r="Z94" s="40"/>
      <c r="AA94" s="40"/>
      <c r="AB94" s="40"/>
      <c r="AC94" s="40"/>
      <c r="AD94" s="40"/>
      <c r="AE94" s="40"/>
      <c r="AT94" s="19" t="s">
        <v>149</v>
      </c>
      <c r="AU94" s="19" t="s">
        <v>82</v>
      </c>
    </row>
    <row r="95" s="13" customFormat="1">
      <c r="A95" s="13"/>
      <c r="B95" s="255"/>
      <c r="C95" s="256"/>
      <c r="D95" s="241" t="s">
        <v>190</v>
      </c>
      <c r="E95" s="257" t="s">
        <v>19</v>
      </c>
      <c r="F95" s="258" t="s">
        <v>791</v>
      </c>
      <c r="G95" s="256"/>
      <c r="H95" s="259">
        <v>3</v>
      </c>
      <c r="I95" s="260"/>
      <c r="J95" s="256"/>
      <c r="K95" s="256"/>
      <c r="L95" s="261"/>
      <c r="M95" s="262"/>
      <c r="N95" s="263"/>
      <c r="O95" s="263"/>
      <c r="P95" s="263"/>
      <c r="Q95" s="263"/>
      <c r="R95" s="263"/>
      <c r="S95" s="263"/>
      <c r="T95" s="264"/>
      <c r="U95" s="13"/>
      <c r="V95" s="13"/>
      <c r="W95" s="13"/>
      <c r="X95" s="13"/>
      <c r="Y95" s="13"/>
      <c r="Z95" s="13"/>
      <c r="AA95" s="13"/>
      <c r="AB95" s="13"/>
      <c r="AC95" s="13"/>
      <c r="AD95" s="13"/>
      <c r="AE95" s="13"/>
      <c r="AT95" s="265" t="s">
        <v>190</v>
      </c>
      <c r="AU95" s="265" t="s">
        <v>82</v>
      </c>
      <c r="AV95" s="13" t="s">
        <v>82</v>
      </c>
      <c r="AW95" s="13" t="s">
        <v>35</v>
      </c>
      <c r="AX95" s="13" t="s">
        <v>80</v>
      </c>
      <c r="AY95" s="265" t="s">
        <v>140</v>
      </c>
    </row>
    <row r="96" s="2" customFormat="1" ht="16.5" customHeight="1">
      <c r="A96" s="40"/>
      <c r="B96" s="41"/>
      <c r="C96" s="228" t="s">
        <v>82</v>
      </c>
      <c r="D96" s="228" t="s">
        <v>142</v>
      </c>
      <c r="E96" s="229" t="s">
        <v>792</v>
      </c>
      <c r="F96" s="230" t="s">
        <v>793</v>
      </c>
      <c r="G96" s="231" t="s">
        <v>210</v>
      </c>
      <c r="H96" s="232">
        <v>3</v>
      </c>
      <c r="I96" s="233"/>
      <c r="J96" s="234">
        <f>ROUND(I96*H96,2)</f>
        <v>0</v>
      </c>
      <c r="K96" s="230" t="s">
        <v>146</v>
      </c>
      <c r="L96" s="46"/>
      <c r="M96" s="235" t="s">
        <v>19</v>
      </c>
      <c r="N96" s="236" t="s">
        <v>44</v>
      </c>
      <c r="O96" s="86"/>
      <c r="P96" s="237">
        <f>O96*H96</f>
        <v>0</v>
      </c>
      <c r="Q96" s="237">
        <v>0</v>
      </c>
      <c r="R96" s="237">
        <f>Q96*H96</f>
        <v>0</v>
      </c>
      <c r="S96" s="237">
        <v>0</v>
      </c>
      <c r="T96" s="238">
        <f>S96*H96</f>
        <v>0</v>
      </c>
      <c r="U96" s="40"/>
      <c r="V96" s="40"/>
      <c r="W96" s="40"/>
      <c r="X96" s="40"/>
      <c r="Y96" s="40"/>
      <c r="Z96" s="40"/>
      <c r="AA96" s="40"/>
      <c r="AB96" s="40"/>
      <c r="AC96" s="40"/>
      <c r="AD96" s="40"/>
      <c r="AE96" s="40"/>
      <c r="AR96" s="239" t="s">
        <v>794</v>
      </c>
      <c r="AT96" s="239" t="s">
        <v>142</v>
      </c>
      <c r="AU96" s="239" t="s">
        <v>82</v>
      </c>
      <c r="AY96" s="19" t="s">
        <v>140</v>
      </c>
      <c r="BE96" s="240">
        <f>IF(N96="základní",J96,0)</f>
        <v>0</v>
      </c>
      <c r="BF96" s="240">
        <f>IF(N96="snížená",J96,0)</f>
        <v>0</v>
      </c>
      <c r="BG96" s="240">
        <f>IF(N96="zákl. přenesená",J96,0)</f>
        <v>0</v>
      </c>
      <c r="BH96" s="240">
        <f>IF(N96="sníž. přenesená",J96,0)</f>
        <v>0</v>
      </c>
      <c r="BI96" s="240">
        <f>IF(N96="nulová",J96,0)</f>
        <v>0</v>
      </c>
      <c r="BJ96" s="19" t="s">
        <v>80</v>
      </c>
      <c r="BK96" s="240">
        <f>ROUND(I96*H96,2)</f>
        <v>0</v>
      </c>
      <c r="BL96" s="19" t="s">
        <v>794</v>
      </c>
      <c r="BM96" s="239" t="s">
        <v>795</v>
      </c>
    </row>
    <row r="97" s="2" customFormat="1" ht="16.5" customHeight="1">
      <c r="A97" s="40"/>
      <c r="B97" s="41"/>
      <c r="C97" s="228" t="s">
        <v>156</v>
      </c>
      <c r="D97" s="228" t="s">
        <v>142</v>
      </c>
      <c r="E97" s="229" t="s">
        <v>796</v>
      </c>
      <c r="F97" s="230" t="s">
        <v>797</v>
      </c>
      <c r="G97" s="231" t="s">
        <v>215</v>
      </c>
      <c r="H97" s="232">
        <v>1</v>
      </c>
      <c r="I97" s="233"/>
      <c r="J97" s="234">
        <f>ROUND(I97*H97,2)</f>
        <v>0</v>
      </c>
      <c r="K97" s="230" t="s">
        <v>176</v>
      </c>
      <c r="L97" s="46"/>
      <c r="M97" s="235" t="s">
        <v>19</v>
      </c>
      <c r="N97" s="236" t="s">
        <v>44</v>
      </c>
      <c r="O97" s="86"/>
      <c r="P97" s="237">
        <f>O97*H97</f>
        <v>0</v>
      </c>
      <c r="Q97" s="237">
        <v>0</v>
      </c>
      <c r="R97" s="237">
        <f>Q97*H97</f>
        <v>0</v>
      </c>
      <c r="S97" s="237">
        <v>0</v>
      </c>
      <c r="T97" s="238">
        <f>S97*H97</f>
        <v>0</v>
      </c>
      <c r="U97" s="40"/>
      <c r="V97" s="40"/>
      <c r="W97" s="40"/>
      <c r="X97" s="40"/>
      <c r="Y97" s="40"/>
      <c r="Z97" s="40"/>
      <c r="AA97" s="40"/>
      <c r="AB97" s="40"/>
      <c r="AC97" s="40"/>
      <c r="AD97" s="40"/>
      <c r="AE97" s="40"/>
      <c r="AR97" s="239" t="s">
        <v>794</v>
      </c>
      <c r="AT97" s="239" t="s">
        <v>142</v>
      </c>
      <c r="AU97" s="239" t="s">
        <v>82</v>
      </c>
      <c r="AY97" s="19" t="s">
        <v>140</v>
      </c>
      <c r="BE97" s="240">
        <f>IF(N97="základní",J97,0)</f>
        <v>0</v>
      </c>
      <c r="BF97" s="240">
        <f>IF(N97="snížená",J97,0)</f>
        <v>0</v>
      </c>
      <c r="BG97" s="240">
        <f>IF(N97="zákl. přenesená",J97,0)</f>
        <v>0</v>
      </c>
      <c r="BH97" s="240">
        <f>IF(N97="sníž. přenesená",J97,0)</f>
        <v>0</v>
      </c>
      <c r="BI97" s="240">
        <f>IF(N97="nulová",J97,0)</f>
        <v>0</v>
      </c>
      <c r="BJ97" s="19" t="s">
        <v>80</v>
      </c>
      <c r="BK97" s="240">
        <f>ROUND(I97*H97,2)</f>
        <v>0</v>
      </c>
      <c r="BL97" s="19" t="s">
        <v>794</v>
      </c>
      <c r="BM97" s="239" t="s">
        <v>798</v>
      </c>
    </row>
    <row r="98" s="12" customFormat="1" ht="20.88" customHeight="1">
      <c r="A98" s="12"/>
      <c r="B98" s="212"/>
      <c r="C98" s="213"/>
      <c r="D98" s="214" t="s">
        <v>72</v>
      </c>
      <c r="E98" s="226" t="s">
        <v>799</v>
      </c>
      <c r="F98" s="226" t="s">
        <v>800</v>
      </c>
      <c r="G98" s="213"/>
      <c r="H98" s="213"/>
      <c r="I98" s="216"/>
      <c r="J98" s="227">
        <f>BK98</f>
        <v>0</v>
      </c>
      <c r="K98" s="213"/>
      <c r="L98" s="218"/>
      <c r="M98" s="219"/>
      <c r="N98" s="220"/>
      <c r="O98" s="220"/>
      <c r="P98" s="221">
        <f>SUM(P99:P116)</f>
        <v>0</v>
      </c>
      <c r="Q98" s="220"/>
      <c r="R98" s="221">
        <f>SUM(R99:R116)</f>
        <v>0.11584</v>
      </c>
      <c r="S98" s="220"/>
      <c r="T98" s="222">
        <f>SUM(T99:T116)</f>
        <v>0.16600000000000001</v>
      </c>
      <c r="U98" s="12"/>
      <c r="V98" s="12"/>
      <c r="W98" s="12"/>
      <c r="X98" s="12"/>
      <c r="Y98" s="12"/>
      <c r="Z98" s="12"/>
      <c r="AA98" s="12"/>
      <c r="AB98" s="12"/>
      <c r="AC98" s="12"/>
      <c r="AD98" s="12"/>
      <c r="AE98" s="12"/>
      <c r="AR98" s="223" t="s">
        <v>82</v>
      </c>
      <c r="AT98" s="224" t="s">
        <v>72</v>
      </c>
      <c r="AU98" s="224" t="s">
        <v>82</v>
      </c>
      <c r="AY98" s="223" t="s">
        <v>140</v>
      </c>
      <c r="BK98" s="225">
        <f>SUM(BK99:BK116)</f>
        <v>0</v>
      </c>
    </row>
    <row r="99" s="2" customFormat="1" ht="21.75" customHeight="1">
      <c r="A99" s="40"/>
      <c r="B99" s="41"/>
      <c r="C99" s="228" t="s">
        <v>147</v>
      </c>
      <c r="D99" s="228" t="s">
        <v>142</v>
      </c>
      <c r="E99" s="229" t="s">
        <v>801</v>
      </c>
      <c r="F99" s="230" t="s">
        <v>802</v>
      </c>
      <c r="G99" s="231" t="s">
        <v>181</v>
      </c>
      <c r="H99" s="232">
        <v>10</v>
      </c>
      <c r="I99" s="233"/>
      <c r="J99" s="234">
        <f>ROUND(I99*H99,2)</f>
        <v>0</v>
      </c>
      <c r="K99" s="230" t="s">
        <v>146</v>
      </c>
      <c r="L99" s="46"/>
      <c r="M99" s="235" t="s">
        <v>19</v>
      </c>
      <c r="N99" s="236" t="s">
        <v>44</v>
      </c>
      <c r="O99" s="86"/>
      <c r="P99" s="237">
        <f>O99*H99</f>
        <v>0</v>
      </c>
      <c r="Q99" s="237">
        <v>0</v>
      </c>
      <c r="R99" s="237">
        <f>Q99*H99</f>
        <v>0</v>
      </c>
      <c r="S99" s="237">
        <v>0</v>
      </c>
      <c r="T99" s="238">
        <f>S99*H99</f>
        <v>0</v>
      </c>
      <c r="U99" s="40"/>
      <c r="V99" s="40"/>
      <c r="W99" s="40"/>
      <c r="X99" s="40"/>
      <c r="Y99" s="40"/>
      <c r="Z99" s="40"/>
      <c r="AA99" s="40"/>
      <c r="AB99" s="40"/>
      <c r="AC99" s="40"/>
      <c r="AD99" s="40"/>
      <c r="AE99" s="40"/>
      <c r="AR99" s="239" t="s">
        <v>803</v>
      </c>
      <c r="AT99" s="239" t="s">
        <v>142</v>
      </c>
      <c r="AU99" s="239" t="s">
        <v>156</v>
      </c>
      <c r="AY99" s="19" t="s">
        <v>140</v>
      </c>
      <c r="BE99" s="240">
        <f>IF(N99="základní",J99,0)</f>
        <v>0</v>
      </c>
      <c r="BF99" s="240">
        <f>IF(N99="snížená",J99,0)</f>
        <v>0</v>
      </c>
      <c r="BG99" s="240">
        <f>IF(N99="zákl. přenesená",J99,0)</f>
        <v>0</v>
      </c>
      <c r="BH99" s="240">
        <f>IF(N99="sníž. přenesená",J99,0)</f>
        <v>0</v>
      </c>
      <c r="BI99" s="240">
        <f>IF(N99="nulová",J99,0)</f>
        <v>0</v>
      </c>
      <c r="BJ99" s="19" t="s">
        <v>80</v>
      </c>
      <c r="BK99" s="240">
        <f>ROUND(I99*H99,2)</f>
        <v>0</v>
      </c>
      <c r="BL99" s="19" t="s">
        <v>803</v>
      </c>
      <c r="BM99" s="239" t="s">
        <v>804</v>
      </c>
    </row>
    <row r="100" s="13" customFormat="1">
      <c r="A100" s="13"/>
      <c r="B100" s="255"/>
      <c r="C100" s="256"/>
      <c r="D100" s="241" t="s">
        <v>190</v>
      </c>
      <c r="E100" s="257" t="s">
        <v>19</v>
      </c>
      <c r="F100" s="258" t="s">
        <v>805</v>
      </c>
      <c r="G100" s="256"/>
      <c r="H100" s="259">
        <v>10</v>
      </c>
      <c r="I100" s="260"/>
      <c r="J100" s="256"/>
      <c r="K100" s="256"/>
      <c r="L100" s="261"/>
      <c r="M100" s="262"/>
      <c r="N100" s="263"/>
      <c r="O100" s="263"/>
      <c r="P100" s="263"/>
      <c r="Q100" s="263"/>
      <c r="R100" s="263"/>
      <c r="S100" s="263"/>
      <c r="T100" s="264"/>
      <c r="U100" s="13"/>
      <c r="V100" s="13"/>
      <c r="W100" s="13"/>
      <c r="X100" s="13"/>
      <c r="Y100" s="13"/>
      <c r="Z100" s="13"/>
      <c r="AA100" s="13"/>
      <c r="AB100" s="13"/>
      <c r="AC100" s="13"/>
      <c r="AD100" s="13"/>
      <c r="AE100" s="13"/>
      <c r="AT100" s="265" t="s">
        <v>190</v>
      </c>
      <c r="AU100" s="265" t="s">
        <v>156</v>
      </c>
      <c r="AV100" s="13" t="s">
        <v>82</v>
      </c>
      <c r="AW100" s="13" t="s">
        <v>35</v>
      </c>
      <c r="AX100" s="13" t="s">
        <v>80</v>
      </c>
      <c r="AY100" s="265" t="s">
        <v>140</v>
      </c>
    </row>
    <row r="101" s="2" customFormat="1" ht="21.75" customHeight="1">
      <c r="A101" s="40"/>
      <c r="B101" s="41"/>
      <c r="C101" s="228" t="s">
        <v>164</v>
      </c>
      <c r="D101" s="228" t="s">
        <v>142</v>
      </c>
      <c r="E101" s="229" t="s">
        <v>806</v>
      </c>
      <c r="F101" s="230" t="s">
        <v>807</v>
      </c>
      <c r="G101" s="231" t="s">
        <v>181</v>
      </c>
      <c r="H101" s="232">
        <v>40</v>
      </c>
      <c r="I101" s="233"/>
      <c r="J101" s="234">
        <f>ROUND(I101*H101,2)</f>
        <v>0</v>
      </c>
      <c r="K101" s="230" t="s">
        <v>146</v>
      </c>
      <c r="L101" s="46"/>
      <c r="M101" s="235" t="s">
        <v>19</v>
      </c>
      <c r="N101" s="236" t="s">
        <v>44</v>
      </c>
      <c r="O101" s="86"/>
      <c r="P101" s="237">
        <f>O101*H101</f>
        <v>0</v>
      </c>
      <c r="Q101" s="237">
        <v>0</v>
      </c>
      <c r="R101" s="237">
        <f>Q101*H101</f>
        <v>0</v>
      </c>
      <c r="S101" s="237">
        <v>0</v>
      </c>
      <c r="T101" s="238">
        <f>S101*H101</f>
        <v>0</v>
      </c>
      <c r="U101" s="40"/>
      <c r="V101" s="40"/>
      <c r="W101" s="40"/>
      <c r="X101" s="40"/>
      <c r="Y101" s="40"/>
      <c r="Z101" s="40"/>
      <c r="AA101" s="40"/>
      <c r="AB101" s="40"/>
      <c r="AC101" s="40"/>
      <c r="AD101" s="40"/>
      <c r="AE101" s="40"/>
      <c r="AR101" s="239" t="s">
        <v>803</v>
      </c>
      <c r="AT101" s="239" t="s">
        <v>142</v>
      </c>
      <c r="AU101" s="239" t="s">
        <v>156</v>
      </c>
      <c r="AY101" s="19" t="s">
        <v>140</v>
      </c>
      <c r="BE101" s="240">
        <f>IF(N101="základní",J101,0)</f>
        <v>0</v>
      </c>
      <c r="BF101" s="240">
        <f>IF(N101="snížená",J101,0)</f>
        <v>0</v>
      </c>
      <c r="BG101" s="240">
        <f>IF(N101="zákl. přenesená",J101,0)</f>
        <v>0</v>
      </c>
      <c r="BH101" s="240">
        <f>IF(N101="sníž. přenesená",J101,0)</f>
        <v>0</v>
      </c>
      <c r="BI101" s="240">
        <f>IF(N101="nulová",J101,0)</f>
        <v>0</v>
      </c>
      <c r="BJ101" s="19" t="s">
        <v>80</v>
      </c>
      <c r="BK101" s="240">
        <f>ROUND(I101*H101,2)</f>
        <v>0</v>
      </c>
      <c r="BL101" s="19" t="s">
        <v>803</v>
      </c>
      <c r="BM101" s="239" t="s">
        <v>808</v>
      </c>
    </row>
    <row r="102" s="13" customFormat="1">
      <c r="A102" s="13"/>
      <c r="B102" s="255"/>
      <c r="C102" s="256"/>
      <c r="D102" s="241" t="s">
        <v>190</v>
      </c>
      <c r="E102" s="257" t="s">
        <v>19</v>
      </c>
      <c r="F102" s="258" t="s">
        <v>809</v>
      </c>
      <c r="G102" s="256"/>
      <c r="H102" s="259">
        <v>5</v>
      </c>
      <c r="I102" s="260"/>
      <c r="J102" s="256"/>
      <c r="K102" s="256"/>
      <c r="L102" s="261"/>
      <c r="M102" s="262"/>
      <c r="N102" s="263"/>
      <c r="O102" s="263"/>
      <c r="P102" s="263"/>
      <c r="Q102" s="263"/>
      <c r="R102" s="263"/>
      <c r="S102" s="263"/>
      <c r="T102" s="264"/>
      <c r="U102" s="13"/>
      <c r="V102" s="13"/>
      <c r="W102" s="13"/>
      <c r="X102" s="13"/>
      <c r="Y102" s="13"/>
      <c r="Z102" s="13"/>
      <c r="AA102" s="13"/>
      <c r="AB102" s="13"/>
      <c r="AC102" s="13"/>
      <c r="AD102" s="13"/>
      <c r="AE102" s="13"/>
      <c r="AT102" s="265" t="s">
        <v>190</v>
      </c>
      <c r="AU102" s="265" t="s">
        <v>156</v>
      </c>
      <c r="AV102" s="13" t="s">
        <v>82</v>
      </c>
      <c r="AW102" s="13" t="s">
        <v>35</v>
      </c>
      <c r="AX102" s="13" t="s">
        <v>73</v>
      </c>
      <c r="AY102" s="265" t="s">
        <v>140</v>
      </c>
    </row>
    <row r="103" s="13" customFormat="1">
      <c r="A103" s="13"/>
      <c r="B103" s="255"/>
      <c r="C103" s="256"/>
      <c r="D103" s="241" t="s">
        <v>190</v>
      </c>
      <c r="E103" s="257" t="s">
        <v>19</v>
      </c>
      <c r="F103" s="258" t="s">
        <v>810</v>
      </c>
      <c r="G103" s="256"/>
      <c r="H103" s="259">
        <v>30</v>
      </c>
      <c r="I103" s="260"/>
      <c r="J103" s="256"/>
      <c r="K103" s="256"/>
      <c r="L103" s="261"/>
      <c r="M103" s="262"/>
      <c r="N103" s="263"/>
      <c r="O103" s="263"/>
      <c r="P103" s="263"/>
      <c r="Q103" s="263"/>
      <c r="R103" s="263"/>
      <c r="S103" s="263"/>
      <c r="T103" s="264"/>
      <c r="U103" s="13"/>
      <c r="V103" s="13"/>
      <c r="W103" s="13"/>
      <c r="X103" s="13"/>
      <c r="Y103" s="13"/>
      <c r="Z103" s="13"/>
      <c r="AA103" s="13"/>
      <c r="AB103" s="13"/>
      <c r="AC103" s="13"/>
      <c r="AD103" s="13"/>
      <c r="AE103" s="13"/>
      <c r="AT103" s="265" t="s">
        <v>190</v>
      </c>
      <c r="AU103" s="265" t="s">
        <v>156</v>
      </c>
      <c r="AV103" s="13" t="s">
        <v>82</v>
      </c>
      <c r="AW103" s="13" t="s">
        <v>35</v>
      </c>
      <c r="AX103" s="13" t="s">
        <v>73</v>
      </c>
      <c r="AY103" s="265" t="s">
        <v>140</v>
      </c>
    </row>
    <row r="104" s="13" customFormat="1">
      <c r="A104" s="13"/>
      <c r="B104" s="255"/>
      <c r="C104" s="256"/>
      <c r="D104" s="241" t="s">
        <v>190</v>
      </c>
      <c r="E104" s="257" t="s">
        <v>19</v>
      </c>
      <c r="F104" s="258" t="s">
        <v>811</v>
      </c>
      <c r="G104" s="256"/>
      <c r="H104" s="259">
        <v>5</v>
      </c>
      <c r="I104" s="260"/>
      <c r="J104" s="256"/>
      <c r="K104" s="256"/>
      <c r="L104" s="261"/>
      <c r="M104" s="262"/>
      <c r="N104" s="263"/>
      <c r="O104" s="263"/>
      <c r="P104" s="263"/>
      <c r="Q104" s="263"/>
      <c r="R104" s="263"/>
      <c r="S104" s="263"/>
      <c r="T104" s="264"/>
      <c r="U104" s="13"/>
      <c r="V104" s="13"/>
      <c r="W104" s="13"/>
      <c r="X104" s="13"/>
      <c r="Y104" s="13"/>
      <c r="Z104" s="13"/>
      <c r="AA104" s="13"/>
      <c r="AB104" s="13"/>
      <c r="AC104" s="13"/>
      <c r="AD104" s="13"/>
      <c r="AE104" s="13"/>
      <c r="AT104" s="265" t="s">
        <v>190</v>
      </c>
      <c r="AU104" s="265" t="s">
        <v>156</v>
      </c>
      <c r="AV104" s="13" t="s">
        <v>82</v>
      </c>
      <c r="AW104" s="13" t="s">
        <v>35</v>
      </c>
      <c r="AX104" s="13" t="s">
        <v>73</v>
      </c>
      <c r="AY104" s="265" t="s">
        <v>140</v>
      </c>
    </row>
    <row r="105" s="14" customFormat="1">
      <c r="A105" s="14"/>
      <c r="B105" s="266"/>
      <c r="C105" s="267"/>
      <c r="D105" s="241" t="s">
        <v>190</v>
      </c>
      <c r="E105" s="268" t="s">
        <v>19</v>
      </c>
      <c r="F105" s="269" t="s">
        <v>197</v>
      </c>
      <c r="G105" s="267"/>
      <c r="H105" s="270">
        <v>40</v>
      </c>
      <c r="I105" s="271"/>
      <c r="J105" s="267"/>
      <c r="K105" s="267"/>
      <c r="L105" s="272"/>
      <c r="M105" s="273"/>
      <c r="N105" s="274"/>
      <c r="O105" s="274"/>
      <c r="P105" s="274"/>
      <c r="Q105" s="274"/>
      <c r="R105" s="274"/>
      <c r="S105" s="274"/>
      <c r="T105" s="275"/>
      <c r="U105" s="14"/>
      <c r="V105" s="14"/>
      <c r="W105" s="14"/>
      <c r="X105" s="14"/>
      <c r="Y105" s="14"/>
      <c r="Z105" s="14"/>
      <c r="AA105" s="14"/>
      <c r="AB105" s="14"/>
      <c r="AC105" s="14"/>
      <c r="AD105" s="14"/>
      <c r="AE105" s="14"/>
      <c r="AT105" s="276" t="s">
        <v>190</v>
      </c>
      <c r="AU105" s="276" t="s">
        <v>156</v>
      </c>
      <c r="AV105" s="14" t="s">
        <v>147</v>
      </c>
      <c r="AW105" s="14" t="s">
        <v>35</v>
      </c>
      <c r="AX105" s="14" t="s">
        <v>80</v>
      </c>
      <c r="AY105" s="276" t="s">
        <v>140</v>
      </c>
    </row>
    <row r="106" s="2" customFormat="1" ht="16.5" customHeight="1">
      <c r="A106" s="40"/>
      <c r="B106" s="41"/>
      <c r="C106" s="245" t="s">
        <v>168</v>
      </c>
      <c r="D106" s="245" t="s">
        <v>173</v>
      </c>
      <c r="E106" s="246" t="s">
        <v>812</v>
      </c>
      <c r="F106" s="247" t="s">
        <v>813</v>
      </c>
      <c r="G106" s="248" t="s">
        <v>153</v>
      </c>
      <c r="H106" s="249">
        <v>31</v>
      </c>
      <c r="I106" s="250"/>
      <c r="J106" s="251">
        <f>ROUND(I106*H106,2)</f>
        <v>0</v>
      </c>
      <c r="K106" s="247" t="s">
        <v>146</v>
      </c>
      <c r="L106" s="252"/>
      <c r="M106" s="253" t="s">
        <v>19</v>
      </c>
      <c r="N106" s="254" t="s">
        <v>44</v>
      </c>
      <c r="O106" s="86"/>
      <c r="P106" s="237">
        <f>O106*H106</f>
        <v>0</v>
      </c>
      <c r="Q106" s="237">
        <v>0.00017000000000000001</v>
      </c>
      <c r="R106" s="237">
        <f>Q106*H106</f>
        <v>0.0052700000000000004</v>
      </c>
      <c r="S106" s="237">
        <v>0</v>
      </c>
      <c r="T106" s="238">
        <f>S106*H106</f>
        <v>0</v>
      </c>
      <c r="U106" s="40"/>
      <c r="V106" s="40"/>
      <c r="W106" s="40"/>
      <c r="X106" s="40"/>
      <c r="Y106" s="40"/>
      <c r="Z106" s="40"/>
      <c r="AA106" s="40"/>
      <c r="AB106" s="40"/>
      <c r="AC106" s="40"/>
      <c r="AD106" s="40"/>
      <c r="AE106" s="40"/>
      <c r="AR106" s="239" t="s">
        <v>803</v>
      </c>
      <c r="AT106" s="239" t="s">
        <v>173</v>
      </c>
      <c r="AU106" s="239" t="s">
        <v>156</v>
      </c>
      <c r="AY106" s="19" t="s">
        <v>140</v>
      </c>
      <c r="BE106" s="240">
        <f>IF(N106="základní",J106,0)</f>
        <v>0</v>
      </c>
      <c r="BF106" s="240">
        <f>IF(N106="snížená",J106,0)</f>
        <v>0</v>
      </c>
      <c r="BG106" s="240">
        <f>IF(N106="zákl. přenesená",J106,0)</f>
        <v>0</v>
      </c>
      <c r="BH106" s="240">
        <f>IF(N106="sníž. přenesená",J106,0)</f>
        <v>0</v>
      </c>
      <c r="BI106" s="240">
        <f>IF(N106="nulová",J106,0)</f>
        <v>0</v>
      </c>
      <c r="BJ106" s="19" t="s">
        <v>80</v>
      </c>
      <c r="BK106" s="240">
        <f>ROUND(I106*H106,2)</f>
        <v>0</v>
      </c>
      <c r="BL106" s="19" t="s">
        <v>803</v>
      </c>
      <c r="BM106" s="239" t="s">
        <v>814</v>
      </c>
    </row>
    <row r="107" s="2" customFormat="1" ht="16.5" customHeight="1">
      <c r="A107" s="40"/>
      <c r="B107" s="41"/>
      <c r="C107" s="245" t="s">
        <v>172</v>
      </c>
      <c r="D107" s="245" t="s">
        <v>173</v>
      </c>
      <c r="E107" s="246" t="s">
        <v>815</v>
      </c>
      <c r="F107" s="247" t="s">
        <v>816</v>
      </c>
      <c r="G107" s="248" t="s">
        <v>153</v>
      </c>
      <c r="H107" s="249">
        <v>165</v>
      </c>
      <c r="I107" s="250"/>
      <c r="J107" s="251">
        <f>ROUND(I107*H107,2)</f>
        <v>0</v>
      </c>
      <c r="K107" s="247" t="s">
        <v>146</v>
      </c>
      <c r="L107" s="252"/>
      <c r="M107" s="253" t="s">
        <v>19</v>
      </c>
      <c r="N107" s="254" t="s">
        <v>44</v>
      </c>
      <c r="O107" s="86"/>
      <c r="P107" s="237">
        <f>O107*H107</f>
        <v>0</v>
      </c>
      <c r="Q107" s="237">
        <v>0.00012</v>
      </c>
      <c r="R107" s="237">
        <f>Q107*H107</f>
        <v>0.019800000000000002</v>
      </c>
      <c r="S107" s="237">
        <v>0</v>
      </c>
      <c r="T107" s="238">
        <f>S107*H107</f>
        <v>0</v>
      </c>
      <c r="U107" s="40"/>
      <c r="V107" s="40"/>
      <c r="W107" s="40"/>
      <c r="X107" s="40"/>
      <c r="Y107" s="40"/>
      <c r="Z107" s="40"/>
      <c r="AA107" s="40"/>
      <c r="AB107" s="40"/>
      <c r="AC107" s="40"/>
      <c r="AD107" s="40"/>
      <c r="AE107" s="40"/>
      <c r="AR107" s="239" t="s">
        <v>803</v>
      </c>
      <c r="AT107" s="239" t="s">
        <v>173</v>
      </c>
      <c r="AU107" s="239" t="s">
        <v>156</v>
      </c>
      <c r="AY107" s="19" t="s">
        <v>140</v>
      </c>
      <c r="BE107" s="240">
        <f>IF(N107="základní",J107,0)</f>
        <v>0</v>
      </c>
      <c r="BF107" s="240">
        <f>IF(N107="snížená",J107,0)</f>
        <v>0</v>
      </c>
      <c r="BG107" s="240">
        <f>IF(N107="zákl. přenesená",J107,0)</f>
        <v>0</v>
      </c>
      <c r="BH107" s="240">
        <f>IF(N107="sníž. přenesená",J107,0)</f>
        <v>0</v>
      </c>
      <c r="BI107" s="240">
        <f>IF(N107="nulová",J107,0)</f>
        <v>0</v>
      </c>
      <c r="BJ107" s="19" t="s">
        <v>80</v>
      </c>
      <c r="BK107" s="240">
        <f>ROUND(I107*H107,2)</f>
        <v>0</v>
      </c>
      <c r="BL107" s="19" t="s">
        <v>803</v>
      </c>
      <c r="BM107" s="239" t="s">
        <v>817</v>
      </c>
    </row>
    <row r="108" s="2" customFormat="1" ht="16.5" customHeight="1">
      <c r="A108" s="40"/>
      <c r="B108" s="41"/>
      <c r="C108" s="245" t="s">
        <v>177</v>
      </c>
      <c r="D108" s="245" t="s">
        <v>173</v>
      </c>
      <c r="E108" s="246" t="s">
        <v>818</v>
      </c>
      <c r="F108" s="247" t="s">
        <v>819</v>
      </c>
      <c r="G108" s="248" t="s">
        <v>153</v>
      </c>
      <c r="H108" s="249">
        <v>20</v>
      </c>
      <c r="I108" s="250"/>
      <c r="J108" s="251">
        <f>ROUND(I108*H108,2)</f>
        <v>0</v>
      </c>
      <c r="K108" s="247" t="s">
        <v>176</v>
      </c>
      <c r="L108" s="252"/>
      <c r="M108" s="253" t="s">
        <v>19</v>
      </c>
      <c r="N108" s="254" t="s">
        <v>44</v>
      </c>
      <c r="O108" s="86"/>
      <c r="P108" s="237">
        <f>O108*H108</f>
        <v>0</v>
      </c>
      <c r="Q108" s="237">
        <v>4.0000000000000003E-05</v>
      </c>
      <c r="R108" s="237">
        <f>Q108*H108</f>
        <v>0.00080000000000000004</v>
      </c>
      <c r="S108" s="237">
        <v>0</v>
      </c>
      <c r="T108" s="238">
        <f>S108*H108</f>
        <v>0</v>
      </c>
      <c r="U108" s="40"/>
      <c r="V108" s="40"/>
      <c r="W108" s="40"/>
      <c r="X108" s="40"/>
      <c r="Y108" s="40"/>
      <c r="Z108" s="40"/>
      <c r="AA108" s="40"/>
      <c r="AB108" s="40"/>
      <c r="AC108" s="40"/>
      <c r="AD108" s="40"/>
      <c r="AE108" s="40"/>
      <c r="AR108" s="239" t="s">
        <v>803</v>
      </c>
      <c r="AT108" s="239" t="s">
        <v>173</v>
      </c>
      <c r="AU108" s="239" t="s">
        <v>156</v>
      </c>
      <c r="AY108" s="19" t="s">
        <v>140</v>
      </c>
      <c r="BE108" s="240">
        <f>IF(N108="základní",J108,0)</f>
        <v>0</v>
      </c>
      <c r="BF108" s="240">
        <f>IF(N108="snížená",J108,0)</f>
        <v>0</v>
      </c>
      <c r="BG108" s="240">
        <f>IF(N108="zákl. přenesená",J108,0)</f>
        <v>0</v>
      </c>
      <c r="BH108" s="240">
        <f>IF(N108="sníž. přenesená",J108,0)</f>
        <v>0</v>
      </c>
      <c r="BI108" s="240">
        <f>IF(N108="nulová",J108,0)</f>
        <v>0</v>
      </c>
      <c r="BJ108" s="19" t="s">
        <v>80</v>
      </c>
      <c r="BK108" s="240">
        <f>ROUND(I108*H108,2)</f>
        <v>0</v>
      </c>
      <c r="BL108" s="19" t="s">
        <v>803</v>
      </c>
      <c r="BM108" s="239" t="s">
        <v>820</v>
      </c>
    </row>
    <row r="109" s="2" customFormat="1" ht="16.5" customHeight="1">
      <c r="A109" s="40"/>
      <c r="B109" s="41"/>
      <c r="C109" s="245" t="s">
        <v>184</v>
      </c>
      <c r="D109" s="245" t="s">
        <v>173</v>
      </c>
      <c r="E109" s="246" t="s">
        <v>821</v>
      </c>
      <c r="F109" s="247" t="s">
        <v>822</v>
      </c>
      <c r="G109" s="248" t="s">
        <v>153</v>
      </c>
      <c r="H109" s="249">
        <v>165</v>
      </c>
      <c r="I109" s="250"/>
      <c r="J109" s="251">
        <f>ROUND(I109*H109,2)</f>
        <v>0</v>
      </c>
      <c r="K109" s="247" t="s">
        <v>176</v>
      </c>
      <c r="L109" s="252"/>
      <c r="M109" s="253" t="s">
        <v>19</v>
      </c>
      <c r="N109" s="254" t="s">
        <v>44</v>
      </c>
      <c r="O109" s="86"/>
      <c r="P109" s="237">
        <f>O109*H109</f>
        <v>0</v>
      </c>
      <c r="Q109" s="237">
        <v>0.00016000000000000001</v>
      </c>
      <c r="R109" s="237">
        <f>Q109*H109</f>
        <v>0.026400000000000003</v>
      </c>
      <c r="S109" s="237">
        <v>0</v>
      </c>
      <c r="T109" s="238">
        <f>S109*H109</f>
        <v>0</v>
      </c>
      <c r="U109" s="40"/>
      <c r="V109" s="40"/>
      <c r="W109" s="40"/>
      <c r="X109" s="40"/>
      <c r="Y109" s="40"/>
      <c r="Z109" s="40"/>
      <c r="AA109" s="40"/>
      <c r="AB109" s="40"/>
      <c r="AC109" s="40"/>
      <c r="AD109" s="40"/>
      <c r="AE109" s="40"/>
      <c r="AR109" s="239" t="s">
        <v>803</v>
      </c>
      <c r="AT109" s="239" t="s">
        <v>173</v>
      </c>
      <c r="AU109" s="239" t="s">
        <v>156</v>
      </c>
      <c r="AY109" s="19" t="s">
        <v>140</v>
      </c>
      <c r="BE109" s="240">
        <f>IF(N109="základní",J109,0)</f>
        <v>0</v>
      </c>
      <c r="BF109" s="240">
        <f>IF(N109="snížená",J109,0)</f>
        <v>0</v>
      </c>
      <c r="BG109" s="240">
        <f>IF(N109="zákl. přenesená",J109,0)</f>
        <v>0</v>
      </c>
      <c r="BH109" s="240">
        <f>IF(N109="sníž. přenesená",J109,0)</f>
        <v>0</v>
      </c>
      <c r="BI109" s="240">
        <f>IF(N109="nulová",J109,0)</f>
        <v>0</v>
      </c>
      <c r="BJ109" s="19" t="s">
        <v>80</v>
      </c>
      <c r="BK109" s="240">
        <f>ROUND(I109*H109,2)</f>
        <v>0</v>
      </c>
      <c r="BL109" s="19" t="s">
        <v>803</v>
      </c>
      <c r="BM109" s="239" t="s">
        <v>823</v>
      </c>
    </row>
    <row r="110" s="2" customFormat="1" ht="16.5" customHeight="1">
      <c r="A110" s="40"/>
      <c r="B110" s="41"/>
      <c r="C110" s="245" t="s">
        <v>198</v>
      </c>
      <c r="D110" s="245" t="s">
        <v>173</v>
      </c>
      <c r="E110" s="246" t="s">
        <v>824</v>
      </c>
      <c r="F110" s="247" t="s">
        <v>825</v>
      </c>
      <c r="G110" s="248" t="s">
        <v>210</v>
      </c>
      <c r="H110" s="249">
        <v>13</v>
      </c>
      <c r="I110" s="250"/>
      <c r="J110" s="251">
        <f>ROUND(I110*H110,2)</f>
        <v>0</v>
      </c>
      <c r="K110" s="247" t="s">
        <v>176</v>
      </c>
      <c r="L110" s="252"/>
      <c r="M110" s="253" t="s">
        <v>19</v>
      </c>
      <c r="N110" s="254" t="s">
        <v>44</v>
      </c>
      <c r="O110" s="86"/>
      <c r="P110" s="237">
        <f>O110*H110</f>
        <v>0</v>
      </c>
      <c r="Q110" s="237">
        <v>0.00080000000000000004</v>
      </c>
      <c r="R110" s="237">
        <f>Q110*H110</f>
        <v>0.010400000000000001</v>
      </c>
      <c r="S110" s="237">
        <v>0</v>
      </c>
      <c r="T110" s="238">
        <f>S110*H110</f>
        <v>0</v>
      </c>
      <c r="U110" s="40"/>
      <c r="V110" s="40"/>
      <c r="W110" s="40"/>
      <c r="X110" s="40"/>
      <c r="Y110" s="40"/>
      <c r="Z110" s="40"/>
      <c r="AA110" s="40"/>
      <c r="AB110" s="40"/>
      <c r="AC110" s="40"/>
      <c r="AD110" s="40"/>
      <c r="AE110" s="40"/>
      <c r="AR110" s="239" t="s">
        <v>803</v>
      </c>
      <c r="AT110" s="239" t="s">
        <v>173</v>
      </c>
      <c r="AU110" s="239" t="s">
        <v>156</v>
      </c>
      <c r="AY110" s="19" t="s">
        <v>140</v>
      </c>
      <c r="BE110" s="240">
        <f>IF(N110="základní",J110,0)</f>
        <v>0</v>
      </c>
      <c r="BF110" s="240">
        <f>IF(N110="snížená",J110,0)</f>
        <v>0</v>
      </c>
      <c r="BG110" s="240">
        <f>IF(N110="zákl. přenesená",J110,0)</f>
        <v>0</v>
      </c>
      <c r="BH110" s="240">
        <f>IF(N110="sníž. přenesená",J110,0)</f>
        <v>0</v>
      </c>
      <c r="BI110" s="240">
        <f>IF(N110="nulová",J110,0)</f>
        <v>0</v>
      </c>
      <c r="BJ110" s="19" t="s">
        <v>80</v>
      </c>
      <c r="BK110" s="240">
        <f>ROUND(I110*H110,2)</f>
        <v>0</v>
      </c>
      <c r="BL110" s="19" t="s">
        <v>803</v>
      </c>
      <c r="BM110" s="239" t="s">
        <v>826</v>
      </c>
    </row>
    <row r="111" s="2" customFormat="1" ht="16.5" customHeight="1">
      <c r="A111" s="40"/>
      <c r="B111" s="41"/>
      <c r="C111" s="245" t="s">
        <v>77</v>
      </c>
      <c r="D111" s="245" t="s">
        <v>173</v>
      </c>
      <c r="E111" s="246" t="s">
        <v>827</v>
      </c>
      <c r="F111" s="247" t="s">
        <v>828</v>
      </c>
      <c r="G111" s="248" t="s">
        <v>210</v>
      </c>
      <c r="H111" s="249">
        <v>13</v>
      </c>
      <c r="I111" s="250"/>
      <c r="J111" s="251">
        <f>ROUND(I111*H111,2)</f>
        <v>0</v>
      </c>
      <c r="K111" s="247" t="s">
        <v>176</v>
      </c>
      <c r="L111" s="252"/>
      <c r="M111" s="253" t="s">
        <v>19</v>
      </c>
      <c r="N111" s="254" t="s">
        <v>44</v>
      </c>
      <c r="O111" s="86"/>
      <c r="P111" s="237">
        <f>O111*H111</f>
        <v>0</v>
      </c>
      <c r="Q111" s="237">
        <v>0.00020000000000000001</v>
      </c>
      <c r="R111" s="237">
        <f>Q111*H111</f>
        <v>0.0026000000000000003</v>
      </c>
      <c r="S111" s="237">
        <v>0</v>
      </c>
      <c r="T111" s="238">
        <f>S111*H111</f>
        <v>0</v>
      </c>
      <c r="U111" s="40"/>
      <c r="V111" s="40"/>
      <c r="W111" s="40"/>
      <c r="X111" s="40"/>
      <c r="Y111" s="40"/>
      <c r="Z111" s="40"/>
      <c r="AA111" s="40"/>
      <c r="AB111" s="40"/>
      <c r="AC111" s="40"/>
      <c r="AD111" s="40"/>
      <c r="AE111" s="40"/>
      <c r="AR111" s="239" t="s">
        <v>803</v>
      </c>
      <c r="AT111" s="239" t="s">
        <v>173</v>
      </c>
      <c r="AU111" s="239" t="s">
        <v>156</v>
      </c>
      <c r="AY111" s="19" t="s">
        <v>140</v>
      </c>
      <c r="BE111" s="240">
        <f>IF(N111="základní",J111,0)</f>
        <v>0</v>
      </c>
      <c r="BF111" s="240">
        <f>IF(N111="snížená",J111,0)</f>
        <v>0</v>
      </c>
      <c r="BG111" s="240">
        <f>IF(N111="zákl. přenesená",J111,0)</f>
        <v>0</v>
      </c>
      <c r="BH111" s="240">
        <f>IF(N111="sníž. přenesená",J111,0)</f>
        <v>0</v>
      </c>
      <c r="BI111" s="240">
        <f>IF(N111="nulová",J111,0)</f>
        <v>0</v>
      </c>
      <c r="BJ111" s="19" t="s">
        <v>80</v>
      </c>
      <c r="BK111" s="240">
        <f>ROUND(I111*H111,2)</f>
        <v>0</v>
      </c>
      <c r="BL111" s="19" t="s">
        <v>803</v>
      </c>
      <c r="BM111" s="239" t="s">
        <v>829</v>
      </c>
    </row>
    <row r="112" s="2" customFormat="1" ht="44.25" customHeight="1">
      <c r="A112" s="40"/>
      <c r="B112" s="41"/>
      <c r="C112" s="228" t="s">
        <v>212</v>
      </c>
      <c r="D112" s="228" t="s">
        <v>142</v>
      </c>
      <c r="E112" s="229" t="s">
        <v>830</v>
      </c>
      <c r="F112" s="230" t="s">
        <v>831</v>
      </c>
      <c r="G112" s="231" t="s">
        <v>210</v>
      </c>
      <c r="H112" s="232">
        <v>5</v>
      </c>
      <c r="I112" s="233"/>
      <c r="J112" s="234">
        <f>ROUND(I112*H112,2)</f>
        <v>0</v>
      </c>
      <c r="K112" s="230" t="s">
        <v>146</v>
      </c>
      <c r="L112" s="46"/>
      <c r="M112" s="235" t="s">
        <v>19</v>
      </c>
      <c r="N112" s="236" t="s">
        <v>44</v>
      </c>
      <c r="O112" s="86"/>
      <c r="P112" s="237">
        <f>O112*H112</f>
        <v>0</v>
      </c>
      <c r="Q112" s="237">
        <v>0</v>
      </c>
      <c r="R112" s="237">
        <f>Q112*H112</f>
        <v>0</v>
      </c>
      <c r="S112" s="237">
        <v>0.002</v>
      </c>
      <c r="T112" s="238">
        <f>S112*H112</f>
        <v>0.01</v>
      </c>
      <c r="U112" s="40"/>
      <c r="V112" s="40"/>
      <c r="W112" s="40"/>
      <c r="X112" s="40"/>
      <c r="Y112" s="40"/>
      <c r="Z112" s="40"/>
      <c r="AA112" s="40"/>
      <c r="AB112" s="40"/>
      <c r="AC112" s="40"/>
      <c r="AD112" s="40"/>
      <c r="AE112" s="40"/>
      <c r="AR112" s="239" t="s">
        <v>803</v>
      </c>
      <c r="AT112" s="239" t="s">
        <v>142</v>
      </c>
      <c r="AU112" s="239" t="s">
        <v>156</v>
      </c>
      <c r="AY112" s="19" t="s">
        <v>140</v>
      </c>
      <c r="BE112" s="240">
        <f>IF(N112="základní",J112,0)</f>
        <v>0</v>
      </c>
      <c r="BF112" s="240">
        <f>IF(N112="snížená",J112,0)</f>
        <v>0</v>
      </c>
      <c r="BG112" s="240">
        <f>IF(N112="zákl. přenesená",J112,0)</f>
        <v>0</v>
      </c>
      <c r="BH112" s="240">
        <f>IF(N112="sníž. přenesená",J112,0)</f>
        <v>0</v>
      </c>
      <c r="BI112" s="240">
        <f>IF(N112="nulová",J112,0)</f>
        <v>0</v>
      </c>
      <c r="BJ112" s="19" t="s">
        <v>80</v>
      </c>
      <c r="BK112" s="240">
        <f>ROUND(I112*H112,2)</f>
        <v>0</v>
      </c>
      <c r="BL112" s="19" t="s">
        <v>803</v>
      </c>
      <c r="BM112" s="239" t="s">
        <v>832</v>
      </c>
    </row>
    <row r="113" s="13" customFormat="1">
      <c r="A113" s="13"/>
      <c r="B113" s="255"/>
      <c r="C113" s="256"/>
      <c r="D113" s="241" t="s">
        <v>190</v>
      </c>
      <c r="E113" s="257" t="s">
        <v>19</v>
      </c>
      <c r="F113" s="258" t="s">
        <v>833</v>
      </c>
      <c r="G113" s="256"/>
      <c r="H113" s="259">
        <v>5</v>
      </c>
      <c r="I113" s="260"/>
      <c r="J113" s="256"/>
      <c r="K113" s="256"/>
      <c r="L113" s="261"/>
      <c r="M113" s="262"/>
      <c r="N113" s="263"/>
      <c r="O113" s="263"/>
      <c r="P113" s="263"/>
      <c r="Q113" s="263"/>
      <c r="R113" s="263"/>
      <c r="S113" s="263"/>
      <c r="T113" s="264"/>
      <c r="U113" s="13"/>
      <c r="V113" s="13"/>
      <c r="W113" s="13"/>
      <c r="X113" s="13"/>
      <c r="Y113" s="13"/>
      <c r="Z113" s="13"/>
      <c r="AA113" s="13"/>
      <c r="AB113" s="13"/>
      <c r="AC113" s="13"/>
      <c r="AD113" s="13"/>
      <c r="AE113" s="13"/>
      <c r="AT113" s="265" t="s">
        <v>190</v>
      </c>
      <c r="AU113" s="265" t="s">
        <v>156</v>
      </c>
      <c r="AV113" s="13" t="s">
        <v>82</v>
      </c>
      <c r="AW113" s="13" t="s">
        <v>35</v>
      </c>
      <c r="AX113" s="13" t="s">
        <v>80</v>
      </c>
      <c r="AY113" s="265" t="s">
        <v>140</v>
      </c>
    </row>
    <row r="114" s="2" customFormat="1" ht="33" customHeight="1">
      <c r="A114" s="40"/>
      <c r="B114" s="41"/>
      <c r="C114" s="228" t="s">
        <v>218</v>
      </c>
      <c r="D114" s="228" t="s">
        <v>142</v>
      </c>
      <c r="E114" s="229" t="s">
        <v>834</v>
      </c>
      <c r="F114" s="230" t="s">
        <v>835</v>
      </c>
      <c r="G114" s="231" t="s">
        <v>153</v>
      </c>
      <c r="H114" s="232">
        <v>26</v>
      </c>
      <c r="I114" s="233"/>
      <c r="J114" s="234">
        <f>ROUND(I114*H114,2)</f>
        <v>0</v>
      </c>
      <c r="K114" s="230" t="s">
        <v>146</v>
      </c>
      <c r="L114" s="46"/>
      <c r="M114" s="235" t="s">
        <v>19</v>
      </c>
      <c r="N114" s="236" t="s">
        <v>44</v>
      </c>
      <c r="O114" s="86"/>
      <c r="P114" s="237">
        <f>O114*H114</f>
        <v>0</v>
      </c>
      <c r="Q114" s="237">
        <v>0</v>
      </c>
      <c r="R114" s="237">
        <f>Q114*H114</f>
        <v>0</v>
      </c>
      <c r="S114" s="237">
        <v>0.0060000000000000001</v>
      </c>
      <c r="T114" s="238">
        <f>S114*H114</f>
        <v>0.156</v>
      </c>
      <c r="U114" s="40"/>
      <c r="V114" s="40"/>
      <c r="W114" s="40"/>
      <c r="X114" s="40"/>
      <c r="Y114" s="40"/>
      <c r="Z114" s="40"/>
      <c r="AA114" s="40"/>
      <c r="AB114" s="40"/>
      <c r="AC114" s="40"/>
      <c r="AD114" s="40"/>
      <c r="AE114" s="40"/>
      <c r="AR114" s="239" t="s">
        <v>803</v>
      </c>
      <c r="AT114" s="239" t="s">
        <v>142</v>
      </c>
      <c r="AU114" s="239" t="s">
        <v>156</v>
      </c>
      <c r="AY114" s="19" t="s">
        <v>140</v>
      </c>
      <c r="BE114" s="240">
        <f>IF(N114="základní",J114,0)</f>
        <v>0</v>
      </c>
      <c r="BF114" s="240">
        <f>IF(N114="snížená",J114,0)</f>
        <v>0</v>
      </c>
      <c r="BG114" s="240">
        <f>IF(N114="zákl. přenesená",J114,0)</f>
        <v>0</v>
      </c>
      <c r="BH114" s="240">
        <f>IF(N114="sníž. přenesená",J114,0)</f>
        <v>0</v>
      </c>
      <c r="BI114" s="240">
        <f>IF(N114="nulová",J114,0)</f>
        <v>0</v>
      </c>
      <c r="BJ114" s="19" t="s">
        <v>80</v>
      </c>
      <c r="BK114" s="240">
        <f>ROUND(I114*H114,2)</f>
        <v>0</v>
      </c>
      <c r="BL114" s="19" t="s">
        <v>803</v>
      </c>
      <c r="BM114" s="239" t="s">
        <v>836</v>
      </c>
    </row>
    <row r="115" s="2" customFormat="1" ht="21.75" customHeight="1">
      <c r="A115" s="40"/>
      <c r="B115" s="41"/>
      <c r="C115" s="228" t="s">
        <v>224</v>
      </c>
      <c r="D115" s="228" t="s">
        <v>142</v>
      </c>
      <c r="E115" s="229" t="s">
        <v>837</v>
      </c>
      <c r="F115" s="230" t="s">
        <v>838</v>
      </c>
      <c r="G115" s="231" t="s">
        <v>145</v>
      </c>
      <c r="H115" s="232">
        <v>1.3</v>
      </c>
      <c r="I115" s="233"/>
      <c r="J115" s="234">
        <f>ROUND(I115*H115,2)</f>
        <v>0</v>
      </c>
      <c r="K115" s="230" t="s">
        <v>146</v>
      </c>
      <c r="L115" s="46"/>
      <c r="M115" s="235" t="s">
        <v>19</v>
      </c>
      <c r="N115" s="236" t="s">
        <v>44</v>
      </c>
      <c r="O115" s="86"/>
      <c r="P115" s="237">
        <f>O115*H115</f>
        <v>0</v>
      </c>
      <c r="Q115" s="237">
        <v>0.038899999999999997</v>
      </c>
      <c r="R115" s="237">
        <f>Q115*H115</f>
        <v>0.050569999999999997</v>
      </c>
      <c r="S115" s="237">
        <v>0</v>
      </c>
      <c r="T115" s="238">
        <f>S115*H115</f>
        <v>0</v>
      </c>
      <c r="U115" s="40"/>
      <c r="V115" s="40"/>
      <c r="W115" s="40"/>
      <c r="X115" s="40"/>
      <c r="Y115" s="40"/>
      <c r="Z115" s="40"/>
      <c r="AA115" s="40"/>
      <c r="AB115" s="40"/>
      <c r="AC115" s="40"/>
      <c r="AD115" s="40"/>
      <c r="AE115" s="40"/>
      <c r="AR115" s="239" t="s">
        <v>803</v>
      </c>
      <c r="AT115" s="239" t="s">
        <v>142</v>
      </c>
      <c r="AU115" s="239" t="s">
        <v>156</v>
      </c>
      <c r="AY115" s="19" t="s">
        <v>140</v>
      </c>
      <c r="BE115" s="240">
        <f>IF(N115="základní",J115,0)</f>
        <v>0</v>
      </c>
      <c r="BF115" s="240">
        <f>IF(N115="snížená",J115,0)</f>
        <v>0</v>
      </c>
      <c r="BG115" s="240">
        <f>IF(N115="zákl. přenesená",J115,0)</f>
        <v>0</v>
      </c>
      <c r="BH115" s="240">
        <f>IF(N115="sníž. přenesená",J115,0)</f>
        <v>0</v>
      </c>
      <c r="BI115" s="240">
        <f>IF(N115="nulová",J115,0)</f>
        <v>0</v>
      </c>
      <c r="BJ115" s="19" t="s">
        <v>80</v>
      </c>
      <c r="BK115" s="240">
        <f>ROUND(I115*H115,2)</f>
        <v>0</v>
      </c>
      <c r="BL115" s="19" t="s">
        <v>803</v>
      </c>
      <c r="BM115" s="239" t="s">
        <v>839</v>
      </c>
    </row>
    <row r="116" s="13" customFormat="1">
      <c r="A116" s="13"/>
      <c r="B116" s="255"/>
      <c r="C116" s="256"/>
      <c r="D116" s="241" t="s">
        <v>190</v>
      </c>
      <c r="E116" s="257" t="s">
        <v>19</v>
      </c>
      <c r="F116" s="258" t="s">
        <v>840</v>
      </c>
      <c r="G116" s="256"/>
      <c r="H116" s="259">
        <v>1.3</v>
      </c>
      <c r="I116" s="260"/>
      <c r="J116" s="256"/>
      <c r="K116" s="256"/>
      <c r="L116" s="261"/>
      <c r="M116" s="262"/>
      <c r="N116" s="263"/>
      <c r="O116" s="263"/>
      <c r="P116" s="263"/>
      <c r="Q116" s="263"/>
      <c r="R116" s="263"/>
      <c r="S116" s="263"/>
      <c r="T116" s="264"/>
      <c r="U116" s="13"/>
      <c r="V116" s="13"/>
      <c r="W116" s="13"/>
      <c r="X116" s="13"/>
      <c r="Y116" s="13"/>
      <c r="Z116" s="13"/>
      <c r="AA116" s="13"/>
      <c r="AB116" s="13"/>
      <c r="AC116" s="13"/>
      <c r="AD116" s="13"/>
      <c r="AE116" s="13"/>
      <c r="AT116" s="265" t="s">
        <v>190</v>
      </c>
      <c r="AU116" s="265" t="s">
        <v>156</v>
      </c>
      <c r="AV116" s="13" t="s">
        <v>82</v>
      </c>
      <c r="AW116" s="13" t="s">
        <v>35</v>
      </c>
      <c r="AX116" s="13" t="s">
        <v>80</v>
      </c>
      <c r="AY116" s="265" t="s">
        <v>140</v>
      </c>
    </row>
    <row r="117" s="12" customFormat="1" ht="20.88" customHeight="1">
      <c r="A117" s="12"/>
      <c r="B117" s="212"/>
      <c r="C117" s="213"/>
      <c r="D117" s="214" t="s">
        <v>72</v>
      </c>
      <c r="E117" s="226" t="s">
        <v>841</v>
      </c>
      <c r="F117" s="226" t="s">
        <v>842</v>
      </c>
      <c r="G117" s="213"/>
      <c r="H117" s="213"/>
      <c r="I117" s="216"/>
      <c r="J117" s="227">
        <f>BK117</f>
        <v>0</v>
      </c>
      <c r="K117" s="213"/>
      <c r="L117" s="218"/>
      <c r="M117" s="219"/>
      <c r="N117" s="220"/>
      <c r="O117" s="220"/>
      <c r="P117" s="221">
        <f>SUM(P118:P134)</f>
        <v>0</v>
      </c>
      <c r="Q117" s="220"/>
      <c r="R117" s="221">
        <f>SUM(R118:R134)</f>
        <v>0.081154999999999991</v>
      </c>
      <c r="S117" s="220"/>
      <c r="T117" s="222">
        <f>SUM(T118:T134)</f>
        <v>0.070000000000000007</v>
      </c>
      <c r="U117" s="12"/>
      <c r="V117" s="12"/>
      <c r="W117" s="12"/>
      <c r="X117" s="12"/>
      <c r="Y117" s="12"/>
      <c r="Z117" s="12"/>
      <c r="AA117" s="12"/>
      <c r="AB117" s="12"/>
      <c r="AC117" s="12"/>
      <c r="AD117" s="12"/>
      <c r="AE117" s="12"/>
      <c r="AR117" s="223" t="s">
        <v>82</v>
      </c>
      <c r="AT117" s="224" t="s">
        <v>72</v>
      </c>
      <c r="AU117" s="224" t="s">
        <v>82</v>
      </c>
      <c r="AY117" s="223" t="s">
        <v>140</v>
      </c>
      <c r="BK117" s="225">
        <f>SUM(BK118:BK134)</f>
        <v>0</v>
      </c>
    </row>
    <row r="118" s="2" customFormat="1" ht="21.75" customHeight="1">
      <c r="A118" s="40"/>
      <c r="B118" s="41"/>
      <c r="C118" s="228" t="s">
        <v>8</v>
      </c>
      <c r="D118" s="228" t="s">
        <v>142</v>
      </c>
      <c r="E118" s="229" t="s">
        <v>801</v>
      </c>
      <c r="F118" s="230" t="s">
        <v>802</v>
      </c>
      <c r="G118" s="231" t="s">
        <v>181</v>
      </c>
      <c r="H118" s="232">
        <v>10</v>
      </c>
      <c r="I118" s="233"/>
      <c r="J118" s="234">
        <f>ROUND(I118*H118,2)</f>
        <v>0</v>
      </c>
      <c r="K118" s="230" t="s">
        <v>146</v>
      </c>
      <c r="L118" s="46"/>
      <c r="M118" s="235" t="s">
        <v>19</v>
      </c>
      <c r="N118" s="236" t="s">
        <v>44</v>
      </c>
      <c r="O118" s="86"/>
      <c r="P118" s="237">
        <f>O118*H118</f>
        <v>0</v>
      </c>
      <c r="Q118" s="237">
        <v>0</v>
      </c>
      <c r="R118" s="237">
        <f>Q118*H118</f>
        <v>0</v>
      </c>
      <c r="S118" s="237">
        <v>0</v>
      </c>
      <c r="T118" s="238">
        <f>S118*H118</f>
        <v>0</v>
      </c>
      <c r="U118" s="40"/>
      <c r="V118" s="40"/>
      <c r="W118" s="40"/>
      <c r="X118" s="40"/>
      <c r="Y118" s="40"/>
      <c r="Z118" s="40"/>
      <c r="AA118" s="40"/>
      <c r="AB118" s="40"/>
      <c r="AC118" s="40"/>
      <c r="AD118" s="40"/>
      <c r="AE118" s="40"/>
      <c r="AR118" s="239" t="s">
        <v>232</v>
      </c>
      <c r="AT118" s="239" t="s">
        <v>142</v>
      </c>
      <c r="AU118" s="239" t="s">
        <v>156</v>
      </c>
      <c r="AY118" s="19" t="s">
        <v>140</v>
      </c>
      <c r="BE118" s="240">
        <f>IF(N118="základní",J118,0)</f>
        <v>0</v>
      </c>
      <c r="BF118" s="240">
        <f>IF(N118="snížená",J118,0)</f>
        <v>0</v>
      </c>
      <c r="BG118" s="240">
        <f>IF(N118="zákl. přenesená",J118,0)</f>
        <v>0</v>
      </c>
      <c r="BH118" s="240">
        <f>IF(N118="sníž. přenesená",J118,0)</f>
        <v>0</v>
      </c>
      <c r="BI118" s="240">
        <f>IF(N118="nulová",J118,0)</f>
        <v>0</v>
      </c>
      <c r="BJ118" s="19" t="s">
        <v>80</v>
      </c>
      <c r="BK118" s="240">
        <f>ROUND(I118*H118,2)</f>
        <v>0</v>
      </c>
      <c r="BL118" s="19" t="s">
        <v>232</v>
      </c>
      <c r="BM118" s="239" t="s">
        <v>843</v>
      </c>
    </row>
    <row r="119" s="13" customFormat="1">
      <c r="A119" s="13"/>
      <c r="B119" s="255"/>
      <c r="C119" s="256"/>
      <c r="D119" s="241" t="s">
        <v>190</v>
      </c>
      <c r="E119" s="257" t="s">
        <v>19</v>
      </c>
      <c r="F119" s="258" t="s">
        <v>805</v>
      </c>
      <c r="G119" s="256"/>
      <c r="H119" s="259">
        <v>10</v>
      </c>
      <c r="I119" s="260"/>
      <c r="J119" s="256"/>
      <c r="K119" s="256"/>
      <c r="L119" s="261"/>
      <c r="M119" s="262"/>
      <c r="N119" s="263"/>
      <c r="O119" s="263"/>
      <c r="P119" s="263"/>
      <c r="Q119" s="263"/>
      <c r="R119" s="263"/>
      <c r="S119" s="263"/>
      <c r="T119" s="264"/>
      <c r="U119" s="13"/>
      <c r="V119" s="13"/>
      <c r="W119" s="13"/>
      <c r="X119" s="13"/>
      <c r="Y119" s="13"/>
      <c r="Z119" s="13"/>
      <c r="AA119" s="13"/>
      <c r="AB119" s="13"/>
      <c r="AC119" s="13"/>
      <c r="AD119" s="13"/>
      <c r="AE119" s="13"/>
      <c r="AT119" s="265" t="s">
        <v>190</v>
      </c>
      <c r="AU119" s="265" t="s">
        <v>156</v>
      </c>
      <c r="AV119" s="13" t="s">
        <v>82</v>
      </c>
      <c r="AW119" s="13" t="s">
        <v>35</v>
      </c>
      <c r="AX119" s="13" t="s">
        <v>80</v>
      </c>
      <c r="AY119" s="265" t="s">
        <v>140</v>
      </c>
    </row>
    <row r="120" s="2" customFormat="1" ht="21.75" customHeight="1">
      <c r="A120" s="40"/>
      <c r="B120" s="41"/>
      <c r="C120" s="228" t="s">
        <v>232</v>
      </c>
      <c r="D120" s="228" t="s">
        <v>142</v>
      </c>
      <c r="E120" s="229" t="s">
        <v>806</v>
      </c>
      <c r="F120" s="230" t="s">
        <v>807</v>
      </c>
      <c r="G120" s="231" t="s">
        <v>181</v>
      </c>
      <c r="H120" s="232">
        <v>35</v>
      </c>
      <c r="I120" s="233"/>
      <c r="J120" s="234">
        <f>ROUND(I120*H120,2)</f>
        <v>0</v>
      </c>
      <c r="K120" s="230" t="s">
        <v>146</v>
      </c>
      <c r="L120" s="46"/>
      <c r="M120" s="235" t="s">
        <v>19</v>
      </c>
      <c r="N120" s="236" t="s">
        <v>44</v>
      </c>
      <c r="O120" s="86"/>
      <c r="P120" s="237">
        <f>O120*H120</f>
        <v>0</v>
      </c>
      <c r="Q120" s="237">
        <v>0</v>
      </c>
      <c r="R120" s="237">
        <f>Q120*H120</f>
        <v>0</v>
      </c>
      <c r="S120" s="237">
        <v>0</v>
      </c>
      <c r="T120" s="238">
        <f>S120*H120</f>
        <v>0</v>
      </c>
      <c r="U120" s="40"/>
      <c r="V120" s="40"/>
      <c r="W120" s="40"/>
      <c r="X120" s="40"/>
      <c r="Y120" s="40"/>
      <c r="Z120" s="40"/>
      <c r="AA120" s="40"/>
      <c r="AB120" s="40"/>
      <c r="AC120" s="40"/>
      <c r="AD120" s="40"/>
      <c r="AE120" s="40"/>
      <c r="AR120" s="239" t="s">
        <v>232</v>
      </c>
      <c r="AT120" s="239" t="s">
        <v>142</v>
      </c>
      <c r="AU120" s="239" t="s">
        <v>156</v>
      </c>
      <c r="AY120" s="19" t="s">
        <v>140</v>
      </c>
      <c r="BE120" s="240">
        <f>IF(N120="základní",J120,0)</f>
        <v>0</v>
      </c>
      <c r="BF120" s="240">
        <f>IF(N120="snížená",J120,0)</f>
        <v>0</v>
      </c>
      <c r="BG120" s="240">
        <f>IF(N120="zákl. přenesená",J120,0)</f>
        <v>0</v>
      </c>
      <c r="BH120" s="240">
        <f>IF(N120="sníž. přenesená",J120,0)</f>
        <v>0</v>
      </c>
      <c r="BI120" s="240">
        <f>IF(N120="nulová",J120,0)</f>
        <v>0</v>
      </c>
      <c r="BJ120" s="19" t="s">
        <v>80</v>
      </c>
      <c r="BK120" s="240">
        <f>ROUND(I120*H120,2)</f>
        <v>0</v>
      </c>
      <c r="BL120" s="19" t="s">
        <v>232</v>
      </c>
      <c r="BM120" s="239" t="s">
        <v>844</v>
      </c>
    </row>
    <row r="121" s="13" customFormat="1">
      <c r="A121" s="13"/>
      <c r="B121" s="255"/>
      <c r="C121" s="256"/>
      <c r="D121" s="241" t="s">
        <v>190</v>
      </c>
      <c r="E121" s="257" t="s">
        <v>19</v>
      </c>
      <c r="F121" s="258" t="s">
        <v>845</v>
      </c>
      <c r="G121" s="256"/>
      <c r="H121" s="259">
        <v>5</v>
      </c>
      <c r="I121" s="260"/>
      <c r="J121" s="256"/>
      <c r="K121" s="256"/>
      <c r="L121" s="261"/>
      <c r="M121" s="262"/>
      <c r="N121" s="263"/>
      <c r="O121" s="263"/>
      <c r="P121" s="263"/>
      <c r="Q121" s="263"/>
      <c r="R121" s="263"/>
      <c r="S121" s="263"/>
      <c r="T121" s="264"/>
      <c r="U121" s="13"/>
      <c r="V121" s="13"/>
      <c r="W121" s="13"/>
      <c r="X121" s="13"/>
      <c r="Y121" s="13"/>
      <c r="Z121" s="13"/>
      <c r="AA121" s="13"/>
      <c r="AB121" s="13"/>
      <c r="AC121" s="13"/>
      <c r="AD121" s="13"/>
      <c r="AE121" s="13"/>
      <c r="AT121" s="265" t="s">
        <v>190</v>
      </c>
      <c r="AU121" s="265" t="s">
        <v>156</v>
      </c>
      <c r="AV121" s="13" t="s">
        <v>82</v>
      </c>
      <c r="AW121" s="13" t="s">
        <v>35</v>
      </c>
      <c r="AX121" s="13" t="s">
        <v>73</v>
      </c>
      <c r="AY121" s="265" t="s">
        <v>140</v>
      </c>
    </row>
    <row r="122" s="13" customFormat="1">
      <c r="A122" s="13"/>
      <c r="B122" s="255"/>
      <c r="C122" s="256"/>
      <c r="D122" s="241" t="s">
        <v>190</v>
      </c>
      <c r="E122" s="257" t="s">
        <v>19</v>
      </c>
      <c r="F122" s="258" t="s">
        <v>846</v>
      </c>
      <c r="G122" s="256"/>
      <c r="H122" s="259">
        <v>25</v>
      </c>
      <c r="I122" s="260"/>
      <c r="J122" s="256"/>
      <c r="K122" s="256"/>
      <c r="L122" s="261"/>
      <c r="M122" s="262"/>
      <c r="N122" s="263"/>
      <c r="O122" s="263"/>
      <c r="P122" s="263"/>
      <c r="Q122" s="263"/>
      <c r="R122" s="263"/>
      <c r="S122" s="263"/>
      <c r="T122" s="264"/>
      <c r="U122" s="13"/>
      <c r="V122" s="13"/>
      <c r="W122" s="13"/>
      <c r="X122" s="13"/>
      <c r="Y122" s="13"/>
      <c r="Z122" s="13"/>
      <c r="AA122" s="13"/>
      <c r="AB122" s="13"/>
      <c r="AC122" s="13"/>
      <c r="AD122" s="13"/>
      <c r="AE122" s="13"/>
      <c r="AT122" s="265" t="s">
        <v>190</v>
      </c>
      <c r="AU122" s="265" t="s">
        <v>156</v>
      </c>
      <c r="AV122" s="13" t="s">
        <v>82</v>
      </c>
      <c r="AW122" s="13" t="s">
        <v>35</v>
      </c>
      <c r="AX122" s="13" t="s">
        <v>73</v>
      </c>
      <c r="AY122" s="265" t="s">
        <v>140</v>
      </c>
    </row>
    <row r="123" s="13" customFormat="1">
      <c r="A123" s="13"/>
      <c r="B123" s="255"/>
      <c r="C123" s="256"/>
      <c r="D123" s="241" t="s">
        <v>190</v>
      </c>
      <c r="E123" s="257" t="s">
        <v>19</v>
      </c>
      <c r="F123" s="258" t="s">
        <v>811</v>
      </c>
      <c r="G123" s="256"/>
      <c r="H123" s="259">
        <v>5</v>
      </c>
      <c r="I123" s="260"/>
      <c r="J123" s="256"/>
      <c r="K123" s="256"/>
      <c r="L123" s="261"/>
      <c r="M123" s="262"/>
      <c r="N123" s="263"/>
      <c r="O123" s="263"/>
      <c r="P123" s="263"/>
      <c r="Q123" s="263"/>
      <c r="R123" s="263"/>
      <c r="S123" s="263"/>
      <c r="T123" s="264"/>
      <c r="U123" s="13"/>
      <c r="V123" s="13"/>
      <c r="W123" s="13"/>
      <c r="X123" s="13"/>
      <c r="Y123" s="13"/>
      <c r="Z123" s="13"/>
      <c r="AA123" s="13"/>
      <c r="AB123" s="13"/>
      <c r="AC123" s="13"/>
      <c r="AD123" s="13"/>
      <c r="AE123" s="13"/>
      <c r="AT123" s="265" t="s">
        <v>190</v>
      </c>
      <c r="AU123" s="265" t="s">
        <v>156</v>
      </c>
      <c r="AV123" s="13" t="s">
        <v>82</v>
      </c>
      <c r="AW123" s="13" t="s">
        <v>35</v>
      </c>
      <c r="AX123" s="13" t="s">
        <v>73</v>
      </c>
      <c r="AY123" s="265" t="s">
        <v>140</v>
      </c>
    </row>
    <row r="124" s="14" customFormat="1">
      <c r="A124" s="14"/>
      <c r="B124" s="266"/>
      <c r="C124" s="267"/>
      <c r="D124" s="241" t="s">
        <v>190</v>
      </c>
      <c r="E124" s="268" t="s">
        <v>19</v>
      </c>
      <c r="F124" s="269" t="s">
        <v>197</v>
      </c>
      <c r="G124" s="267"/>
      <c r="H124" s="270">
        <v>35</v>
      </c>
      <c r="I124" s="271"/>
      <c r="J124" s="267"/>
      <c r="K124" s="267"/>
      <c r="L124" s="272"/>
      <c r="M124" s="273"/>
      <c r="N124" s="274"/>
      <c r="O124" s="274"/>
      <c r="P124" s="274"/>
      <c r="Q124" s="274"/>
      <c r="R124" s="274"/>
      <c r="S124" s="274"/>
      <c r="T124" s="275"/>
      <c r="U124" s="14"/>
      <c r="V124" s="14"/>
      <c r="W124" s="14"/>
      <c r="X124" s="14"/>
      <c r="Y124" s="14"/>
      <c r="Z124" s="14"/>
      <c r="AA124" s="14"/>
      <c r="AB124" s="14"/>
      <c r="AC124" s="14"/>
      <c r="AD124" s="14"/>
      <c r="AE124" s="14"/>
      <c r="AT124" s="276" t="s">
        <v>190</v>
      </c>
      <c r="AU124" s="276" t="s">
        <v>156</v>
      </c>
      <c r="AV124" s="14" t="s">
        <v>147</v>
      </c>
      <c r="AW124" s="14" t="s">
        <v>35</v>
      </c>
      <c r="AX124" s="14" t="s">
        <v>80</v>
      </c>
      <c r="AY124" s="276" t="s">
        <v>140</v>
      </c>
    </row>
    <row r="125" s="2" customFormat="1" ht="16.5" customHeight="1">
      <c r="A125" s="40"/>
      <c r="B125" s="41"/>
      <c r="C125" s="245" t="s">
        <v>243</v>
      </c>
      <c r="D125" s="245" t="s">
        <v>173</v>
      </c>
      <c r="E125" s="246" t="s">
        <v>815</v>
      </c>
      <c r="F125" s="247" t="s">
        <v>816</v>
      </c>
      <c r="G125" s="248" t="s">
        <v>153</v>
      </c>
      <c r="H125" s="249">
        <v>183</v>
      </c>
      <c r="I125" s="250"/>
      <c r="J125" s="251">
        <f>ROUND(I125*H125,2)</f>
        <v>0</v>
      </c>
      <c r="K125" s="247" t="s">
        <v>146</v>
      </c>
      <c r="L125" s="252"/>
      <c r="M125" s="253" t="s">
        <v>19</v>
      </c>
      <c r="N125" s="254" t="s">
        <v>44</v>
      </c>
      <c r="O125" s="86"/>
      <c r="P125" s="237">
        <f>O125*H125</f>
        <v>0</v>
      </c>
      <c r="Q125" s="237">
        <v>0.00012</v>
      </c>
      <c r="R125" s="237">
        <f>Q125*H125</f>
        <v>0.02196</v>
      </c>
      <c r="S125" s="237">
        <v>0</v>
      </c>
      <c r="T125" s="238">
        <f>S125*H125</f>
        <v>0</v>
      </c>
      <c r="U125" s="40"/>
      <c r="V125" s="40"/>
      <c r="W125" s="40"/>
      <c r="X125" s="40"/>
      <c r="Y125" s="40"/>
      <c r="Z125" s="40"/>
      <c r="AA125" s="40"/>
      <c r="AB125" s="40"/>
      <c r="AC125" s="40"/>
      <c r="AD125" s="40"/>
      <c r="AE125" s="40"/>
      <c r="AR125" s="239" t="s">
        <v>326</v>
      </c>
      <c r="AT125" s="239" t="s">
        <v>173</v>
      </c>
      <c r="AU125" s="239" t="s">
        <v>156</v>
      </c>
      <c r="AY125" s="19" t="s">
        <v>140</v>
      </c>
      <c r="BE125" s="240">
        <f>IF(N125="základní",J125,0)</f>
        <v>0</v>
      </c>
      <c r="BF125" s="240">
        <f>IF(N125="snížená",J125,0)</f>
        <v>0</v>
      </c>
      <c r="BG125" s="240">
        <f>IF(N125="zákl. přenesená",J125,0)</f>
        <v>0</v>
      </c>
      <c r="BH125" s="240">
        <f>IF(N125="sníž. přenesená",J125,0)</f>
        <v>0</v>
      </c>
      <c r="BI125" s="240">
        <f>IF(N125="nulová",J125,0)</f>
        <v>0</v>
      </c>
      <c r="BJ125" s="19" t="s">
        <v>80</v>
      </c>
      <c r="BK125" s="240">
        <f>ROUND(I125*H125,2)</f>
        <v>0</v>
      </c>
      <c r="BL125" s="19" t="s">
        <v>232</v>
      </c>
      <c r="BM125" s="239" t="s">
        <v>847</v>
      </c>
    </row>
    <row r="126" s="2" customFormat="1" ht="16.5" customHeight="1">
      <c r="A126" s="40"/>
      <c r="B126" s="41"/>
      <c r="C126" s="245" t="s">
        <v>253</v>
      </c>
      <c r="D126" s="245" t="s">
        <v>173</v>
      </c>
      <c r="E126" s="246" t="s">
        <v>818</v>
      </c>
      <c r="F126" s="247" t="s">
        <v>819</v>
      </c>
      <c r="G126" s="248" t="s">
        <v>153</v>
      </c>
      <c r="H126" s="249">
        <v>20</v>
      </c>
      <c r="I126" s="250"/>
      <c r="J126" s="251">
        <f>ROUND(I126*H126,2)</f>
        <v>0</v>
      </c>
      <c r="K126" s="247" t="s">
        <v>176</v>
      </c>
      <c r="L126" s="252"/>
      <c r="M126" s="253" t="s">
        <v>19</v>
      </c>
      <c r="N126" s="254" t="s">
        <v>44</v>
      </c>
      <c r="O126" s="86"/>
      <c r="P126" s="237">
        <f>O126*H126</f>
        <v>0</v>
      </c>
      <c r="Q126" s="237">
        <v>4.0000000000000003E-05</v>
      </c>
      <c r="R126" s="237">
        <f>Q126*H126</f>
        <v>0.00080000000000000004</v>
      </c>
      <c r="S126" s="237">
        <v>0</v>
      </c>
      <c r="T126" s="238">
        <f>S126*H126</f>
        <v>0</v>
      </c>
      <c r="U126" s="40"/>
      <c r="V126" s="40"/>
      <c r="W126" s="40"/>
      <c r="X126" s="40"/>
      <c r="Y126" s="40"/>
      <c r="Z126" s="40"/>
      <c r="AA126" s="40"/>
      <c r="AB126" s="40"/>
      <c r="AC126" s="40"/>
      <c r="AD126" s="40"/>
      <c r="AE126" s="40"/>
      <c r="AR126" s="239" t="s">
        <v>326</v>
      </c>
      <c r="AT126" s="239" t="s">
        <v>173</v>
      </c>
      <c r="AU126" s="239" t="s">
        <v>156</v>
      </c>
      <c r="AY126" s="19" t="s">
        <v>140</v>
      </c>
      <c r="BE126" s="240">
        <f>IF(N126="základní",J126,0)</f>
        <v>0</v>
      </c>
      <c r="BF126" s="240">
        <f>IF(N126="snížená",J126,0)</f>
        <v>0</v>
      </c>
      <c r="BG126" s="240">
        <f>IF(N126="zákl. přenesená",J126,0)</f>
        <v>0</v>
      </c>
      <c r="BH126" s="240">
        <f>IF(N126="sníž. přenesená",J126,0)</f>
        <v>0</v>
      </c>
      <c r="BI126" s="240">
        <f>IF(N126="nulová",J126,0)</f>
        <v>0</v>
      </c>
      <c r="BJ126" s="19" t="s">
        <v>80</v>
      </c>
      <c r="BK126" s="240">
        <f>ROUND(I126*H126,2)</f>
        <v>0</v>
      </c>
      <c r="BL126" s="19" t="s">
        <v>232</v>
      </c>
      <c r="BM126" s="239" t="s">
        <v>848</v>
      </c>
    </row>
    <row r="127" s="2" customFormat="1" ht="16.5" customHeight="1">
      <c r="A127" s="40"/>
      <c r="B127" s="41"/>
      <c r="C127" s="245" t="s">
        <v>261</v>
      </c>
      <c r="D127" s="245" t="s">
        <v>173</v>
      </c>
      <c r="E127" s="246" t="s">
        <v>821</v>
      </c>
      <c r="F127" s="247" t="s">
        <v>822</v>
      </c>
      <c r="G127" s="248" t="s">
        <v>153</v>
      </c>
      <c r="H127" s="249">
        <v>150</v>
      </c>
      <c r="I127" s="250"/>
      <c r="J127" s="251">
        <f>ROUND(I127*H127,2)</f>
        <v>0</v>
      </c>
      <c r="K127" s="247" t="s">
        <v>176</v>
      </c>
      <c r="L127" s="252"/>
      <c r="M127" s="253" t="s">
        <v>19</v>
      </c>
      <c r="N127" s="254" t="s">
        <v>44</v>
      </c>
      <c r="O127" s="86"/>
      <c r="P127" s="237">
        <f>O127*H127</f>
        <v>0</v>
      </c>
      <c r="Q127" s="237">
        <v>0.00016000000000000001</v>
      </c>
      <c r="R127" s="237">
        <f>Q127*H127</f>
        <v>0.024</v>
      </c>
      <c r="S127" s="237">
        <v>0</v>
      </c>
      <c r="T127" s="238">
        <f>S127*H127</f>
        <v>0</v>
      </c>
      <c r="U127" s="40"/>
      <c r="V127" s="40"/>
      <c r="W127" s="40"/>
      <c r="X127" s="40"/>
      <c r="Y127" s="40"/>
      <c r="Z127" s="40"/>
      <c r="AA127" s="40"/>
      <c r="AB127" s="40"/>
      <c r="AC127" s="40"/>
      <c r="AD127" s="40"/>
      <c r="AE127" s="40"/>
      <c r="AR127" s="239" t="s">
        <v>326</v>
      </c>
      <c r="AT127" s="239" t="s">
        <v>173</v>
      </c>
      <c r="AU127" s="239" t="s">
        <v>156</v>
      </c>
      <c r="AY127" s="19" t="s">
        <v>140</v>
      </c>
      <c r="BE127" s="240">
        <f>IF(N127="základní",J127,0)</f>
        <v>0</v>
      </c>
      <c r="BF127" s="240">
        <f>IF(N127="snížená",J127,0)</f>
        <v>0</v>
      </c>
      <c r="BG127" s="240">
        <f>IF(N127="zákl. přenesená",J127,0)</f>
        <v>0</v>
      </c>
      <c r="BH127" s="240">
        <f>IF(N127="sníž. přenesená",J127,0)</f>
        <v>0</v>
      </c>
      <c r="BI127" s="240">
        <f>IF(N127="nulová",J127,0)</f>
        <v>0</v>
      </c>
      <c r="BJ127" s="19" t="s">
        <v>80</v>
      </c>
      <c r="BK127" s="240">
        <f>ROUND(I127*H127,2)</f>
        <v>0</v>
      </c>
      <c r="BL127" s="19" t="s">
        <v>232</v>
      </c>
      <c r="BM127" s="239" t="s">
        <v>849</v>
      </c>
    </row>
    <row r="128" s="2" customFormat="1" ht="16.5" customHeight="1">
      <c r="A128" s="40"/>
      <c r="B128" s="41"/>
      <c r="C128" s="245" t="s">
        <v>265</v>
      </c>
      <c r="D128" s="245" t="s">
        <v>173</v>
      </c>
      <c r="E128" s="246" t="s">
        <v>824</v>
      </c>
      <c r="F128" s="247" t="s">
        <v>825</v>
      </c>
      <c r="G128" s="248" t="s">
        <v>210</v>
      </c>
      <c r="H128" s="249">
        <v>13</v>
      </c>
      <c r="I128" s="250"/>
      <c r="J128" s="251">
        <f>ROUND(I128*H128,2)</f>
        <v>0</v>
      </c>
      <c r="K128" s="247" t="s">
        <v>176</v>
      </c>
      <c r="L128" s="252"/>
      <c r="M128" s="253" t="s">
        <v>19</v>
      </c>
      <c r="N128" s="254" t="s">
        <v>44</v>
      </c>
      <c r="O128" s="86"/>
      <c r="P128" s="237">
        <f>O128*H128</f>
        <v>0</v>
      </c>
      <c r="Q128" s="237">
        <v>0.00080000000000000004</v>
      </c>
      <c r="R128" s="237">
        <f>Q128*H128</f>
        <v>0.010400000000000001</v>
      </c>
      <c r="S128" s="237">
        <v>0</v>
      </c>
      <c r="T128" s="238">
        <f>S128*H128</f>
        <v>0</v>
      </c>
      <c r="U128" s="40"/>
      <c r="V128" s="40"/>
      <c r="W128" s="40"/>
      <c r="X128" s="40"/>
      <c r="Y128" s="40"/>
      <c r="Z128" s="40"/>
      <c r="AA128" s="40"/>
      <c r="AB128" s="40"/>
      <c r="AC128" s="40"/>
      <c r="AD128" s="40"/>
      <c r="AE128" s="40"/>
      <c r="AR128" s="239" t="s">
        <v>326</v>
      </c>
      <c r="AT128" s="239" t="s">
        <v>173</v>
      </c>
      <c r="AU128" s="239" t="s">
        <v>156</v>
      </c>
      <c r="AY128" s="19" t="s">
        <v>140</v>
      </c>
      <c r="BE128" s="240">
        <f>IF(N128="základní",J128,0)</f>
        <v>0</v>
      </c>
      <c r="BF128" s="240">
        <f>IF(N128="snížená",J128,0)</f>
        <v>0</v>
      </c>
      <c r="BG128" s="240">
        <f>IF(N128="zákl. přenesená",J128,0)</f>
        <v>0</v>
      </c>
      <c r="BH128" s="240">
        <f>IF(N128="sníž. přenesená",J128,0)</f>
        <v>0</v>
      </c>
      <c r="BI128" s="240">
        <f>IF(N128="nulová",J128,0)</f>
        <v>0</v>
      </c>
      <c r="BJ128" s="19" t="s">
        <v>80</v>
      </c>
      <c r="BK128" s="240">
        <f>ROUND(I128*H128,2)</f>
        <v>0</v>
      </c>
      <c r="BL128" s="19" t="s">
        <v>232</v>
      </c>
      <c r="BM128" s="239" t="s">
        <v>850</v>
      </c>
    </row>
    <row r="129" s="2" customFormat="1" ht="16.5" customHeight="1">
      <c r="A129" s="40"/>
      <c r="B129" s="41"/>
      <c r="C129" s="245" t="s">
        <v>7</v>
      </c>
      <c r="D129" s="245" t="s">
        <v>173</v>
      </c>
      <c r="E129" s="246" t="s">
        <v>827</v>
      </c>
      <c r="F129" s="247" t="s">
        <v>828</v>
      </c>
      <c r="G129" s="248" t="s">
        <v>210</v>
      </c>
      <c r="H129" s="249">
        <v>13</v>
      </c>
      <c r="I129" s="250"/>
      <c r="J129" s="251">
        <f>ROUND(I129*H129,2)</f>
        <v>0</v>
      </c>
      <c r="K129" s="247" t="s">
        <v>176</v>
      </c>
      <c r="L129" s="252"/>
      <c r="M129" s="253" t="s">
        <v>19</v>
      </c>
      <c r="N129" s="254" t="s">
        <v>44</v>
      </c>
      <c r="O129" s="86"/>
      <c r="P129" s="237">
        <f>O129*H129</f>
        <v>0</v>
      </c>
      <c r="Q129" s="237">
        <v>0.00020000000000000001</v>
      </c>
      <c r="R129" s="237">
        <f>Q129*H129</f>
        <v>0.0026000000000000003</v>
      </c>
      <c r="S129" s="237">
        <v>0</v>
      </c>
      <c r="T129" s="238">
        <f>S129*H129</f>
        <v>0</v>
      </c>
      <c r="U129" s="40"/>
      <c r="V129" s="40"/>
      <c r="W129" s="40"/>
      <c r="X129" s="40"/>
      <c r="Y129" s="40"/>
      <c r="Z129" s="40"/>
      <c r="AA129" s="40"/>
      <c r="AB129" s="40"/>
      <c r="AC129" s="40"/>
      <c r="AD129" s="40"/>
      <c r="AE129" s="40"/>
      <c r="AR129" s="239" t="s">
        <v>326</v>
      </c>
      <c r="AT129" s="239" t="s">
        <v>173</v>
      </c>
      <c r="AU129" s="239" t="s">
        <v>156</v>
      </c>
      <c r="AY129" s="19" t="s">
        <v>140</v>
      </c>
      <c r="BE129" s="240">
        <f>IF(N129="základní",J129,0)</f>
        <v>0</v>
      </c>
      <c r="BF129" s="240">
        <f>IF(N129="snížená",J129,0)</f>
        <v>0</v>
      </c>
      <c r="BG129" s="240">
        <f>IF(N129="zákl. přenesená",J129,0)</f>
        <v>0</v>
      </c>
      <c r="BH129" s="240">
        <f>IF(N129="sníž. přenesená",J129,0)</f>
        <v>0</v>
      </c>
      <c r="BI129" s="240">
        <f>IF(N129="nulová",J129,0)</f>
        <v>0</v>
      </c>
      <c r="BJ129" s="19" t="s">
        <v>80</v>
      </c>
      <c r="BK129" s="240">
        <f>ROUND(I129*H129,2)</f>
        <v>0</v>
      </c>
      <c r="BL129" s="19" t="s">
        <v>232</v>
      </c>
      <c r="BM129" s="239" t="s">
        <v>851</v>
      </c>
    </row>
    <row r="130" s="2" customFormat="1" ht="44.25" customHeight="1">
      <c r="A130" s="40"/>
      <c r="B130" s="41"/>
      <c r="C130" s="228" t="s">
        <v>274</v>
      </c>
      <c r="D130" s="228" t="s">
        <v>142</v>
      </c>
      <c r="E130" s="229" t="s">
        <v>830</v>
      </c>
      <c r="F130" s="230" t="s">
        <v>831</v>
      </c>
      <c r="G130" s="231" t="s">
        <v>210</v>
      </c>
      <c r="H130" s="232">
        <v>2</v>
      </c>
      <c r="I130" s="233"/>
      <c r="J130" s="234">
        <f>ROUND(I130*H130,2)</f>
        <v>0</v>
      </c>
      <c r="K130" s="230" t="s">
        <v>146</v>
      </c>
      <c r="L130" s="46"/>
      <c r="M130" s="235" t="s">
        <v>19</v>
      </c>
      <c r="N130" s="236" t="s">
        <v>44</v>
      </c>
      <c r="O130" s="86"/>
      <c r="P130" s="237">
        <f>O130*H130</f>
        <v>0</v>
      </c>
      <c r="Q130" s="237">
        <v>0</v>
      </c>
      <c r="R130" s="237">
        <f>Q130*H130</f>
        <v>0</v>
      </c>
      <c r="S130" s="237">
        <v>0.002</v>
      </c>
      <c r="T130" s="238">
        <f>S130*H130</f>
        <v>0.0040000000000000001</v>
      </c>
      <c r="U130" s="40"/>
      <c r="V130" s="40"/>
      <c r="W130" s="40"/>
      <c r="X130" s="40"/>
      <c r="Y130" s="40"/>
      <c r="Z130" s="40"/>
      <c r="AA130" s="40"/>
      <c r="AB130" s="40"/>
      <c r="AC130" s="40"/>
      <c r="AD130" s="40"/>
      <c r="AE130" s="40"/>
      <c r="AR130" s="239" t="s">
        <v>232</v>
      </c>
      <c r="AT130" s="239" t="s">
        <v>142</v>
      </c>
      <c r="AU130" s="239" t="s">
        <v>156</v>
      </c>
      <c r="AY130" s="19" t="s">
        <v>140</v>
      </c>
      <c r="BE130" s="240">
        <f>IF(N130="základní",J130,0)</f>
        <v>0</v>
      </c>
      <c r="BF130" s="240">
        <f>IF(N130="snížená",J130,0)</f>
        <v>0</v>
      </c>
      <c r="BG130" s="240">
        <f>IF(N130="zákl. přenesená",J130,0)</f>
        <v>0</v>
      </c>
      <c r="BH130" s="240">
        <f>IF(N130="sníž. přenesená",J130,0)</f>
        <v>0</v>
      </c>
      <c r="BI130" s="240">
        <f>IF(N130="nulová",J130,0)</f>
        <v>0</v>
      </c>
      <c r="BJ130" s="19" t="s">
        <v>80</v>
      </c>
      <c r="BK130" s="240">
        <f>ROUND(I130*H130,2)</f>
        <v>0</v>
      </c>
      <c r="BL130" s="19" t="s">
        <v>232</v>
      </c>
      <c r="BM130" s="239" t="s">
        <v>852</v>
      </c>
    </row>
    <row r="131" s="13" customFormat="1">
      <c r="A131" s="13"/>
      <c r="B131" s="255"/>
      <c r="C131" s="256"/>
      <c r="D131" s="241" t="s">
        <v>190</v>
      </c>
      <c r="E131" s="257" t="s">
        <v>19</v>
      </c>
      <c r="F131" s="258" t="s">
        <v>853</v>
      </c>
      <c r="G131" s="256"/>
      <c r="H131" s="259">
        <v>2</v>
      </c>
      <c r="I131" s="260"/>
      <c r="J131" s="256"/>
      <c r="K131" s="256"/>
      <c r="L131" s="261"/>
      <c r="M131" s="262"/>
      <c r="N131" s="263"/>
      <c r="O131" s="263"/>
      <c r="P131" s="263"/>
      <c r="Q131" s="263"/>
      <c r="R131" s="263"/>
      <c r="S131" s="263"/>
      <c r="T131" s="264"/>
      <c r="U131" s="13"/>
      <c r="V131" s="13"/>
      <c r="W131" s="13"/>
      <c r="X131" s="13"/>
      <c r="Y131" s="13"/>
      <c r="Z131" s="13"/>
      <c r="AA131" s="13"/>
      <c r="AB131" s="13"/>
      <c r="AC131" s="13"/>
      <c r="AD131" s="13"/>
      <c r="AE131" s="13"/>
      <c r="AT131" s="265" t="s">
        <v>190</v>
      </c>
      <c r="AU131" s="265" t="s">
        <v>156</v>
      </c>
      <c r="AV131" s="13" t="s">
        <v>82</v>
      </c>
      <c r="AW131" s="13" t="s">
        <v>35</v>
      </c>
      <c r="AX131" s="13" t="s">
        <v>80</v>
      </c>
      <c r="AY131" s="265" t="s">
        <v>140</v>
      </c>
    </row>
    <row r="132" s="2" customFormat="1" ht="33" customHeight="1">
      <c r="A132" s="40"/>
      <c r="B132" s="41"/>
      <c r="C132" s="228" t="s">
        <v>279</v>
      </c>
      <c r="D132" s="228" t="s">
        <v>142</v>
      </c>
      <c r="E132" s="229" t="s">
        <v>834</v>
      </c>
      <c r="F132" s="230" t="s">
        <v>835</v>
      </c>
      <c r="G132" s="231" t="s">
        <v>153</v>
      </c>
      <c r="H132" s="232">
        <v>11</v>
      </c>
      <c r="I132" s="233"/>
      <c r="J132" s="234">
        <f>ROUND(I132*H132,2)</f>
        <v>0</v>
      </c>
      <c r="K132" s="230" t="s">
        <v>146</v>
      </c>
      <c r="L132" s="46"/>
      <c r="M132" s="235" t="s">
        <v>19</v>
      </c>
      <c r="N132" s="236" t="s">
        <v>44</v>
      </c>
      <c r="O132" s="86"/>
      <c r="P132" s="237">
        <f>O132*H132</f>
        <v>0</v>
      </c>
      <c r="Q132" s="237">
        <v>0</v>
      </c>
      <c r="R132" s="237">
        <f>Q132*H132</f>
        <v>0</v>
      </c>
      <c r="S132" s="237">
        <v>0.0060000000000000001</v>
      </c>
      <c r="T132" s="238">
        <f>S132*H132</f>
        <v>0.066000000000000003</v>
      </c>
      <c r="U132" s="40"/>
      <c r="V132" s="40"/>
      <c r="W132" s="40"/>
      <c r="X132" s="40"/>
      <c r="Y132" s="40"/>
      <c r="Z132" s="40"/>
      <c r="AA132" s="40"/>
      <c r="AB132" s="40"/>
      <c r="AC132" s="40"/>
      <c r="AD132" s="40"/>
      <c r="AE132" s="40"/>
      <c r="AR132" s="239" t="s">
        <v>232</v>
      </c>
      <c r="AT132" s="239" t="s">
        <v>142</v>
      </c>
      <c r="AU132" s="239" t="s">
        <v>156</v>
      </c>
      <c r="AY132" s="19" t="s">
        <v>140</v>
      </c>
      <c r="BE132" s="240">
        <f>IF(N132="základní",J132,0)</f>
        <v>0</v>
      </c>
      <c r="BF132" s="240">
        <f>IF(N132="snížená",J132,0)</f>
        <v>0</v>
      </c>
      <c r="BG132" s="240">
        <f>IF(N132="zákl. přenesená",J132,0)</f>
        <v>0</v>
      </c>
      <c r="BH132" s="240">
        <f>IF(N132="sníž. přenesená",J132,0)</f>
        <v>0</v>
      </c>
      <c r="BI132" s="240">
        <f>IF(N132="nulová",J132,0)</f>
        <v>0</v>
      </c>
      <c r="BJ132" s="19" t="s">
        <v>80</v>
      </c>
      <c r="BK132" s="240">
        <f>ROUND(I132*H132,2)</f>
        <v>0</v>
      </c>
      <c r="BL132" s="19" t="s">
        <v>232</v>
      </c>
      <c r="BM132" s="239" t="s">
        <v>854</v>
      </c>
    </row>
    <row r="133" s="2" customFormat="1" ht="21.75" customHeight="1">
      <c r="A133" s="40"/>
      <c r="B133" s="41"/>
      <c r="C133" s="228" t="s">
        <v>284</v>
      </c>
      <c r="D133" s="228" t="s">
        <v>142</v>
      </c>
      <c r="E133" s="229" t="s">
        <v>837</v>
      </c>
      <c r="F133" s="230" t="s">
        <v>838</v>
      </c>
      <c r="G133" s="231" t="s">
        <v>145</v>
      </c>
      <c r="H133" s="232">
        <v>0.55000000000000004</v>
      </c>
      <c r="I133" s="233"/>
      <c r="J133" s="234">
        <f>ROUND(I133*H133,2)</f>
        <v>0</v>
      </c>
      <c r="K133" s="230" t="s">
        <v>146</v>
      </c>
      <c r="L133" s="46"/>
      <c r="M133" s="235" t="s">
        <v>19</v>
      </c>
      <c r="N133" s="236" t="s">
        <v>44</v>
      </c>
      <c r="O133" s="86"/>
      <c r="P133" s="237">
        <f>O133*H133</f>
        <v>0</v>
      </c>
      <c r="Q133" s="237">
        <v>0.038899999999999997</v>
      </c>
      <c r="R133" s="237">
        <f>Q133*H133</f>
        <v>0.021395000000000001</v>
      </c>
      <c r="S133" s="237">
        <v>0</v>
      </c>
      <c r="T133" s="238">
        <f>S133*H133</f>
        <v>0</v>
      </c>
      <c r="U133" s="40"/>
      <c r="V133" s="40"/>
      <c r="W133" s="40"/>
      <c r="X133" s="40"/>
      <c r="Y133" s="40"/>
      <c r="Z133" s="40"/>
      <c r="AA133" s="40"/>
      <c r="AB133" s="40"/>
      <c r="AC133" s="40"/>
      <c r="AD133" s="40"/>
      <c r="AE133" s="40"/>
      <c r="AR133" s="239" t="s">
        <v>232</v>
      </c>
      <c r="AT133" s="239" t="s">
        <v>142</v>
      </c>
      <c r="AU133" s="239" t="s">
        <v>156</v>
      </c>
      <c r="AY133" s="19" t="s">
        <v>140</v>
      </c>
      <c r="BE133" s="240">
        <f>IF(N133="základní",J133,0)</f>
        <v>0</v>
      </c>
      <c r="BF133" s="240">
        <f>IF(N133="snížená",J133,0)</f>
        <v>0</v>
      </c>
      <c r="BG133" s="240">
        <f>IF(N133="zákl. přenesená",J133,0)</f>
        <v>0</v>
      </c>
      <c r="BH133" s="240">
        <f>IF(N133="sníž. přenesená",J133,0)</f>
        <v>0</v>
      </c>
      <c r="BI133" s="240">
        <f>IF(N133="nulová",J133,0)</f>
        <v>0</v>
      </c>
      <c r="BJ133" s="19" t="s">
        <v>80</v>
      </c>
      <c r="BK133" s="240">
        <f>ROUND(I133*H133,2)</f>
        <v>0</v>
      </c>
      <c r="BL133" s="19" t="s">
        <v>232</v>
      </c>
      <c r="BM133" s="239" t="s">
        <v>855</v>
      </c>
    </row>
    <row r="134" s="13" customFormat="1">
      <c r="A134" s="13"/>
      <c r="B134" s="255"/>
      <c r="C134" s="256"/>
      <c r="D134" s="241" t="s">
        <v>190</v>
      </c>
      <c r="E134" s="257" t="s">
        <v>19</v>
      </c>
      <c r="F134" s="258" t="s">
        <v>856</v>
      </c>
      <c r="G134" s="256"/>
      <c r="H134" s="259">
        <v>0.55000000000000004</v>
      </c>
      <c r="I134" s="260"/>
      <c r="J134" s="256"/>
      <c r="K134" s="256"/>
      <c r="L134" s="261"/>
      <c r="M134" s="262"/>
      <c r="N134" s="263"/>
      <c r="O134" s="263"/>
      <c r="P134" s="263"/>
      <c r="Q134" s="263"/>
      <c r="R134" s="263"/>
      <c r="S134" s="263"/>
      <c r="T134" s="264"/>
      <c r="U134" s="13"/>
      <c r="V134" s="13"/>
      <c r="W134" s="13"/>
      <c r="X134" s="13"/>
      <c r="Y134" s="13"/>
      <c r="Z134" s="13"/>
      <c r="AA134" s="13"/>
      <c r="AB134" s="13"/>
      <c r="AC134" s="13"/>
      <c r="AD134" s="13"/>
      <c r="AE134" s="13"/>
      <c r="AT134" s="265" t="s">
        <v>190</v>
      </c>
      <c r="AU134" s="265" t="s">
        <v>156</v>
      </c>
      <c r="AV134" s="13" t="s">
        <v>82</v>
      </c>
      <c r="AW134" s="13" t="s">
        <v>35</v>
      </c>
      <c r="AX134" s="13" t="s">
        <v>80</v>
      </c>
      <c r="AY134" s="265" t="s">
        <v>140</v>
      </c>
    </row>
    <row r="135" s="12" customFormat="1" ht="20.88" customHeight="1">
      <c r="A135" s="12"/>
      <c r="B135" s="212"/>
      <c r="C135" s="213"/>
      <c r="D135" s="214" t="s">
        <v>72</v>
      </c>
      <c r="E135" s="226" t="s">
        <v>857</v>
      </c>
      <c r="F135" s="226" t="s">
        <v>858</v>
      </c>
      <c r="G135" s="213"/>
      <c r="H135" s="213"/>
      <c r="I135" s="216"/>
      <c r="J135" s="227">
        <f>BK135</f>
        <v>0</v>
      </c>
      <c r="K135" s="213"/>
      <c r="L135" s="218"/>
      <c r="M135" s="219"/>
      <c r="N135" s="220"/>
      <c r="O135" s="220"/>
      <c r="P135" s="221">
        <f>SUM(P136:P153)</f>
        <v>0</v>
      </c>
      <c r="Q135" s="220"/>
      <c r="R135" s="221">
        <f>SUM(R136:R153)</f>
        <v>0.063149999999999998</v>
      </c>
      <c r="S135" s="220"/>
      <c r="T135" s="222">
        <f>SUM(T136:T153)</f>
        <v>0.048000000000000001</v>
      </c>
      <c r="U135" s="12"/>
      <c r="V135" s="12"/>
      <c r="W135" s="12"/>
      <c r="X135" s="12"/>
      <c r="Y135" s="12"/>
      <c r="Z135" s="12"/>
      <c r="AA135" s="12"/>
      <c r="AB135" s="12"/>
      <c r="AC135" s="12"/>
      <c r="AD135" s="12"/>
      <c r="AE135" s="12"/>
      <c r="AR135" s="223" t="s">
        <v>82</v>
      </c>
      <c r="AT135" s="224" t="s">
        <v>72</v>
      </c>
      <c r="AU135" s="224" t="s">
        <v>82</v>
      </c>
      <c r="AY135" s="223" t="s">
        <v>140</v>
      </c>
      <c r="BK135" s="225">
        <f>SUM(BK136:BK153)</f>
        <v>0</v>
      </c>
    </row>
    <row r="136" s="2" customFormat="1" ht="21.75" customHeight="1">
      <c r="A136" s="40"/>
      <c r="B136" s="41"/>
      <c r="C136" s="228" t="s">
        <v>290</v>
      </c>
      <c r="D136" s="228" t="s">
        <v>142</v>
      </c>
      <c r="E136" s="229" t="s">
        <v>801</v>
      </c>
      <c r="F136" s="230" t="s">
        <v>802</v>
      </c>
      <c r="G136" s="231" t="s">
        <v>181</v>
      </c>
      <c r="H136" s="232">
        <v>10</v>
      </c>
      <c r="I136" s="233"/>
      <c r="J136" s="234">
        <f>ROUND(I136*H136,2)</f>
        <v>0</v>
      </c>
      <c r="K136" s="230" t="s">
        <v>146</v>
      </c>
      <c r="L136" s="46"/>
      <c r="M136" s="235" t="s">
        <v>19</v>
      </c>
      <c r="N136" s="236" t="s">
        <v>44</v>
      </c>
      <c r="O136" s="86"/>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232</v>
      </c>
      <c r="AT136" s="239" t="s">
        <v>142</v>
      </c>
      <c r="AU136" s="239" t="s">
        <v>156</v>
      </c>
      <c r="AY136" s="19" t="s">
        <v>140</v>
      </c>
      <c r="BE136" s="240">
        <f>IF(N136="základní",J136,0)</f>
        <v>0</v>
      </c>
      <c r="BF136" s="240">
        <f>IF(N136="snížená",J136,0)</f>
        <v>0</v>
      </c>
      <c r="BG136" s="240">
        <f>IF(N136="zákl. přenesená",J136,0)</f>
        <v>0</v>
      </c>
      <c r="BH136" s="240">
        <f>IF(N136="sníž. přenesená",J136,0)</f>
        <v>0</v>
      </c>
      <c r="BI136" s="240">
        <f>IF(N136="nulová",J136,0)</f>
        <v>0</v>
      </c>
      <c r="BJ136" s="19" t="s">
        <v>80</v>
      </c>
      <c r="BK136" s="240">
        <f>ROUND(I136*H136,2)</f>
        <v>0</v>
      </c>
      <c r="BL136" s="19" t="s">
        <v>232</v>
      </c>
      <c r="BM136" s="239" t="s">
        <v>859</v>
      </c>
    </row>
    <row r="137" s="13" customFormat="1">
      <c r="A137" s="13"/>
      <c r="B137" s="255"/>
      <c r="C137" s="256"/>
      <c r="D137" s="241" t="s">
        <v>190</v>
      </c>
      <c r="E137" s="257" t="s">
        <v>19</v>
      </c>
      <c r="F137" s="258" t="s">
        <v>805</v>
      </c>
      <c r="G137" s="256"/>
      <c r="H137" s="259">
        <v>10</v>
      </c>
      <c r="I137" s="260"/>
      <c r="J137" s="256"/>
      <c r="K137" s="256"/>
      <c r="L137" s="261"/>
      <c r="M137" s="262"/>
      <c r="N137" s="263"/>
      <c r="O137" s="263"/>
      <c r="P137" s="263"/>
      <c r="Q137" s="263"/>
      <c r="R137" s="263"/>
      <c r="S137" s="263"/>
      <c r="T137" s="264"/>
      <c r="U137" s="13"/>
      <c r="V137" s="13"/>
      <c r="W137" s="13"/>
      <c r="X137" s="13"/>
      <c r="Y137" s="13"/>
      <c r="Z137" s="13"/>
      <c r="AA137" s="13"/>
      <c r="AB137" s="13"/>
      <c r="AC137" s="13"/>
      <c r="AD137" s="13"/>
      <c r="AE137" s="13"/>
      <c r="AT137" s="265" t="s">
        <v>190</v>
      </c>
      <c r="AU137" s="265" t="s">
        <v>156</v>
      </c>
      <c r="AV137" s="13" t="s">
        <v>82</v>
      </c>
      <c r="AW137" s="13" t="s">
        <v>35</v>
      </c>
      <c r="AX137" s="13" t="s">
        <v>80</v>
      </c>
      <c r="AY137" s="265" t="s">
        <v>140</v>
      </c>
    </row>
    <row r="138" s="2" customFormat="1" ht="21.75" customHeight="1">
      <c r="A138" s="40"/>
      <c r="B138" s="41"/>
      <c r="C138" s="228" t="s">
        <v>295</v>
      </c>
      <c r="D138" s="228" t="s">
        <v>142</v>
      </c>
      <c r="E138" s="229" t="s">
        <v>806</v>
      </c>
      <c r="F138" s="230" t="s">
        <v>807</v>
      </c>
      <c r="G138" s="231" t="s">
        <v>181</v>
      </c>
      <c r="H138" s="232">
        <v>35</v>
      </c>
      <c r="I138" s="233"/>
      <c r="J138" s="234">
        <f>ROUND(I138*H138,2)</f>
        <v>0</v>
      </c>
      <c r="K138" s="230" t="s">
        <v>146</v>
      </c>
      <c r="L138" s="46"/>
      <c r="M138" s="235" t="s">
        <v>19</v>
      </c>
      <c r="N138" s="236" t="s">
        <v>44</v>
      </c>
      <c r="O138" s="86"/>
      <c r="P138" s="237">
        <f>O138*H138</f>
        <v>0</v>
      </c>
      <c r="Q138" s="237">
        <v>0</v>
      </c>
      <c r="R138" s="237">
        <f>Q138*H138</f>
        <v>0</v>
      </c>
      <c r="S138" s="237">
        <v>0</v>
      </c>
      <c r="T138" s="238">
        <f>S138*H138</f>
        <v>0</v>
      </c>
      <c r="U138" s="40"/>
      <c r="V138" s="40"/>
      <c r="W138" s="40"/>
      <c r="X138" s="40"/>
      <c r="Y138" s="40"/>
      <c r="Z138" s="40"/>
      <c r="AA138" s="40"/>
      <c r="AB138" s="40"/>
      <c r="AC138" s="40"/>
      <c r="AD138" s="40"/>
      <c r="AE138" s="40"/>
      <c r="AR138" s="239" t="s">
        <v>232</v>
      </c>
      <c r="AT138" s="239" t="s">
        <v>142</v>
      </c>
      <c r="AU138" s="239" t="s">
        <v>156</v>
      </c>
      <c r="AY138" s="19" t="s">
        <v>140</v>
      </c>
      <c r="BE138" s="240">
        <f>IF(N138="základní",J138,0)</f>
        <v>0</v>
      </c>
      <c r="BF138" s="240">
        <f>IF(N138="snížená",J138,0)</f>
        <v>0</v>
      </c>
      <c r="BG138" s="240">
        <f>IF(N138="zákl. přenesená",J138,0)</f>
        <v>0</v>
      </c>
      <c r="BH138" s="240">
        <f>IF(N138="sníž. přenesená",J138,0)</f>
        <v>0</v>
      </c>
      <c r="BI138" s="240">
        <f>IF(N138="nulová",J138,0)</f>
        <v>0</v>
      </c>
      <c r="BJ138" s="19" t="s">
        <v>80</v>
      </c>
      <c r="BK138" s="240">
        <f>ROUND(I138*H138,2)</f>
        <v>0</v>
      </c>
      <c r="BL138" s="19" t="s">
        <v>232</v>
      </c>
      <c r="BM138" s="239" t="s">
        <v>860</v>
      </c>
    </row>
    <row r="139" s="13" customFormat="1">
      <c r="A139" s="13"/>
      <c r="B139" s="255"/>
      <c r="C139" s="256"/>
      <c r="D139" s="241" t="s">
        <v>190</v>
      </c>
      <c r="E139" s="257" t="s">
        <v>19</v>
      </c>
      <c r="F139" s="258" t="s">
        <v>861</v>
      </c>
      <c r="G139" s="256"/>
      <c r="H139" s="259">
        <v>5</v>
      </c>
      <c r="I139" s="260"/>
      <c r="J139" s="256"/>
      <c r="K139" s="256"/>
      <c r="L139" s="261"/>
      <c r="M139" s="262"/>
      <c r="N139" s="263"/>
      <c r="O139" s="263"/>
      <c r="P139" s="263"/>
      <c r="Q139" s="263"/>
      <c r="R139" s="263"/>
      <c r="S139" s="263"/>
      <c r="T139" s="264"/>
      <c r="U139" s="13"/>
      <c r="V139" s="13"/>
      <c r="W139" s="13"/>
      <c r="X139" s="13"/>
      <c r="Y139" s="13"/>
      <c r="Z139" s="13"/>
      <c r="AA139" s="13"/>
      <c r="AB139" s="13"/>
      <c r="AC139" s="13"/>
      <c r="AD139" s="13"/>
      <c r="AE139" s="13"/>
      <c r="AT139" s="265" t="s">
        <v>190</v>
      </c>
      <c r="AU139" s="265" t="s">
        <v>156</v>
      </c>
      <c r="AV139" s="13" t="s">
        <v>82</v>
      </c>
      <c r="AW139" s="13" t="s">
        <v>35</v>
      </c>
      <c r="AX139" s="13" t="s">
        <v>73</v>
      </c>
      <c r="AY139" s="265" t="s">
        <v>140</v>
      </c>
    </row>
    <row r="140" s="13" customFormat="1">
      <c r="A140" s="13"/>
      <c r="B140" s="255"/>
      <c r="C140" s="256"/>
      <c r="D140" s="241" t="s">
        <v>190</v>
      </c>
      <c r="E140" s="257" t="s">
        <v>19</v>
      </c>
      <c r="F140" s="258" t="s">
        <v>846</v>
      </c>
      <c r="G140" s="256"/>
      <c r="H140" s="259">
        <v>25</v>
      </c>
      <c r="I140" s="260"/>
      <c r="J140" s="256"/>
      <c r="K140" s="256"/>
      <c r="L140" s="261"/>
      <c r="M140" s="262"/>
      <c r="N140" s="263"/>
      <c r="O140" s="263"/>
      <c r="P140" s="263"/>
      <c r="Q140" s="263"/>
      <c r="R140" s="263"/>
      <c r="S140" s="263"/>
      <c r="T140" s="264"/>
      <c r="U140" s="13"/>
      <c r="V140" s="13"/>
      <c r="W140" s="13"/>
      <c r="X140" s="13"/>
      <c r="Y140" s="13"/>
      <c r="Z140" s="13"/>
      <c r="AA140" s="13"/>
      <c r="AB140" s="13"/>
      <c r="AC140" s="13"/>
      <c r="AD140" s="13"/>
      <c r="AE140" s="13"/>
      <c r="AT140" s="265" t="s">
        <v>190</v>
      </c>
      <c r="AU140" s="265" t="s">
        <v>156</v>
      </c>
      <c r="AV140" s="13" t="s">
        <v>82</v>
      </c>
      <c r="AW140" s="13" t="s">
        <v>35</v>
      </c>
      <c r="AX140" s="13" t="s">
        <v>73</v>
      </c>
      <c r="AY140" s="265" t="s">
        <v>140</v>
      </c>
    </row>
    <row r="141" s="13" customFormat="1">
      <c r="A141" s="13"/>
      <c r="B141" s="255"/>
      <c r="C141" s="256"/>
      <c r="D141" s="241" t="s">
        <v>190</v>
      </c>
      <c r="E141" s="257" t="s">
        <v>19</v>
      </c>
      <c r="F141" s="258" t="s">
        <v>811</v>
      </c>
      <c r="G141" s="256"/>
      <c r="H141" s="259">
        <v>5</v>
      </c>
      <c r="I141" s="260"/>
      <c r="J141" s="256"/>
      <c r="K141" s="256"/>
      <c r="L141" s="261"/>
      <c r="M141" s="262"/>
      <c r="N141" s="263"/>
      <c r="O141" s="263"/>
      <c r="P141" s="263"/>
      <c r="Q141" s="263"/>
      <c r="R141" s="263"/>
      <c r="S141" s="263"/>
      <c r="T141" s="264"/>
      <c r="U141" s="13"/>
      <c r="V141" s="13"/>
      <c r="W141" s="13"/>
      <c r="X141" s="13"/>
      <c r="Y141" s="13"/>
      <c r="Z141" s="13"/>
      <c r="AA141" s="13"/>
      <c r="AB141" s="13"/>
      <c r="AC141" s="13"/>
      <c r="AD141" s="13"/>
      <c r="AE141" s="13"/>
      <c r="AT141" s="265" t="s">
        <v>190</v>
      </c>
      <c r="AU141" s="265" t="s">
        <v>156</v>
      </c>
      <c r="AV141" s="13" t="s">
        <v>82</v>
      </c>
      <c r="AW141" s="13" t="s">
        <v>35</v>
      </c>
      <c r="AX141" s="13" t="s">
        <v>73</v>
      </c>
      <c r="AY141" s="265" t="s">
        <v>140</v>
      </c>
    </row>
    <row r="142" s="14" customFormat="1">
      <c r="A142" s="14"/>
      <c r="B142" s="266"/>
      <c r="C142" s="267"/>
      <c r="D142" s="241" t="s">
        <v>190</v>
      </c>
      <c r="E142" s="268" t="s">
        <v>19</v>
      </c>
      <c r="F142" s="269" t="s">
        <v>197</v>
      </c>
      <c r="G142" s="267"/>
      <c r="H142" s="270">
        <v>35</v>
      </c>
      <c r="I142" s="271"/>
      <c r="J142" s="267"/>
      <c r="K142" s="267"/>
      <c r="L142" s="272"/>
      <c r="M142" s="273"/>
      <c r="N142" s="274"/>
      <c r="O142" s="274"/>
      <c r="P142" s="274"/>
      <c r="Q142" s="274"/>
      <c r="R142" s="274"/>
      <c r="S142" s="274"/>
      <c r="T142" s="275"/>
      <c r="U142" s="14"/>
      <c r="V142" s="14"/>
      <c r="W142" s="14"/>
      <c r="X142" s="14"/>
      <c r="Y142" s="14"/>
      <c r="Z142" s="14"/>
      <c r="AA142" s="14"/>
      <c r="AB142" s="14"/>
      <c r="AC142" s="14"/>
      <c r="AD142" s="14"/>
      <c r="AE142" s="14"/>
      <c r="AT142" s="276" t="s">
        <v>190</v>
      </c>
      <c r="AU142" s="276" t="s">
        <v>156</v>
      </c>
      <c r="AV142" s="14" t="s">
        <v>147</v>
      </c>
      <c r="AW142" s="14" t="s">
        <v>35</v>
      </c>
      <c r="AX142" s="14" t="s">
        <v>80</v>
      </c>
      <c r="AY142" s="276" t="s">
        <v>140</v>
      </c>
    </row>
    <row r="143" s="2" customFormat="1" ht="16.5" customHeight="1">
      <c r="A143" s="40"/>
      <c r="B143" s="41"/>
      <c r="C143" s="245" t="s">
        <v>299</v>
      </c>
      <c r="D143" s="245" t="s">
        <v>173</v>
      </c>
      <c r="E143" s="246" t="s">
        <v>815</v>
      </c>
      <c r="F143" s="247" t="s">
        <v>816</v>
      </c>
      <c r="G143" s="248" t="s">
        <v>153</v>
      </c>
      <c r="H143" s="249">
        <v>156</v>
      </c>
      <c r="I143" s="250"/>
      <c r="J143" s="251">
        <f>ROUND(I143*H143,2)</f>
        <v>0</v>
      </c>
      <c r="K143" s="247" t="s">
        <v>146</v>
      </c>
      <c r="L143" s="252"/>
      <c r="M143" s="253" t="s">
        <v>19</v>
      </c>
      <c r="N143" s="254" t="s">
        <v>44</v>
      </c>
      <c r="O143" s="86"/>
      <c r="P143" s="237">
        <f>O143*H143</f>
        <v>0</v>
      </c>
      <c r="Q143" s="237">
        <v>0.00012</v>
      </c>
      <c r="R143" s="237">
        <f>Q143*H143</f>
        <v>0.018720000000000001</v>
      </c>
      <c r="S143" s="237">
        <v>0</v>
      </c>
      <c r="T143" s="238">
        <f>S143*H143</f>
        <v>0</v>
      </c>
      <c r="U143" s="40"/>
      <c r="V143" s="40"/>
      <c r="W143" s="40"/>
      <c r="X143" s="40"/>
      <c r="Y143" s="40"/>
      <c r="Z143" s="40"/>
      <c r="AA143" s="40"/>
      <c r="AB143" s="40"/>
      <c r="AC143" s="40"/>
      <c r="AD143" s="40"/>
      <c r="AE143" s="40"/>
      <c r="AR143" s="239" t="s">
        <v>326</v>
      </c>
      <c r="AT143" s="239" t="s">
        <v>173</v>
      </c>
      <c r="AU143" s="239" t="s">
        <v>156</v>
      </c>
      <c r="AY143" s="19" t="s">
        <v>140</v>
      </c>
      <c r="BE143" s="240">
        <f>IF(N143="základní",J143,0)</f>
        <v>0</v>
      </c>
      <c r="BF143" s="240">
        <f>IF(N143="snížená",J143,0)</f>
        <v>0</v>
      </c>
      <c r="BG143" s="240">
        <f>IF(N143="zákl. přenesená",J143,0)</f>
        <v>0</v>
      </c>
      <c r="BH143" s="240">
        <f>IF(N143="sníž. přenesená",J143,0)</f>
        <v>0</v>
      </c>
      <c r="BI143" s="240">
        <f>IF(N143="nulová",J143,0)</f>
        <v>0</v>
      </c>
      <c r="BJ143" s="19" t="s">
        <v>80</v>
      </c>
      <c r="BK143" s="240">
        <f>ROUND(I143*H143,2)</f>
        <v>0</v>
      </c>
      <c r="BL143" s="19" t="s">
        <v>232</v>
      </c>
      <c r="BM143" s="239" t="s">
        <v>862</v>
      </c>
    </row>
    <row r="144" s="2" customFormat="1" ht="16.5" customHeight="1">
      <c r="A144" s="40"/>
      <c r="B144" s="41"/>
      <c r="C144" s="245" t="s">
        <v>304</v>
      </c>
      <c r="D144" s="245" t="s">
        <v>173</v>
      </c>
      <c r="E144" s="246" t="s">
        <v>818</v>
      </c>
      <c r="F144" s="247" t="s">
        <v>819</v>
      </c>
      <c r="G144" s="248" t="s">
        <v>153</v>
      </c>
      <c r="H144" s="249">
        <v>10</v>
      </c>
      <c r="I144" s="250"/>
      <c r="J144" s="251">
        <f>ROUND(I144*H144,2)</f>
        <v>0</v>
      </c>
      <c r="K144" s="247" t="s">
        <v>176</v>
      </c>
      <c r="L144" s="252"/>
      <c r="M144" s="253" t="s">
        <v>19</v>
      </c>
      <c r="N144" s="254" t="s">
        <v>44</v>
      </c>
      <c r="O144" s="86"/>
      <c r="P144" s="237">
        <f>O144*H144</f>
        <v>0</v>
      </c>
      <c r="Q144" s="237">
        <v>4.0000000000000003E-05</v>
      </c>
      <c r="R144" s="237">
        <f>Q144*H144</f>
        <v>0.00040000000000000002</v>
      </c>
      <c r="S144" s="237">
        <v>0</v>
      </c>
      <c r="T144" s="238">
        <f>S144*H144</f>
        <v>0</v>
      </c>
      <c r="U144" s="40"/>
      <c r="V144" s="40"/>
      <c r="W144" s="40"/>
      <c r="X144" s="40"/>
      <c r="Y144" s="40"/>
      <c r="Z144" s="40"/>
      <c r="AA144" s="40"/>
      <c r="AB144" s="40"/>
      <c r="AC144" s="40"/>
      <c r="AD144" s="40"/>
      <c r="AE144" s="40"/>
      <c r="AR144" s="239" t="s">
        <v>326</v>
      </c>
      <c r="AT144" s="239" t="s">
        <v>173</v>
      </c>
      <c r="AU144" s="239" t="s">
        <v>156</v>
      </c>
      <c r="AY144" s="19" t="s">
        <v>140</v>
      </c>
      <c r="BE144" s="240">
        <f>IF(N144="základní",J144,0)</f>
        <v>0</v>
      </c>
      <c r="BF144" s="240">
        <f>IF(N144="snížená",J144,0)</f>
        <v>0</v>
      </c>
      <c r="BG144" s="240">
        <f>IF(N144="zákl. přenesená",J144,0)</f>
        <v>0</v>
      </c>
      <c r="BH144" s="240">
        <f>IF(N144="sníž. přenesená",J144,0)</f>
        <v>0</v>
      </c>
      <c r="BI144" s="240">
        <f>IF(N144="nulová",J144,0)</f>
        <v>0</v>
      </c>
      <c r="BJ144" s="19" t="s">
        <v>80</v>
      </c>
      <c r="BK144" s="240">
        <f>ROUND(I144*H144,2)</f>
        <v>0</v>
      </c>
      <c r="BL144" s="19" t="s">
        <v>232</v>
      </c>
      <c r="BM144" s="239" t="s">
        <v>863</v>
      </c>
    </row>
    <row r="145" s="2" customFormat="1" ht="16.5" customHeight="1">
      <c r="A145" s="40"/>
      <c r="B145" s="41"/>
      <c r="C145" s="245" t="s">
        <v>312</v>
      </c>
      <c r="D145" s="245" t="s">
        <v>173</v>
      </c>
      <c r="E145" s="246" t="s">
        <v>864</v>
      </c>
      <c r="F145" s="247" t="s">
        <v>865</v>
      </c>
      <c r="G145" s="248" t="s">
        <v>153</v>
      </c>
      <c r="H145" s="249">
        <v>20</v>
      </c>
      <c r="I145" s="250"/>
      <c r="J145" s="251">
        <f>ROUND(I145*H145,2)</f>
        <v>0</v>
      </c>
      <c r="K145" s="247" t="s">
        <v>146</v>
      </c>
      <c r="L145" s="252"/>
      <c r="M145" s="253" t="s">
        <v>19</v>
      </c>
      <c r="N145" s="254" t="s">
        <v>44</v>
      </c>
      <c r="O145" s="86"/>
      <c r="P145" s="237">
        <f>O145*H145</f>
        <v>0</v>
      </c>
      <c r="Q145" s="237">
        <v>0.00012999999999999999</v>
      </c>
      <c r="R145" s="237">
        <f>Q145*H145</f>
        <v>0.0025999999999999999</v>
      </c>
      <c r="S145" s="237">
        <v>0</v>
      </c>
      <c r="T145" s="238">
        <f>S145*H145</f>
        <v>0</v>
      </c>
      <c r="U145" s="40"/>
      <c r="V145" s="40"/>
      <c r="W145" s="40"/>
      <c r="X145" s="40"/>
      <c r="Y145" s="40"/>
      <c r="Z145" s="40"/>
      <c r="AA145" s="40"/>
      <c r="AB145" s="40"/>
      <c r="AC145" s="40"/>
      <c r="AD145" s="40"/>
      <c r="AE145" s="40"/>
      <c r="AR145" s="239" t="s">
        <v>326</v>
      </c>
      <c r="AT145" s="239" t="s">
        <v>173</v>
      </c>
      <c r="AU145" s="239" t="s">
        <v>156</v>
      </c>
      <c r="AY145" s="19" t="s">
        <v>140</v>
      </c>
      <c r="BE145" s="240">
        <f>IF(N145="základní",J145,0)</f>
        <v>0</v>
      </c>
      <c r="BF145" s="240">
        <f>IF(N145="snížená",J145,0)</f>
        <v>0</v>
      </c>
      <c r="BG145" s="240">
        <f>IF(N145="zákl. přenesená",J145,0)</f>
        <v>0</v>
      </c>
      <c r="BH145" s="240">
        <f>IF(N145="sníž. přenesená",J145,0)</f>
        <v>0</v>
      </c>
      <c r="BI145" s="240">
        <f>IF(N145="nulová",J145,0)</f>
        <v>0</v>
      </c>
      <c r="BJ145" s="19" t="s">
        <v>80</v>
      </c>
      <c r="BK145" s="240">
        <f>ROUND(I145*H145,2)</f>
        <v>0</v>
      </c>
      <c r="BL145" s="19" t="s">
        <v>232</v>
      </c>
      <c r="BM145" s="239" t="s">
        <v>866</v>
      </c>
    </row>
    <row r="146" s="2" customFormat="1" ht="16.5" customHeight="1">
      <c r="A146" s="40"/>
      <c r="B146" s="41"/>
      <c r="C146" s="245" t="s">
        <v>317</v>
      </c>
      <c r="D146" s="245" t="s">
        <v>173</v>
      </c>
      <c r="E146" s="246" t="s">
        <v>821</v>
      </c>
      <c r="F146" s="247" t="s">
        <v>822</v>
      </c>
      <c r="G146" s="248" t="s">
        <v>153</v>
      </c>
      <c r="H146" s="249">
        <v>111</v>
      </c>
      <c r="I146" s="250"/>
      <c r="J146" s="251">
        <f>ROUND(I146*H146,2)</f>
        <v>0</v>
      </c>
      <c r="K146" s="247" t="s">
        <v>176</v>
      </c>
      <c r="L146" s="252"/>
      <c r="M146" s="253" t="s">
        <v>19</v>
      </c>
      <c r="N146" s="254" t="s">
        <v>44</v>
      </c>
      <c r="O146" s="86"/>
      <c r="P146" s="237">
        <f>O146*H146</f>
        <v>0</v>
      </c>
      <c r="Q146" s="237">
        <v>0.00016000000000000001</v>
      </c>
      <c r="R146" s="237">
        <f>Q146*H146</f>
        <v>0.017760000000000001</v>
      </c>
      <c r="S146" s="237">
        <v>0</v>
      </c>
      <c r="T146" s="238">
        <f>S146*H146</f>
        <v>0</v>
      </c>
      <c r="U146" s="40"/>
      <c r="V146" s="40"/>
      <c r="W146" s="40"/>
      <c r="X146" s="40"/>
      <c r="Y146" s="40"/>
      <c r="Z146" s="40"/>
      <c r="AA146" s="40"/>
      <c r="AB146" s="40"/>
      <c r="AC146" s="40"/>
      <c r="AD146" s="40"/>
      <c r="AE146" s="40"/>
      <c r="AR146" s="239" t="s">
        <v>326</v>
      </c>
      <c r="AT146" s="239" t="s">
        <v>173</v>
      </c>
      <c r="AU146" s="239" t="s">
        <v>156</v>
      </c>
      <c r="AY146" s="19" t="s">
        <v>140</v>
      </c>
      <c r="BE146" s="240">
        <f>IF(N146="základní",J146,0)</f>
        <v>0</v>
      </c>
      <c r="BF146" s="240">
        <f>IF(N146="snížená",J146,0)</f>
        <v>0</v>
      </c>
      <c r="BG146" s="240">
        <f>IF(N146="zákl. přenesená",J146,0)</f>
        <v>0</v>
      </c>
      <c r="BH146" s="240">
        <f>IF(N146="sníž. přenesená",J146,0)</f>
        <v>0</v>
      </c>
      <c r="BI146" s="240">
        <f>IF(N146="nulová",J146,0)</f>
        <v>0</v>
      </c>
      <c r="BJ146" s="19" t="s">
        <v>80</v>
      </c>
      <c r="BK146" s="240">
        <f>ROUND(I146*H146,2)</f>
        <v>0</v>
      </c>
      <c r="BL146" s="19" t="s">
        <v>232</v>
      </c>
      <c r="BM146" s="239" t="s">
        <v>867</v>
      </c>
    </row>
    <row r="147" s="2" customFormat="1" ht="16.5" customHeight="1">
      <c r="A147" s="40"/>
      <c r="B147" s="41"/>
      <c r="C147" s="245" t="s">
        <v>322</v>
      </c>
      <c r="D147" s="245" t="s">
        <v>173</v>
      </c>
      <c r="E147" s="246" t="s">
        <v>824</v>
      </c>
      <c r="F147" s="247" t="s">
        <v>825</v>
      </c>
      <c r="G147" s="248" t="s">
        <v>210</v>
      </c>
      <c r="H147" s="249">
        <v>13</v>
      </c>
      <c r="I147" s="250"/>
      <c r="J147" s="251">
        <f>ROUND(I147*H147,2)</f>
        <v>0</v>
      </c>
      <c r="K147" s="247" t="s">
        <v>176</v>
      </c>
      <c r="L147" s="252"/>
      <c r="M147" s="253" t="s">
        <v>19</v>
      </c>
      <c r="N147" s="254" t="s">
        <v>44</v>
      </c>
      <c r="O147" s="86"/>
      <c r="P147" s="237">
        <f>O147*H147</f>
        <v>0</v>
      </c>
      <c r="Q147" s="237">
        <v>0.00080000000000000004</v>
      </c>
      <c r="R147" s="237">
        <f>Q147*H147</f>
        <v>0.010400000000000001</v>
      </c>
      <c r="S147" s="237">
        <v>0</v>
      </c>
      <c r="T147" s="238">
        <f>S147*H147</f>
        <v>0</v>
      </c>
      <c r="U147" s="40"/>
      <c r="V147" s="40"/>
      <c r="W147" s="40"/>
      <c r="X147" s="40"/>
      <c r="Y147" s="40"/>
      <c r="Z147" s="40"/>
      <c r="AA147" s="40"/>
      <c r="AB147" s="40"/>
      <c r="AC147" s="40"/>
      <c r="AD147" s="40"/>
      <c r="AE147" s="40"/>
      <c r="AR147" s="239" t="s">
        <v>326</v>
      </c>
      <c r="AT147" s="239" t="s">
        <v>173</v>
      </c>
      <c r="AU147" s="239" t="s">
        <v>156</v>
      </c>
      <c r="AY147" s="19" t="s">
        <v>140</v>
      </c>
      <c r="BE147" s="240">
        <f>IF(N147="základní",J147,0)</f>
        <v>0</v>
      </c>
      <c r="BF147" s="240">
        <f>IF(N147="snížená",J147,0)</f>
        <v>0</v>
      </c>
      <c r="BG147" s="240">
        <f>IF(N147="zákl. přenesená",J147,0)</f>
        <v>0</v>
      </c>
      <c r="BH147" s="240">
        <f>IF(N147="sníž. přenesená",J147,0)</f>
        <v>0</v>
      </c>
      <c r="BI147" s="240">
        <f>IF(N147="nulová",J147,0)</f>
        <v>0</v>
      </c>
      <c r="BJ147" s="19" t="s">
        <v>80</v>
      </c>
      <c r="BK147" s="240">
        <f>ROUND(I147*H147,2)</f>
        <v>0</v>
      </c>
      <c r="BL147" s="19" t="s">
        <v>232</v>
      </c>
      <c r="BM147" s="239" t="s">
        <v>868</v>
      </c>
    </row>
    <row r="148" s="2" customFormat="1" ht="16.5" customHeight="1">
      <c r="A148" s="40"/>
      <c r="B148" s="41"/>
      <c r="C148" s="245" t="s">
        <v>326</v>
      </c>
      <c r="D148" s="245" t="s">
        <v>173</v>
      </c>
      <c r="E148" s="246" t="s">
        <v>827</v>
      </c>
      <c r="F148" s="247" t="s">
        <v>828</v>
      </c>
      <c r="G148" s="248" t="s">
        <v>210</v>
      </c>
      <c r="H148" s="249">
        <v>8</v>
      </c>
      <c r="I148" s="250"/>
      <c r="J148" s="251">
        <f>ROUND(I148*H148,2)</f>
        <v>0</v>
      </c>
      <c r="K148" s="247" t="s">
        <v>176</v>
      </c>
      <c r="L148" s="252"/>
      <c r="M148" s="253" t="s">
        <v>19</v>
      </c>
      <c r="N148" s="254" t="s">
        <v>44</v>
      </c>
      <c r="O148" s="86"/>
      <c r="P148" s="237">
        <f>O148*H148</f>
        <v>0</v>
      </c>
      <c r="Q148" s="237">
        <v>0.00020000000000000001</v>
      </c>
      <c r="R148" s="237">
        <f>Q148*H148</f>
        <v>0.0016000000000000001</v>
      </c>
      <c r="S148" s="237">
        <v>0</v>
      </c>
      <c r="T148" s="238">
        <f>S148*H148</f>
        <v>0</v>
      </c>
      <c r="U148" s="40"/>
      <c r="V148" s="40"/>
      <c r="W148" s="40"/>
      <c r="X148" s="40"/>
      <c r="Y148" s="40"/>
      <c r="Z148" s="40"/>
      <c r="AA148" s="40"/>
      <c r="AB148" s="40"/>
      <c r="AC148" s="40"/>
      <c r="AD148" s="40"/>
      <c r="AE148" s="40"/>
      <c r="AR148" s="239" t="s">
        <v>326</v>
      </c>
      <c r="AT148" s="239" t="s">
        <v>173</v>
      </c>
      <c r="AU148" s="239" t="s">
        <v>156</v>
      </c>
      <c r="AY148" s="19" t="s">
        <v>140</v>
      </c>
      <c r="BE148" s="240">
        <f>IF(N148="základní",J148,0)</f>
        <v>0</v>
      </c>
      <c r="BF148" s="240">
        <f>IF(N148="snížená",J148,0)</f>
        <v>0</v>
      </c>
      <c r="BG148" s="240">
        <f>IF(N148="zákl. přenesená",J148,0)</f>
        <v>0</v>
      </c>
      <c r="BH148" s="240">
        <f>IF(N148="sníž. přenesená",J148,0)</f>
        <v>0</v>
      </c>
      <c r="BI148" s="240">
        <f>IF(N148="nulová",J148,0)</f>
        <v>0</v>
      </c>
      <c r="BJ148" s="19" t="s">
        <v>80</v>
      </c>
      <c r="BK148" s="240">
        <f>ROUND(I148*H148,2)</f>
        <v>0</v>
      </c>
      <c r="BL148" s="19" t="s">
        <v>232</v>
      </c>
      <c r="BM148" s="239" t="s">
        <v>869</v>
      </c>
    </row>
    <row r="149" s="2" customFormat="1" ht="44.25" customHeight="1">
      <c r="A149" s="40"/>
      <c r="B149" s="41"/>
      <c r="C149" s="228" t="s">
        <v>331</v>
      </c>
      <c r="D149" s="228" t="s">
        <v>142</v>
      </c>
      <c r="E149" s="229" t="s">
        <v>830</v>
      </c>
      <c r="F149" s="230" t="s">
        <v>831</v>
      </c>
      <c r="G149" s="231" t="s">
        <v>210</v>
      </c>
      <c r="H149" s="232">
        <v>6</v>
      </c>
      <c r="I149" s="233"/>
      <c r="J149" s="234">
        <f>ROUND(I149*H149,2)</f>
        <v>0</v>
      </c>
      <c r="K149" s="230" t="s">
        <v>146</v>
      </c>
      <c r="L149" s="46"/>
      <c r="M149" s="235" t="s">
        <v>19</v>
      </c>
      <c r="N149" s="236" t="s">
        <v>44</v>
      </c>
      <c r="O149" s="86"/>
      <c r="P149" s="237">
        <f>O149*H149</f>
        <v>0</v>
      </c>
      <c r="Q149" s="237">
        <v>0</v>
      </c>
      <c r="R149" s="237">
        <f>Q149*H149</f>
        <v>0</v>
      </c>
      <c r="S149" s="237">
        <v>0.002</v>
      </c>
      <c r="T149" s="238">
        <f>S149*H149</f>
        <v>0.012</v>
      </c>
      <c r="U149" s="40"/>
      <c r="V149" s="40"/>
      <c r="W149" s="40"/>
      <c r="X149" s="40"/>
      <c r="Y149" s="40"/>
      <c r="Z149" s="40"/>
      <c r="AA149" s="40"/>
      <c r="AB149" s="40"/>
      <c r="AC149" s="40"/>
      <c r="AD149" s="40"/>
      <c r="AE149" s="40"/>
      <c r="AR149" s="239" t="s">
        <v>232</v>
      </c>
      <c r="AT149" s="239" t="s">
        <v>142</v>
      </c>
      <c r="AU149" s="239" t="s">
        <v>156</v>
      </c>
      <c r="AY149" s="19" t="s">
        <v>140</v>
      </c>
      <c r="BE149" s="240">
        <f>IF(N149="základní",J149,0)</f>
        <v>0</v>
      </c>
      <c r="BF149" s="240">
        <f>IF(N149="snížená",J149,0)</f>
        <v>0</v>
      </c>
      <c r="BG149" s="240">
        <f>IF(N149="zákl. přenesená",J149,0)</f>
        <v>0</v>
      </c>
      <c r="BH149" s="240">
        <f>IF(N149="sníž. přenesená",J149,0)</f>
        <v>0</v>
      </c>
      <c r="BI149" s="240">
        <f>IF(N149="nulová",J149,0)</f>
        <v>0</v>
      </c>
      <c r="BJ149" s="19" t="s">
        <v>80</v>
      </c>
      <c r="BK149" s="240">
        <f>ROUND(I149*H149,2)</f>
        <v>0</v>
      </c>
      <c r="BL149" s="19" t="s">
        <v>232</v>
      </c>
      <c r="BM149" s="239" t="s">
        <v>870</v>
      </c>
    </row>
    <row r="150" s="13" customFormat="1">
      <c r="A150" s="13"/>
      <c r="B150" s="255"/>
      <c r="C150" s="256"/>
      <c r="D150" s="241" t="s">
        <v>190</v>
      </c>
      <c r="E150" s="257" t="s">
        <v>19</v>
      </c>
      <c r="F150" s="258" t="s">
        <v>871</v>
      </c>
      <c r="G150" s="256"/>
      <c r="H150" s="259">
        <v>6</v>
      </c>
      <c r="I150" s="260"/>
      <c r="J150" s="256"/>
      <c r="K150" s="256"/>
      <c r="L150" s="261"/>
      <c r="M150" s="262"/>
      <c r="N150" s="263"/>
      <c r="O150" s="263"/>
      <c r="P150" s="263"/>
      <c r="Q150" s="263"/>
      <c r="R150" s="263"/>
      <c r="S150" s="263"/>
      <c r="T150" s="264"/>
      <c r="U150" s="13"/>
      <c r="V150" s="13"/>
      <c r="W150" s="13"/>
      <c r="X150" s="13"/>
      <c r="Y150" s="13"/>
      <c r="Z150" s="13"/>
      <c r="AA150" s="13"/>
      <c r="AB150" s="13"/>
      <c r="AC150" s="13"/>
      <c r="AD150" s="13"/>
      <c r="AE150" s="13"/>
      <c r="AT150" s="265" t="s">
        <v>190</v>
      </c>
      <c r="AU150" s="265" t="s">
        <v>156</v>
      </c>
      <c r="AV150" s="13" t="s">
        <v>82</v>
      </c>
      <c r="AW150" s="13" t="s">
        <v>35</v>
      </c>
      <c r="AX150" s="13" t="s">
        <v>80</v>
      </c>
      <c r="AY150" s="265" t="s">
        <v>140</v>
      </c>
    </row>
    <row r="151" s="2" customFormat="1" ht="33" customHeight="1">
      <c r="A151" s="40"/>
      <c r="B151" s="41"/>
      <c r="C151" s="228" t="s">
        <v>336</v>
      </c>
      <c r="D151" s="228" t="s">
        <v>142</v>
      </c>
      <c r="E151" s="229" t="s">
        <v>834</v>
      </c>
      <c r="F151" s="230" t="s">
        <v>835</v>
      </c>
      <c r="G151" s="231" t="s">
        <v>153</v>
      </c>
      <c r="H151" s="232">
        <v>6</v>
      </c>
      <c r="I151" s="233"/>
      <c r="J151" s="234">
        <f>ROUND(I151*H151,2)</f>
        <v>0</v>
      </c>
      <c r="K151" s="230" t="s">
        <v>146</v>
      </c>
      <c r="L151" s="46"/>
      <c r="M151" s="235" t="s">
        <v>19</v>
      </c>
      <c r="N151" s="236" t="s">
        <v>44</v>
      </c>
      <c r="O151" s="86"/>
      <c r="P151" s="237">
        <f>O151*H151</f>
        <v>0</v>
      </c>
      <c r="Q151" s="237">
        <v>0</v>
      </c>
      <c r="R151" s="237">
        <f>Q151*H151</f>
        <v>0</v>
      </c>
      <c r="S151" s="237">
        <v>0.0060000000000000001</v>
      </c>
      <c r="T151" s="238">
        <f>S151*H151</f>
        <v>0.036000000000000004</v>
      </c>
      <c r="U151" s="40"/>
      <c r="V151" s="40"/>
      <c r="W151" s="40"/>
      <c r="X151" s="40"/>
      <c r="Y151" s="40"/>
      <c r="Z151" s="40"/>
      <c r="AA151" s="40"/>
      <c r="AB151" s="40"/>
      <c r="AC151" s="40"/>
      <c r="AD151" s="40"/>
      <c r="AE151" s="40"/>
      <c r="AR151" s="239" t="s">
        <v>232</v>
      </c>
      <c r="AT151" s="239" t="s">
        <v>142</v>
      </c>
      <c r="AU151" s="239" t="s">
        <v>156</v>
      </c>
      <c r="AY151" s="19" t="s">
        <v>140</v>
      </c>
      <c r="BE151" s="240">
        <f>IF(N151="základní",J151,0)</f>
        <v>0</v>
      </c>
      <c r="BF151" s="240">
        <f>IF(N151="snížená",J151,0)</f>
        <v>0</v>
      </c>
      <c r="BG151" s="240">
        <f>IF(N151="zákl. přenesená",J151,0)</f>
        <v>0</v>
      </c>
      <c r="BH151" s="240">
        <f>IF(N151="sníž. přenesená",J151,0)</f>
        <v>0</v>
      </c>
      <c r="BI151" s="240">
        <f>IF(N151="nulová",J151,0)</f>
        <v>0</v>
      </c>
      <c r="BJ151" s="19" t="s">
        <v>80</v>
      </c>
      <c r="BK151" s="240">
        <f>ROUND(I151*H151,2)</f>
        <v>0</v>
      </c>
      <c r="BL151" s="19" t="s">
        <v>232</v>
      </c>
      <c r="BM151" s="239" t="s">
        <v>872</v>
      </c>
    </row>
    <row r="152" s="2" customFormat="1" ht="21.75" customHeight="1">
      <c r="A152" s="40"/>
      <c r="B152" s="41"/>
      <c r="C152" s="228" t="s">
        <v>341</v>
      </c>
      <c r="D152" s="228" t="s">
        <v>142</v>
      </c>
      <c r="E152" s="229" t="s">
        <v>837</v>
      </c>
      <c r="F152" s="230" t="s">
        <v>838</v>
      </c>
      <c r="G152" s="231" t="s">
        <v>145</v>
      </c>
      <c r="H152" s="232">
        <v>0.29999999999999999</v>
      </c>
      <c r="I152" s="233"/>
      <c r="J152" s="234">
        <f>ROUND(I152*H152,2)</f>
        <v>0</v>
      </c>
      <c r="K152" s="230" t="s">
        <v>146</v>
      </c>
      <c r="L152" s="46"/>
      <c r="M152" s="235" t="s">
        <v>19</v>
      </c>
      <c r="N152" s="236" t="s">
        <v>44</v>
      </c>
      <c r="O152" s="86"/>
      <c r="P152" s="237">
        <f>O152*H152</f>
        <v>0</v>
      </c>
      <c r="Q152" s="237">
        <v>0.038899999999999997</v>
      </c>
      <c r="R152" s="237">
        <f>Q152*H152</f>
        <v>0.011669999999999998</v>
      </c>
      <c r="S152" s="237">
        <v>0</v>
      </c>
      <c r="T152" s="238">
        <f>S152*H152</f>
        <v>0</v>
      </c>
      <c r="U152" s="40"/>
      <c r="V152" s="40"/>
      <c r="W152" s="40"/>
      <c r="X152" s="40"/>
      <c r="Y152" s="40"/>
      <c r="Z152" s="40"/>
      <c r="AA152" s="40"/>
      <c r="AB152" s="40"/>
      <c r="AC152" s="40"/>
      <c r="AD152" s="40"/>
      <c r="AE152" s="40"/>
      <c r="AR152" s="239" t="s">
        <v>232</v>
      </c>
      <c r="AT152" s="239" t="s">
        <v>142</v>
      </c>
      <c r="AU152" s="239" t="s">
        <v>156</v>
      </c>
      <c r="AY152" s="19" t="s">
        <v>140</v>
      </c>
      <c r="BE152" s="240">
        <f>IF(N152="základní",J152,0)</f>
        <v>0</v>
      </c>
      <c r="BF152" s="240">
        <f>IF(N152="snížená",J152,0)</f>
        <v>0</v>
      </c>
      <c r="BG152" s="240">
        <f>IF(N152="zákl. přenesená",J152,0)</f>
        <v>0</v>
      </c>
      <c r="BH152" s="240">
        <f>IF(N152="sníž. přenesená",J152,0)</f>
        <v>0</v>
      </c>
      <c r="BI152" s="240">
        <f>IF(N152="nulová",J152,0)</f>
        <v>0</v>
      </c>
      <c r="BJ152" s="19" t="s">
        <v>80</v>
      </c>
      <c r="BK152" s="240">
        <f>ROUND(I152*H152,2)</f>
        <v>0</v>
      </c>
      <c r="BL152" s="19" t="s">
        <v>232</v>
      </c>
      <c r="BM152" s="239" t="s">
        <v>873</v>
      </c>
    </row>
    <row r="153" s="13" customFormat="1">
      <c r="A153" s="13"/>
      <c r="B153" s="255"/>
      <c r="C153" s="256"/>
      <c r="D153" s="241" t="s">
        <v>190</v>
      </c>
      <c r="E153" s="257" t="s">
        <v>19</v>
      </c>
      <c r="F153" s="258" t="s">
        <v>874</v>
      </c>
      <c r="G153" s="256"/>
      <c r="H153" s="259">
        <v>0.29999999999999999</v>
      </c>
      <c r="I153" s="260"/>
      <c r="J153" s="256"/>
      <c r="K153" s="256"/>
      <c r="L153" s="261"/>
      <c r="M153" s="302"/>
      <c r="N153" s="303"/>
      <c r="O153" s="303"/>
      <c r="P153" s="303"/>
      <c r="Q153" s="303"/>
      <c r="R153" s="303"/>
      <c r="S153" s="303"/>
      <c r="T153" s="304"/>
      <c r="U153" s="13"/>
      <c r="V153" s="13"/>
      <c r="W153" s="13"/>
      <c r="X153" s="13"/>
      <c r="Y153" s="13"/>
      <c r="Z153" s="13"/>
      <c r="AA153" s="13"/>
      <c r="AB153" s="13"/>
      <c r="AC153" s="13"/>
      <c r="AD153" s="13"/>
      <c r="AE153" s="13"/>
      <c r="AT153" s="265" t="s">
        <v>190</v>
      </c>
      <c r="AU153" s="265" t="s">
        <v>156</v>
      </c>
      <c r="AV153" s="13" t="s">
        <v>82</v>
      </c>
      <c r="AW153" s="13" t="s">
        <v>35</v>
      </c>
      <c r="AX153" s="13" t="s">
        <v>80</v>
      </c>
      <c r="AY153" s="265" t="s">
        <v>140</v>
      </c>
    </row>
    <row r="154" s="2" customFormat="1" ht="6.96" customHeight="1">
      <c r="A154" s="40"/>
      <c r="B154" s="61"/>
      <c r="C154" s="62"/>
      <c r="D154" s="62"/>
      <c r="E154" s="62"/>
      <c r="F154" s="62"/>
      <c r="G154" s="62"/>
      <c r="H154" s="62"/>
      <c r="I154" s="177"/>
      <c r="J154" s="62"/>
      <c r="K154" s="62"/>
      <c r="L154" s="46"/>
      <c r="M154" s="40"/>
      <c r="O154" s="40"/>
      <c r="P154" s="40"/>
      <c r="Q154" s="40"/>
      <c r="R154" s="40"/>
      <c r="S154" s="40"/>
      <c r="T154" s="40"/>
      <c r="U154" s="40"/>
      <c r="V154" s="40"/>
      <c r="W154" s="40"/>
      <c r="X154" s="40"/>
      <c r="Y154" s="40"/>
      <c r="Z154" s="40"/>
      <c r="AA154" s="40"/>
      <c r="AB154" s="40"/>
      <c r="AC154" s="40"/>
      <c r="AD154" s="40"/>
      <c r="AE154" s="40"/>
    </row>
  </sheetData>
  <sheetProtection sheet="1" autoFilter="0" formatColumns="0" formatRows="0" objects="1" scenarios="1" spinCount="100000" saltValue="wlHl1omeHenli/0TMGylCh1BXJJ7mc+f1NzzkzlpnqINmzVzSi27P+HsEOd/+zOjwi19YwwsSqB3JesE2uIjpA==" hashValue="H0+BP7Z3gjtt5XZFEI/IPqLz1oLUx7RXyYcqhI4S4Qnbfa6czJxsiMN0Ve5psvJASi9SAVKPAQXusgKIpBxLZQ==" algorithmName="SHA-512" password="CC35"/>
  <autoFilter ref="C89:K153"/>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93</v>
      </c>
    </row>
    <row r="3" s="1" customFormat="1" ht="6.96" customHeight="1">
      <c r="B3" s="141"/>
      <c r="C3" s="142"/>
      <c r="D3" s="142"/>
      <c r="E3" s="142"/>
      <c r="F3" s="142"/>
      <c r="G3" s="142"/>
      <c r="H3" s="142"/>
      <c r="I3" s="143"/>
      <c r="J3" s="142"/>
      <c r="K3" s="142"/>
      <c r="L3" s="22"/>
      <c r="AT3" s="19" t="s">
        <v>82</v>
      </c>
    </row>
    <row r="4" s="1" customFormat="1" ht="24.96" customHeight="1">
      <c r="B4" s="22"/>
      <c r="D4" s="144" t="s">
        <v>96</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Oprava střechy nádražní budovy, Vyškov</v>
      </c>
      <c r="F7" s="146"/>
      <c r="G7" s="146"/>
      <c r="H7" s="146"/>
      <c r="I7" s="140"/>
      <c r="L7" s="22"/>
    </row>
    <row r="8" s="1" customFormat="1" ht="12" customHeight="1">
      <c r="B8" s="22"/>
      <c r="D8" s="146" t="s">
        <v>97</v>
      </c>
      <c r="I8" s="140"/>
      <c r="L8" s="22"/>
    </row>
    <row r="9" s="2" customFormat="1" ht="16.5" customHeight="1">
      <c r="A9" s="40"/>
      <c r="B9" s="46"/>
      <c r="C9" s="40"/>
      <c r="D9" s="40"/>
      <c r="E9" s="147" t="s">
        <v>98</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99</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875</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30. 4. 2020</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27</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30</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tr">
        <f>IF('Rekapitulace stavby'!AN16="","",'Rekapitulace stavby'!AN16)</f>
        <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tr">
        <f>IF('Rekapitulace stavby'!E17="","",'Rekapitulace stavby'!E17)</f>
        <v xml:space="preserve"> </v>
      </c>
      <c r="F23" s="40"/>
      <c r="G23" s="40"/>
      <c r="H23" s="40"/>
      <c r="I23" s="151" t="s">
        <v>29</v>
      </c>
      <c r="J23" s="135" t="str">
        <f>IF('Rekapitulace stavby'!AN17="","",'Rekapitulace stavby'!AN17)</f>
        <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36</v>
      </c>
      <c r="E25" s="40"/>
      <c r="F25" s="40"/>
      <c r="G25" s="40"/>
      <c r="H25" s="40"/>
      <c r="I25" s="151" t="s">
        <v>26</v>
      </c>
      <c r="J25" s="135" t="str">
        <f>IF('Rekapitulace stavby'!AN19="","",'Rekapitulace stavby'!AN19)</f>
        <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51" t="s">
        <v>29</v>
      </c>
      <c r="J26" s="135" t="str">
        <f>IF('Rekapitulace stavby'!AN20="","",'Rekapitulace stavby'!AN20)</f>
        <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37</v>
      </c>
      <c r="E28" s="40"/>
      <c r="F28" s="40"/>
      <c r="G28" s="40"/>
      <c r="H28" s="40"/>
      <c r="I28" s="148"/>
      <c r="J28" s="40"/>
      <c r="K28" s="40"/>
      <c r="L28" s="149"/>
      <c r="S28" s="40"/>
      <c r="T28" s="40"/>
      <c r="U28" s="40"/>
      <c r="V28" s="40"/>
      <c r="W28" s="40"/>
      <c r="X28" s="40"/>
      <c r="Y28" s="40"/>
      <c r="Z28" s="40"/>
      <c r="AA28" s="40"/>
      <c r="AB28" s="40"/>
      <c r="AC28" s="40"/>
      <c r="AD28" s="40"/>
      <c r="AE28" s="40"/>
    </row>
    <row r="29" s="8" customFormat="1" ht="83.25" customHeight="1">
      <c r="A29" s="153"/>
      <c r="B29" s="154"/>
      <c r="C29" s="153"/>
      <c r="D29" s="153"/>
      <c r="E29" s="155" t="s">
        <v>38</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39</v>
      </c>
      <c r="E32" s="40"/>
      <c r="F32" s="40"/>
      <c r="G32" s="40"/>
      <c r="H32" s="40"/>
      <c r="I32" s="148"/>
      <c r="J32" s="161">
        <f>ROUND(J89,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41</v>
      </c>
      <c r="G34" s="40"/>
      <c r="H34" s="40"/>
      <c r="I34" s="163" t="s">
        <v>40</v>
      </c>
      <c r="J34" s="162" t="s">
        <v>42</v>
      </c>
      <c r="K34" s="40"/>
      <c r="L34" s="149"/>
      <c r="S34" s="40"/>
      <c r="T34" s="40"/>
      <c r="U34" s="40"/>
      <c r="V34" s="40"/>
      <c r="W34" s="40"/>
      <c r="X34" s="40"/>
      <c r="Y34" s="40"/>
      <c r="Z34" s="40"/>
      <c r="AA34" s="40"/>
      <c r="AB34" s="40"/>
      <c r="AC34" s="40"/>
      <c r="AD34" s="40"/>
      <c r="AE34" s="40"/>
    </row>
    <row r="35" s="2" customFormat="1" ht="14.4" customHeight="1">
      <c r="A35" s="40"/>
      <c r="B35" s="46"/>
      <c r="C35" s="40"/>
      <c r="D35" s="164" t="s">
        <v>43</v>
      </c>
      <c r="E35" s="146" t="s">
        <v>44</v>
      </c>
      <c r="F35" s="165">
        <f>ROUND((SUM(BE89:BE135)),  2)</f>
        <v>0</v>
      </c>
      <c r="G35" s="40"/>
      <c r="H35" s="40"/>
      <c r="I35" s="166">
        <v>0.20999999999999999</v>
      </c>
      <c r="J35" s="165">
        <f>ROUND(((SUM(BE89:BE135))*I35),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45</v>
      </c>
      <c r="F36" s="165">
        <f>ROUND((SUM(BF89:BF135)),  2)</f>
        <v>0</v>
      </c>
      <c r="G36" s="40"/>
      <c r="H36" s="40"/>
      <c r="I36" s="166">
        <v>0.14999999999999999</v>
      </c>
      <c r="J36" s="165">
        <f>ROUND(((SUM(BF89:BF135))*I36),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46</v>
      </c>
      <c r="F37" s="165">
        <f>ROUND((SUM(BG89:BG135)),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47</v>
      </c>
      <c r="F38" s="165">
        <f>ROUND((SUM(BH89:BH135)),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48</v>
      </c>
      <c r="F39" s="165">
        <f>ROUND((SUM(BI89:BI135)),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49</v>
      </c>
      <c r="E41" s="169"/>
      <c r="F41" s="169"/>
      <c r="G41" s="170" t="s">
        <v>50</v>
      </c>
      <c r="H41" s="171" t="s">
        <v>51</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101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Oprava střechy nádražní budovy, Vyškov</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97</v>
      </c>
      <c r="D51" s="24"/>
      <c r="E51" s="24"/>
      <c r="F51" s="24"/>
      <c r="G51" s="24"/>
      <c r="H51" s="24"/>
      <c r="I51" s="140"/>
      <c r="J51" s="24"/>
      <c r="K51" s="24"/>
      <c r="L51" s="22"/>
    </row>
    <row r="52" s="2" customFormat="1" ht="16.5" customHeight="1">
      <c r="A52" s="40"/>
      <c r="B52" s="41"/>
      <c r="C52" s="42"/>
      <c r="D52" s="42"/>
      <c r="E52" s="181" t="s">
        <v>98</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99</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400.1 - Hromosvod</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Vyškov</v>
      </c>
      <c r="G56" s="42"/>
      <c r="H56" s="42"/>
      <c r="I56" s="151" t="s">
        <v>23</v>
      </c>
      <c r="J56" s="74" t="str">
        <f>IF(J14="","",J14)</f>
        <v>30. 4. 2020</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Správa železnic, státní organizace</v>
      </c>
      <c r="G58" s="42"/>
      <c r="H58" s="42"/>
      <c r="I58" s="151" t="s">
        <v>33</v>
      </c>
      <c r="J58" s="38" t="str">
        <f>E23</f>
        <v xml:space="preserve"> </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36</v>
      </c>
      <c r="J59" s="38" t="str">
        <f>E26</f>
        <v xml:space="preserve"> </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102</v>
      </c>
      <c r="D61" s="183"/>
      <c r="E61" s="183"/>
      <c r="F61" s="183"/>
      <c r="G61" s="183"/>
      <c r="H61" s="183"/>
      <c r="I61" s="184"/>
      <c r="J61" s="185" t="s">
        <v>103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71</v>
      </c>
      <c r="D63" s="42"/>
      <c r="E63" s="42"/>
      <c r="F63" s="42"/>
      <c r="G63" s="42"/>
      <c r="H63" s="42"/>
      <c r="I63" s="148"/>
      <c r="J63" s="104">
        <f>J89</f>
        <v>0</v>
      </c>
      <c r="K63" s="42"/>
      <c r="L63" s="149"/>
      <c r="S63" s="40"/>
      <c r="T63" s="40"/>
      <c r="U63" s="40"/>
      <c r="V63" s="40"/>
      <c r="W63" s="40"/>
      <c r="X63" s="40"/>
      <c r="Y63" s="40"/>
      <c r="Z63" s="40"/>
      <c r="AA63" s="40"/>
      <c r="AB63" s="40"/>
      <c r="AC63" s="40"/>
      <c r="AD63" s="40"/>
      <c r="AE63" s="40"/>
      <c r="AU63" s="19" t="s">
        <v>104</v>
      </c>
    </row>
    <row r="64" s="9" customFormat="1" ht="24.96" customHeight="1">
      <c r="A64" s="9"/>
      <c r="B64" s="187"/>
      <c r="C64" s="188"/>
      <c r="D64" s="189" t="s">
        <v>105</v>
      </c>
      <c r="E64" s="190"/>
      <c r="F64" s="190"/>
      <c r="G64" s="190"/>
      <c r="H64" s="190"/>
      <c r="I64" s="191"/>
      <c r="J64" s="192">
        <f>J90</f>
        <v>0</v>
      </c>
      <c r="K64" s="188"/>
      <c r="L64" s="193"/>
      <c r="S64" s="9"/>
      <c r="T64" s="9"/>
      <c r="U64" s="9"/>
      <c r="V64" s="9"/>
      <c r="W64" s="9"/>
      <c r="X64" s="9"/>
      <c r="Y64" s="9"/>
      <c r="Z64" s="9"/>
      <c r="AA64" s="9"/>
      <c r="AB64" s="9"/>
      <c r="AC64" s="9"/>
      <c r="AD64" s="9"/>
      <c r="AE64" s="9"/>
    </row>
    <row r="65" s="10" customFormat="1" ht="19.92" customHeight="1">
      <c r="A65" s="10"/>
      <c r="B65" s="194"/>
      <c r="C65" s="127"/>
      <c r="D65" s="195" t="s">
        <v>876</v>
      </c>
      <c r="E65" s="196"/>
      <c r="F65" s="196"/>
      <c r="G65" s="196"/>
      <c r="H65" s="196"/>
      <c r="I65" s="197"/>
      <c r="J65" s="198">
        <f>J91</f>
        <v>0</v>
      </c>
      <c r="K65" s="127"/>
      <c r="L65" s="199"/>
      <c r="S65" s="10"/>
      <c r="T65" s="10"/>
      <c r="U65" s="10"/>
      <c r="V65" s="10"/>
      <c r="W65" s="10"/>
      <c r="X65" s="10"/>
      <c r="Y65" s="10"/>
      <c r="Z65" s="10"/>
      <c r="AA65" s="10"/>
      <c r="AB65" s="10"/>
      <c r="AC65" s="10"/>
      <c r="AD65" s="10"/>
      <c r="AE65" s="10"/>
    </row>
    <row r="66" s="9" customFormat="1" ht="24.96" customHeight="1">
      <c r="A66" s="9"/>
      <c r="B66" s="187"/>
      <c r="C66" s="188"/>
      <c r="D66" s="189" t="s">
        <v>119</v>
      </c>
      <c r="E66" s="190"/>
      <c r="F66" s="190"/>
      <c r="G66" s="190"/>
      <c r="H66" s="190"/>
      <c r="I66" s="191"/>
      <c r="J66" s="192">
        <f>J92</f>
        <v>0</v>
      </c>
      <c r="K66" s="188"/>
      <c r="L66" s="193"/>
      <c r="S66" s="9"/>
      <c r="T66" s="9"/>
      <c r="U66" s="9"/>
      <c r="V66" s="9"/>
      <c r="W66" s="9"/>
      <c r="X66" s="9"/>
      <c r="Y66" s="9"/>
      <c r="Z66" s="9"/>
      <c r="AA66" s="9"/>
      <c r="AB66" s="9"/>
      <c r="AC66" s="9"/>
      <c r="AD66" s="9"/>
      <c r="AE66" s="9"/>
    </row>
    <row r="67" s="10" customFormat="1" ht="19.92" customHeight="1">
      <c r="A67" s="10"/>
      <c r="B67" s="194"/>
      <c r="C67" s="127"/>
      <c r="D67" s="195" t="s">
        <v>781</v>
      </c>
      <c r="E67" s="196"/>
      <c r="F67" s="196"/>
      <c r="G67" s="196"/>
      <c r="H67" s="196"/>
      <c r="I67" s="197"/>
      <c r="J67" s="198">
        <f>J93</f>
        <v>0</v>
      </c>
      <c r="K67" s="127"/>
      <c r="L67" s="199"/>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148"/>
      <c r="J68" s="42"/>
      <c r="K68" s="42"/>
      <c r="L68" s="149"/>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177"/>
      <c r="J69" s="62"/>
      <c r="K69" s="62"/>
      <c r="L69" s="149"/>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180"/>
      <c r="J73" s="64"/>
      <c r="K73" s="64"/>
      <c r="L73" s="149"/>
      <c r="S73" s="40"/>
      <c r="T73" s="40"/>
      <c r="U73" s="40"/>
      <c r="V73" s="40"/>
      <c r="W73" s="40"/>
      <c r="X73" s="40"/>
      <c r="Y73" s="40"/>
      <c r="Z73" s="40"/>
      <c r="AA73" s="40"/>
      <c r="AB73" s="40"/>
      <c r="AC73" s="40"/>
      <c r="AD73" s="40"/>
      <c r="AE73" s="40"/>
    </row>
    <row r="74" s="2" customFormat="1" ht="24.96" customHeight="1">
      <c r="A74" s="40"/>
      <c r="B74" s="41"/>
      <c r="C74" s="25" t="s">
        <v>125</v>
      </c>
      <c r="D74" s="42"/>
      <c r="E74" s="42"/>
      <c r="F74" s="42"/>
      <c r="G74" s="42"/>
      <c r="H74" s="42"/>
      <c r="I74" s="148"/>
      <c r="J74" s="42"/>
      <c r="K74" s="42"/>
      <c r="L74" s="149"/>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148"/>
      <c r="J76" s="42"/>
      <c r="K76" s="42"/>
      <c r="L76" s="149"/>
      <c r="S76" s="40"/>
      <c r="T76" s="40"/>
      <c r="U76" s="40"/>
      <c r="V76" s="40"/>
      <c r="W76" s="40"/>
      <c r="X76" s="40"/>
      <c r="Y76" s="40"/>
      <c r="Z76" s="40"/>
      <c r="AA76" s="40"/>
      <c r="AB76" s="40"/>
      <c r="AC76" s="40"/>
      <c r="AD76" s="40"/>
      <c r="AE76" s="40"/>
    </row>
    <row r="77" s="2" customFormat="1" ht="16.5" customHeight="1">
      <c r="A77" s="40"/>
      <c r="B77" s="41"/>
      <c r="C77" s="42"/>
      <c r="D77" s="42"/>
      <c r="E77" s="181" t="str">
        <f>E7</f>
        <v>Oprava střechy nádražní budovy, Vyškov</v>
      </c>
      <c r="F77" s="34"/>
      <c r="G77" s="34"/>
      <c r="H77" s="34"/>
      <c r="I77" s="148"/>
      <c r="J77" s="42"/>
      <c r="K77" s="42"/>
      <c r="L77" s="149"/>
      <c r="S77" s="40"/>
      <c r="T77" s="40"/>
      <c r="U77" s="40"/>
      <c r="V77" s="40"/>
      <c r="W77" s="40"/>
      <c r="X77" s="40"/>
      <c r="Y77" s="40"/>
      <c r="Z77" s="40"/>
      <c r="AA77" s="40"/>
      <c r="AB77" s="40"/>
      <c r="AC77" s="40"/>
      <c r="AD77" s="40"/>
      <c r="AE77" s="40"/>
    </row>
    <row r="78" s="1" customFormat="1" ht="12" customHeight="1">
      <c r="B78" s="23"/>
      <c r="C78" s="34" t="s">
        <v>97</v>
      </c>
      <c r="D78" s="24"/>
      <c r="E78" s="24"/>
      <c r="F78" s="24"/>
      <c r="G78" s="24"/>
      <c r="H78" s="24"/>
      <c r="I78" s="140"/>
      <c r="J78" s="24"/>
      <c r="K78" s="24"/>
      <c r="L78" s="22"/>
    </row>
    <row r="79" s="2" customFormat="1" ht="16.5" customHeight="1">
      <c r="A79" s="40"/>
      <c r="B79" s="41"/>
      <c r="C79" s="42"/>
      <c r="D79" s="42"/>
      <c r="E79" s="181" t="s">
        <v>98</v>
      </c>
      <c r="F79" s="42"/>
      <c r="G79" s="42"/>
      <c r="H79" s="42"/>
      <c r="I79" s="148"/>
      <c r="J79" s="42"/>
      <c r="K79" s="42"/>
      <c r="L79" s="149"/>
      <c r="S79" s="40"/>
      <c r="T79" s="40"/>
      <c r="U79" s="40"/>
      <c r="V79" s="40"/>
      <c r="W79" s="40"/>
      <c r="X79" s="40"/>
      <c r="Y79" s="40"/>
      <c r="Z79" s="40"/>
      <c r="AA79" s="40"/>
      <c r="AB79" s="40"/>
      <c r="AC79" s="40"/>
      <c r="AD79" s="40"/>
      <c r="AE79" s="40"/>
    </row>
    <row r="80" s="2" customFormat="1" ht="12" customHeight="1">
      <c r="A80" s="40"/>
      <c r="B80" s="41"/>
      <c r="C80" s="34" t="s">
        <v>99</v>
      </c>
      <c r="D80" s="42"/>
      <c r="E80" s="42"/>
      <c r="F80" s="42"/>
      <c r="G80" s="42"/>
      <c r="H80" s="42"/>
      <c r="I80" s="148"/>
      <c r="J80" s="42"/>
      <c r="K80" s="42"/>
      <c r="L80" s="149"/>
      <c r="S80" s="40"/>
      <c r="T80" s="40"/>
      <c r="U80" s="40"/>
      <c r="V80" s="40"/>
      <c r="W80" s="40"/>
      <c r="X80" s="40"/>
      <c r="Y80" s="40"/>
      <c r="Z80" s="40"/>
      <c r="AA80" s="40"/>
      <c r="AB80" s="40"/>
      <c r="AC80" s="40"/>
      <c r="AD80" s="40"/>
      <c r="AE80" s="40"/>
    </row>
    <row r="81" s="2" customFormat="1" ht="16.5" customHeight="1">
      <c r="A81" s="40"/>
      <c r="B81" s="41"/>
      <c r="C81" s="42"/>
      <c r="D81" s="42"/>
      <c r="E81" s="71" t="str">
        <f>E11</f>
        <v>400.1 - Hromosvod</v>
      </c>
      <c r="F81" s="42"/>
      <c r="G81" s="42"/>
      <c r="H81" s="42"/>
      <c r="I81" s="148"/>
      <c r="J81" s="42"/>
      <c r="K81" s="42"/>
      <c r="L81" s="149"/>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48"/>
      <c r="J82" s="42"/>
      <c r="K82" s="42"/>
      <c r="L82" s="149"/>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F14</f>
        <v>Vyškov</v>
      </c>
      <c r="G83" s="42"/>
      <c r="H83" s="42"/>
      <c r="I83" s="151" t="s">
        <v>23</v>
      </c>
      <c r="J83" s="74" t="str">
        <f>IF(J14="","",J14)</f>
        <v>30. 4. 2020</v>
      </c>
      <c r="K83" s="42"/>
      <c r="L83" s="149"/>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148"/>
      <c r="J84" s="42"/>
      <c r="K84" s="42"/>
      <c r="L84" s="149"/>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E17</f>
        <v>Správa železnic, státní organizace</v>
      </c>
      <c r="G85" s="42"/>
      <c r="H85" s="42"/>
      <c r="I85" s="151" t="s">
        <v>33</v>
      </c>
      <c r="J85" s="38" t="str">
        <f>E23</f>
        <v xml:space="preserve"> </v>
      </c>
      <c r="K85" s="42"/>
      <c r="L85" s="149"/>
      <c r="S85" s="40"/>
      <c r="T85" s="40"/>
      <c r="U85" s="40"/>
      <c r="V85" s="40"/>
      <c r="W85" s="40"/>
      <c r="X85" s="40"/>
      <c r="Y85" s="40"/>
      <c r="Z85" s="40"/>
      <c r="AA85" s="40"/>
      <c r="AB85" s="40"/>
      <c r="AC85" s="40"/>
      <c r="AD85" s="40"/>
      <c r="AE85" s="40"/>
    </row>
    <row r="86" s="2" customFormat="1" ht="15.15" customHeight="1">
      <c r="A86" s="40"/>
      <c r="B86" s="41"/>
      <c r="C86" s="34" t="s">
        <v>31</v>
      </c>
      <c r="D86" s="42"/>
      <c r="E86" s="42"/>
      <c r="F86" s="29" t="str">
        <f>IF(E20="","",E20)</f>
        <v>Vyplň údaj</v>
      </c>
      <c r="G86" s="42"/>
      <c r="H86" s="42"/>
      <c r="I86" s="151" t="s">
        <v>36</v>
      </c>
      <c r="J86" s="38" t="str">
        <f>E26</f>
        <v xml:space="preserve"> </v>
      </c>
      <c r="K86" s="42"/>
      <c r="L86" s="149"/>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148"/>
      <c r="J87" s="42"/>
      <c r="K87" s="42"/>
      <c r="L87" s="149"/>
      <c r="S87" s="40"/>
      <c r="T87" s="40"/>
      <c r="U87" s="40"/>
      <c r="V87" s="40"/>
      <c r="W87" s="40"/>
      <c r="X87" s="40"/>
      <c r="Y87" s="40"/>
      <c r="Z87" s="40"/>
      <c r="AA87" s="40"/>
      <c r="AB87" s="40"/>
      <c r="AC87" s="40"/>
      <c r="AD87" s="40"/>
      <c r="AE87" s="40"/>
    </row>
    <row r="88" s="11" customFormat="1" ht="29.28" customHeight="1">
      <c r="A88" s="200"/>
      <c r="B88" s="201"/>
      <c r="C88" s="202" t="s">
        <v>126</v>
      </c>
      <c r="D88" s="203" t="s">
        <v>58</v>
      </c>
      <c r="E88" s="203" t="s">
        <v>54</v>
      </c>
      <c r="F88" s="203" t="s">
        <v>55</v>
      </c>
      <c r="G88" s="203" t="s">
        <v>127</v>
      </c>
      <c r="H88" s="203" t="s">
        <v>128</v>
      </c>
      <c r="I88" s="204" t="s">
        <v>129</v>
      </c>
      <c r="J88" s="203" t="s">
        <v>103</v>
      </c>
      <c r="K88" s="205" t="s">
        <v>130</v>
      </c>
      <c r="L88" s="206"/>
      <c r="M88" s="94" t="s">
        <v>19</v>
      </c>
      <c r="N88" s="95" t="s">
        <v>43</v>
      </c>
      <c r="O88" s="95" t="s">
        <v>131</v>
      </c>
      <c r="P88" s="95" t="s">
        <v>132</v>
      </c>
      <c r="Q88" s="95" t="s">
        <v>133</v>
      </c>
      <c r="R88" s="95" t="s">
        <v>134</v>
      </c>
      <c r="S88" s="95" t="s">
        <v>135</v>
      </c>
      <c r="T88" s="96" t="s">
        <v>136</v>
      </c>
      <c r="U88" s="200"/>
      <c r="V88" s="200"/>
      <c r="W88" s="200"/>
      <c r="X88" s="200"/>
      <c r="Y88" s="200"/>
      <c r="Z88" s="200"/>
      <c r="AA88" s="200"/>
      <c r="AB88" s="200"/>
      <c r="AC88" s="200"/>
      <c r="AD88" s="200"/>
      <c r="AE88" s="200"/>
    </row>
    <row r="89" s="2" customFormat="1" ht="22.8" customHeight="1">
      <c r="A89" s="40"/>
      <c r="B89" s="41"/>
      <c r="C89" s="101" t="s">
        <v>137</v>
      </c>
      <c r="D89" s="42"/>
      <c r="E89" s="42"/>
      <c r="F89" s="42"/>
      <c r="G89" s="42"/>
      <c r="H89" s="42"/>
      <c r="I89" s="148"/>
      <c r="J89" s="207">
        <f>BK89</f>
        <v>0</v>
      </c>
      <c r="K89" s="42"/>
      <c r="L89" s="46"/>
      <c r="M89" s="97"/>
      <c r="N89" s="208"/>
      <c r="O89" s="98"/>
      <c r="P89" s="209">
        <f>P90+P92</f>
        <v>0</v>
      </c>
      <c r="Q89" s="98"/>
      <c r="R89" s="209">
        <f>R90+R92</f>
        <v>0</v>
      </c>
      <c r="S89" s="98"/>
      <c r="T89" s="210">
        <f>T90+T92</f>
        <v>0</v>
      </c>
      <c r="U89" s="40"/>
      <c r="V89" s="40"/>
      <c r="W89" s="40"/>
      <c r="X89" s="40"/>
      <c r="Y89" s="40"/>
      <c r="Z89" s="40"/>
      <c r="AA89" s="40"/>
      <c r="AB89" s="40"/>
      <c r="AC89" s="40"/>
      <c r="AD89" s="40"/>
      <c r="AE89" s="40"/>
      <c r="AT89" s="19" t="s">
        <v>72</v>
      </c>
      <c r="AU89" s="19" t="s">
        <v>104</v>
      </c>
      <c r="BK89" s="211">
        <f>BK90+BK92</f>
        <v>0</v>
      </c>
    </row>
    <row r="90" s="12" customFormat="1" ht="25.92" customHeight="1">
      <c r="A90" s="12"/>
      <c r="B90" s="212"/>
      <c r="C90" s="213"/>
      <c r="D90" s="214" t="s">
        <v>72</v>
      </c>
      <c r="E90" s="215" t="s">
        <v>138</v>
      </c>
      <c r="F90" s="215" t="s">
        <v>139</v>
      </c>
      <c r="G90" s="213"/>
      <c r="H90" s="213"/>
      <c r="I90" s="216"/>
      <c r="J90" s="217">
        <f>BK90</f>
        <v>0</v>
      </c>
      <c r="K90" s="213"/>
      <c r="L90" s="218"/>
      <c r="M90" s="219"/>
      <c r="N90" s="220"/>
      <c r="O90" s="220"/>
      <c r="P90" s="221">
        <f>P91</f>
        <v>0</v>
      </c>
      <c r="Q90" s="220"/>
      <c r="R90" s="221">
        <f>R91</f>
        <v>0</v>
      </c>
      <c r="S90" s="220"/>
      <c r="T90" s="222">
        <f>T91</f>
        <v>0</v>
      </c>
      <c r="U90" s="12"/>
      <c r="V90" s="12"/>
      <c r="W90" s="12"/>
      <c r="X90" s="12"/>
      <c r="Y90" s="12"/>
      <c r="Z90" s="12"/>
      <c r="AA90" s="12"/>
      <c r="AB90" s="12"/>
      <c r="AC90" s="12"/>
      <c r="AD90" s="12"/>
      <c r="AE90" s="12"/>
      <c r="AR90" s="223" t="s">
        <v>80</v>
      </c>
      <c r="AT90" s="224" t="s">
        <v>72</v>
      </c>
      <c r="AU90" s="224" t="s">
        <v>73</v>
      </c>
      <c r="AY90" s="223" t="s">
        <v>140</v>
      </c>
      <c r="BK90" s="225">
        <f>BK91</f>
        <v>0</v>
      </c>
    </row>
    <row r="91" s="12" customFormat="1" ht="22.8" customHeight="1">
      <c r="A91" s="12"/>
      <c r="B91" s="212"/>
      <c r="C91" s="213"/>
      <c r="D91" s="214" t="s">
        <v>72</v>
      </c>
      <c r="E91" s="226" t="s">
        <v>877</v>
      </c>
      <c r="F91" s="226" t="s">
        <v>878</v>
      </c>
      <c r="G91" s="213"/>
      <c r="H91" s="213"/>
      <c r="I91" s="216"/>
      <c r="J91" s="227">
        <f>BK91</f>
        <v>0</v>
      </c>
      <c r="K91" s="213"/>
      <c r="L91" s="218"/>
      <c r="M91" s="219"/>
      <c r="N91" s="220"/>
      <c r="O91" s="220"/>
      <c r="P91" s="221">
        <v>0</v>
      </c>
      <c r="Q91" s="220"/>
      <c r="R91" s="221">
        <v>0</v>
      </c>
      <c r="S91" s="220"/>
      <c r="T91" s="222">
        <v>0</v>
      </c>
      <c r="U91" s="12"/>
      <c r="V91" s="12"/>
      <c r="W91" s="12"/>
      <c r="X91" s="12"/>
      <c r="Y91" s="12"/>
      <c r="Z91" s="12"/>
      <c r="AA91" s="12"/>
      <c r="AB91" s="12"/>
      <c r="AC91" s="12"/>
      <c r="AD91" s="12"/>
      <c r="AE91" s="12"/>
      <c r="AR91" s="223" t="s">
        <v>80</v>
      </c>
      <c r="AT91" s="224" t="s">
        <v>72</v>
      </c>
      <c r="AU91" s="224" t="s">
        <v>80</v>
      </c>
      <c r="AY91" s="223" t="s">
        <v>140</v>
      </c>
      <c r="BK91" s="225">
        <v>0</v>
      </c>
    </row>
    <row r="92" s="12" customFormat="1" ht="25.92" customHeight="1">
      <c r="A92" s="12"/>
      <c r="B92" s="212"/>
      <c r="C92" s="213"/>
      <c r="D92" s="214" t="s">
        <v>72</v>
      </c>
      <c r="E92" s="215" t="s">
        <v>470</v>
      </c>
      <c r="F92" s="215" t="s">
        <v>471</v>
      </c>
      <c r="G92" s="213"/>
      <c r="H92" s="213"/>
      <c r="I92" s="216"/>
      <c r="J92" s="217">
        <f>BK92</f>
        <v>0</v>
      </c>
      <c r="K92" s="213"/>
      <c r="L92" s="218"/>
      <c r="M92" s="219"/>
      <c r="N92" s="220"/>
      <c r="O92" s="220"/>
      <c r="P92" s="221">
        <f>P93</f>
        <v>0</v>
      </c>
      <c r="Q92" s="220"/>
      <c r="R92" s="221">
        <f>R93</f>
        <v>0</v>
      </c>
      <c r="S92" s="220"/>
      <c r="T92" s="222">
        <f>T93</f>
        <v>0</v>
      </c>
      <c r="U92" s="12"/>
      <c r="V92" s="12"/>
      <c r="W92" s="12"/>
      <c r="X92" s="12"/>
      <c r="Y92" s="12"/>
      <c r="Z92" s="12"/>
      <c r="AA92" s="12"/>
      <c r="AB92" s="12"/>
      <c r="AC92" s="12"/>
      <c r="AD92" s="12"/>
      <c r="AE92" s="12"/>
      <c r="AR92" s="223" t="s">
        <v>82</v>
      </c>
      <c r="AT92" s="224" t="s">
        <v>72</v>
      </c>
      <c r="AU92" s="224" t="s">
        <v>73</v>
      </c>
      <c r="AY92" s="223" t="s">
        <v>140</v>
      </c>
      <c r="BK92" s="225">
        <f>BK93</f>
        <v>0</v>
      </c>
    </row>
    <row r="93" s="12" customFormat="1" ht="22.8" customHeight="1">
      <c r="A93" s="12"/>
      <c r="B93" s="212"/>
      <c r="C93" s="213"/>
      <c r="D93" s="214" t="s">
        <v>72</v>
      </c>
      <c r="E93" s="226" t="s">
        <v>785</v>
      </c>
      <c r="F93" s="226" t="s">
        <v>786</v>
      </c>
      <c r="G93" s="213"/>
      <c r="H93" s="213"/>
      <c r="I93" s="216"/>
      <c r="J93" s="227">
        <f>BK93</f>
        <v>0</v>
      </c>
      <c r="K93" s="213"/>
      <c r="L93" s="218"/>
      <c r="M93" s="219"/>
      <c r="N93" s="220"/>
      <c r="O93" s="220"/>
      <c r="P93" s="221">
        <f>SUM(P94:P135)</f>
        <v>0</v>
      </c>
      <c r="Q93" s="220"/>
      <c r="R93" s="221">
        <f>SUM(R94:R135)</f>
        <v>0</v>
      </c>
      <c r="S93" s="220"/>
      <c r="T93" s="222">
        <f>SUM(T94:T135)</f>
        <v>0</v>
      </c>
      <c r="U93" s="12"/>
      <c r="V93" s="12"/>
      <c r="W93" s="12"/>
      <c r="X93" s="12"/>
      <c r="Y93" s="12"/>
      <c r="Z93" s="12"/>
      <c r="AA93" s="12"/>
      <c r="AB93" s="12"/>
      <c r="AC93" s="12"/>
      <c r="AD93" s="12"/>
      <c r="AE93" s="12"/>
      <c r="AR93" s="223" t="s">
        <v>82</v>
      </c>
      <c r="AT93" s="224" t="s">
        <v>72</v>
      </c>
      <c r="AU93" s="224" t="s">
        <v>80</v>
      </c>
      <c r="AY93" s="223" t="s">
        <v>140</v>
      </c>
      <c r="BK93" s="225">
        <f>SUM(BK94:BK135)</f>
        <v>0</v>
      </c>
    </row>
    <row r="94" s="2" customFormat="1" ht="16.5" customHeight="1">
      <c r="A94" s="40"/>
      <c r="B94" s="41"/>
      <c r="C94" s="228" t="s">
        <v>80</v>
      </c>
      <c r="D94" s="228" t="s">
        <v>142</v>
      </c>
      <c r="E94" s="229" t="s">
        <v>879</v>
      </c>
      <c r="F94" s="230" t="s">
        <v>880</v>
      </c>
      <c r="G94" s="231" t="s">
        <v>881</v>
      </c>
      <c r="H94" s="232">
        <v>4</v>
      </c>
      <c r="I94" s="233"/>
      <c r="J94" s="234">
        <f>ROUND(I94*H94,2)</f>
        <v>0</v>
      </c>
      <c r="K94" s="230" t="s">
        <v>19</v>
      </c>
      <c r="L94" s="46"/>
      <c r="M94" s="235" t="s">
        <v>19</v>
      </c>
      <c r="N94" s="236" t="s">
        <v>44</v>
      </c>
      <c r="O94" s="86"/>
      <c r="P94" s="237">
        <f>O94*H94</f>
        <v>0</v>
      </c>
      <c r="Q94" s="237">
        <v>0</v>
      </c>
      <c r="R94" s="237">
        <f>Q94*H94</f>
        <v>0</v>
      </c>
      <c r="S94" s="237">
        <v>0</v>
      </c>
      <c r="T94" s="238">
        <f>S94*H94</f>
        <v>0</v>
      </c>
      <c r="U94" s="40"/>
      <c r="V94" s="40"/>
      <c r="W94" s="40"/>
      <c r="X94" s="40"/>
      <c r="Y94" s="40"/>
      <c r="Z94" s="40"/>
      <c r="AA94" s="40"/>
      <c r="AB94" s="40"/>
      <c r="AC94" s="40"/>
      <c r="AD94" s="40"/>
      <c r="AE94" s="40"/>
      <c r="AR94" s="239" t="s">
        <v>147</v>
      </c>
      <c r="AT94" s="239" t="s">
        <v>142</v>
      </c>
      <c r="AU94" s="239" t="s">
        <v>82</v>
      </c>
      <c r="AY94" s="19" t="s">
        <v>140</v>
      </c>
      <c r="BE94" s="240">
        <f>IF(N94="základní",J94,0)</f>
        <v>0</v>
      </c>
      <c r="BF94" s="240">
        <f>IF(N94="snížená",J94,0)</f>
        <v>0</v>
      </c>
      <c r="BG94" s="240">
        <f>IF(N94="zákl. přenesená",J94,0)</f>
        <v>0</v>
      </c>
      <c r="BH94" s="240">
        <f>IF(N94="sníž. přenesená",J94,0)</f>
        <v>0</v>
      </c>
      <c r="BI94" s="240">
        <f>IF(N94="nulová",J94,0)</f>
        <v>0</v>
      </c>
      <c r="BJ94" s="19" t="s">
        <v>80</v>
      </c>
      <c r="BK94" s="240">
        <f>ROUND(I94*H94,2)</f>
        <v>0</v>
      </c>
      <c r="BL94" s="19" t="s">
        <v>147</v>
      </c>
      <c r="BM94" s="239" t="s">
        <v>882</v>
      </c>
    </row>
    <row r="95" s="2" customFormat="1" ht="16.5" customHeight="1">
      <c r="A95" s="40"/>
      <c r="B95" s="41"/>
      <c r="C95" s="228" t="s">
        <v>82</v>
      </c>
      <c r="D95" s="228" t="s">
        <v>142</v>
      </c>
      <c r="E95" s="229" t="s">
        <v>883</v>
      </c>
      <c r="F95" s="230" t="s">
        <v>884</v>
      </c>
      <c r="G95" s="231" t="s">
        <v>881</v>
      </c>
      <c r="H95" s="232">
        <v>2</v>
      </c>
      <c r="I95" s="233"/>
      <c r="J95" s="234">
        <f>ROUND(I95*H95,2)</f>
        <v>0</v>
      </c>
      <c r="K95" s="230" t="s">
        <v>19</v>
      </c>
      <c r="L95" s="46"/>
      <c r="M95" s="235" t="s">
        <v>19</v>
      </c>
      <c r="N95" s="236" t="s">
        <v>44</v>
      </c>
      <c r="O95" s="86"/>
      <c r="P95" s="237">
        <f>O95*H95</f>
        <v>0</v>
      </c>
      <c r="Q95" s="237">
        <v>0</v>
      </c>
      <c r="R95" s="237">
        <f>Q95*H95</f>
        <v>0</v>
      </c>
      <c r="S95" s="237">
        <v>0</v>
      </c>
      <c r="T95" s="238">
        <f>S95*H95</f>
        <v>0</v>
      </c>
      <c r="U95" s="40"/>
      <c r="V95" s="40"/>
      <c r="W95" s="40"/>
      <c r="X95" s="40"/>
      <c r="Y95" s="40"/>
      <c r="Z95" s="40"/>
      <c r="AA95" s="40"/>
      <c r="AB95" s="40"/>
      <c r="AC95" s="40"/>
      <c r="AD95" s="40"/>
      <c r="AE95" s="40"/>
      <c r="AR95" s="239" t="s">
        <v>147</v>
      </c>
      <c r="AT95" s="239" t="s">
        <v>142</v>
      </c>
      <c r="AU95" s="239" t="s">
        <v>82</v>
      </c>
      <c r="AY95" s="19" t="s">
        <v>140</v>
      </c>
      <c r="BE95" s="240">
        <f>IF(N95="základní",J95,0)</f>
        <v>0</v>
      </c>
      <c r="BF95" s="240">
        <f>IF(N95="snížená",J95,0)</f>
        <v>0</v>
      </c>
      <c r="BG95" s="240">
        <f>IF(N95="zákl. přenesená",J95,0)</f>
        <v>0</v>
      </c>
      <c r="BH95" s="240">
        <f>IF(N95="sníž. přenesená",J95,0)</f>
        <v>0</v>
      </c>
      <c r="BI95" s="240">
        <f>IF(N95="nulová",J95,0)</f>
        <v>0</v>
      </c>
      <c r="BJ95" s="19" t="s">
        <v>80</v>
      </c>
      <c r="BK95" s="240">
        <f>ROUND(I95*H95,2)</f>
        <v>0</v>
      </c>
      <c r="BL95" s="19" t="s">
        <v>147</v>
      </c>
      <c r="BM95" s="239" t="s">
        <v>885</v>
      </c>
    </row>
    <row r="96" s="2" customFormat="1" ht="21.75" customHeight="1">
      <c r="A96" s="40"/>
      <c r="B96" s="41"/>
      <c r="C96" s="228" t="s">
        <v>156</v>
      </c>
      <c r="D96" s="228" t="s">
        <v>142</v>
      </c>
      <c r="E96" s="229" t="s">
        <v>886</v>
      </c>
      <c r="F96" s="230" t="s">
        <v>887</v>
      </c>
      <c r="G96" s="231" t="s">
        <v>215</v>
      </c>
      <c r="H96" s="232">
        <v>1</v>
      </c>
      <c r="I96" s="233"/>
      <c r="J96" s="234">
        <f>ROUND(I96*H96,2)</f>
        <v>0</v>
      </c>
      <c r="K96" s="230" t="s">
        <v>19</v>
      </c>
      <c r="L96" s="46"/>
      <c r="M96" s="235" t="s">
        <v>19</v>
      </c>
      <c r="N96" s="236" t="s">
        <v>44</v>
      </c>
      <c r="O96" s="86"/>
      <c r="P96" s="237">
        <f>O96*H96</f>
        <v>0</v>
      </c>
      <c r="Q96" s="237">
        <v>0</v>
      </c>
      <c r="R96" s="237">
        <f>Q96*H96</f>
        <v>0</v>
      </c>
      <c r="S96" s="237">
        <v>0</v>
      </c>
      <c r="T96" s="238">
        <f>S96*H96</f>
        <v>0</v>
      </c>
      <c r="U96" s="40"/>
      <c r="V96" s="40"/>
      <c r="W96" s="40"/>
      <c r="X96" s="40"/>
      <c r="Y96" s="40"/>
      <c r="Z96" s="40"/>
      <c r="AA96" s="40"/>
      <c r="AB96" s="40"/>
      <c r="AC96" s="40"/>
      <c r="AD96" s="40"/>
      <c r="AE96" s="40"/>
      <c r="AR96" s="239" t="s">
        <v>232</v>
      </c>
      <c r="AT96" s="239" t="s">
        <v>142</v>
      </c>
      <c r="AU96" s="239" t="s">
        <v>82</v>
      </c>
      <c r="AY96" s="19" t="s">
        <v>140</v>
      </c>
      <c r="BE96" s="240">
        <f>IF(N96="základní",J96,0)</f>
        <v>0</v>
      </c>
      <c r="BF96" s="240">
        <f>IF(N96="snížená",J96,0)</f>
        <v>0</v>
      </c>
      <c r="BG96" s="240">
        <f>IF(N96="zákl. přenesená",J96,0)</f>
        <v>0</v>
      </c>
      <c r="BH96" s="240">
        <f>IF(N96="sníž. přenesená",J96,0)</f>
        <v>0</v>
      </c>
      <c r="BI96" s="240">
        <f>IF(N96="nulová",J96,0)</f>
        <v>0</v>
      </c>
      <c r="BJ96" s="19" t="s">
        <v>80</v>
      </c>
      <c r="BK96" s="240">
        <f>ROUND(I96*H96,2)</f>
        <v>0</v>
      </c>
      <c r="BL96" s="19" t="s">
        <v>232</v>
      </c>
      <c r="BM96" s="239" t="s">
        <v>888</v>
      </c>
    </row>
    <row r="97" s="2" customFormat="1" ht="16.5" customHeight="1">
      <c r="A97" s="40"/>
      <c r="B97" s="41"/>
      <c r="C97" s="228" t="s">
        <v>147</v>
      </c>
      <c r="D97" s="228" t="s">
        <v>142</v>
      </c>
      <c r="E97" s="229" t="s">
        <v>889</v>
      </c>
      <c r="F97" s="230" t="s">
        <v>890</v>
      </c>
      <c r="G97" s="231" t="s">
        <v>153</v>
      </c>
      <c r="H97" s="232">
        <v>50</v>
      </c>
      <c r="I97" s="233"/>
      <c r="J97" s="234">
        <f>ROUND(I97*H97,2)</f>
        <v>0</v>
      </c>
      <c r="K97" s="230" t="s">
        <v>19</v>
      </c>
      <c r="L97" s="46"/>
      <c r="M97" s="235" t="s">
        <v>19</v>
      </c>
      <c r="N97" s="236" t="s">
        <v>44</v>
      </c>
      <c r="O97" s="86"/>
      <c r="P97" s="237">
        <f>O97*H97</f>
        <v>0</v>
      </c>
      <c r="Q97" s="237">
        <v>0</v>
      </c>
      <c r="R97" s="237">
        <f>Q97*H97</f>
        <v>0</v>
      </c>
      <c r="S97" s="237">
        <v>0</v>
      </c>
      <c r="T97" s="238">
        <f>S97*H97</f>
        <v>0</v>
      </c>
      <c r="U97" s="40"/>
      <c r="V97" s="40"/>
      <c r="W97" s="40"/>
      <c r="X97" s="40"/>
      <c r="Y97" s="40"/>
      <c r="Z97" s="40"/>
      <c r="AA97" s="40"/>
      <c r="AB97" s="40"/>
      <c r="AC97" s="40"/>
      <c r="AD97" s="40"/>
      <c r="AE97" s="40"/>
      <c r="AR97" s="239" t="s">
        <v>147</v>
      </c>
      <c r="AT97" s="239" t="s">
        <v>142</v>
      </c>
      <c r="AU97" s="239" t="s">
        <v>82</v>
      </c>
      <c r="AY97" s="19" t="s">
        <v>140</v>
      </c>
      <c r="BE97" s="240">
        <f>IF(N97="základní",J97,0)</f>
        <v>0</v>
      </c>
      <c r="BF97" s="240">
        <f>IF(N97="snížená",J97,0)</f>
        <v>0</v>
      </c>
      <c r="BG97" s="240">
        <f>IF(N97="zákl. přenesená",J97,0)</f>
        <v>0</v>
      </c>
      <c r="BH97" s="240">
        <f>IF(N97="sníž. přenesená",J97,0)</f>
        <v>0</v>
      </c>
      <c r="BI97" s="240">
        <f>IF(N97="nulová",J97,0)</f>
        <v>0</v>
      </c>
      <c r="BJ97" s="19" t="s">
        <v>80</v>
      </c>
      <c r="BK97" s="240">
        <f>ROUND(I97*H97,2)</f>
        <v>0</v>
      </c>
      <c r="BL97" s="19" t="s">
        <v>147</v>
      </c>
      <c r="BM97" s="239" t="s">
        <v>891</v>
      </c>
    </row>
    <row r="98" s="2" customFormat="1" ht="16.5" customHeight="1">
      <c r="A98" s="40"/>
      <c r="B98" s="41"/>
      <c r="C98" s="228" t="s">
        <v>164</v>
      </c>
      <c r="D98" s="228" t="s">
        <v>142</v>
      </c>
      <c r="E98" s="229" t="s">
        <v>892</v>
      </c>
      <c r="F98" s="230" t="s">
        <v>893</v>
      </c>
      <c r="G98" s="231" t="s">
        <v>881</v>
      </c>
      <c r="H98" s="232">
        <v>1</v>
      </c>
      <c r="I98" s="233"/>
      <c r="J98" s="234">
        <f>ROUND(I98*H98,2)</f>
        <v>0</v>
      </c>
      <c r="K98" s="230" t="s">
        <v>19</v>
      </c>
      <c r="L98" s="46"/>
      <c r="M98" s="235" t="s">
        <v>19</v>
      </c>
      <c r="N98" s="236" t="s">
        <v>44</v>
      </c>
      <c r="O98" s="86"/>
      <c r="P98" s="237">
        <f>O98*H98</f>
        <v>0</v>
      </c>
      <c r="Q98" s="237">
        <v>0</v>
      </c>
      <c r="R98" s="237">
        <f>Q98*H98</f>
        <v>0</v>
      </c>
      <c r="S98" s="237">
        <v>0</v>
      </c>
      <c r="T98" s="238">
        <f>S98*H98</f>
        <v>0</v>
      </c>
      <c r="U98" s="40"/>
      <c r="V98" s="40"/>
      <c r="W98" s="40"/>
      <c r="X98" s="40"/>
      <c r="Y98" s="40"/>
      <c r="Z98" s="40"/>
      <c r="AA98" s="40"/>
      <c r="AB98" s="40"/>
      <c r="AC98" s="40"/>
      <c r="AD98" s="40"/>
      <c r="AE98" s="40"/>
      <c r="AR98" s="239" t="s">
        <v>147</v>
      </c>
      <c r="AT98" s="239" t="s">
        <v>142</v>
      </c>
      <c r="AU98" s="239" t="s">
        <v>82</v>
      </c>
      <c r="AY98" s="19" t="s">
        <v>140</v>
      </c>
      <c r="BE98" s="240">
        <f>IF(N98="základní",J98,0)</f>
        <v>0</v>
      </c>
      <c r="BF98" s="240">
        <f>IF(N98="snížená",J98,0)</f>
        <v>0</v>
      </c>
      <c r="BG98" s="240">
        <f>IF(N98="zákl. přenesená",J98,0)</f>
        <v>0</v>
      </c>
      <c r="BH98" s="240">
        <f>IF(N98="sníž. přenesená",J98,0)</f>
        <v>0</v>
      </c>
      <c r="BI98" s="240">
        <f>IF(N98="nulová",J98,0)</f>
        <v>0</v>
      </c>
      <c r="BJ98" s="19" t="s">
        <v>80</v>
      </c>
      <c r="BK98" s="240">
        <f>ROUND(I98*H98,2)</f>
        <v>0</v>
      </c>
      <c r="BL98" s="19" t="s">
        <v>147</v>
      </c>
      <c r="BM98" s="239" t="s">
        <v>894</v>
      </c>
    </row>
    <row r="99" s="2" customFormat="1" ht="16.5" customHeight="1">
      <c r="A99" s="40"/>
      <c r="B99" s="41"/>
      <c r="C99" s="228" t="s">
        <v>168</v>
      </c>
      <c r="D99" s="228" t="s">
        <v>142</v>
      </c>
      <c r="E99" s="229" t="s">
        <v>895</v>
      </c>
      <c r="F99" s="230" t="s">
        <v>896</v>
      </c>
      <c r="G99" s="231" t="s">
        <v>881</v>
      </c>
      <c r="H99" s="232">
        <v>1</v>
      </c>
      <c r="I99" s="233"/>
      <c r="J99" s="234">
        <f>ROUND(I99*H99,2)</f>
        <v>0</v>
      </c>
      <c r="K99" s="230" t="s">
        <v>19</v>
      </c>
      <c r="L99" s="46"/>
      <c r="M99" s="235" t="s">
        <v>19</v>
      </c>
      <c r="N99" s="236" t="s">
        <v>44</v>
      </c>
      <c r="O99" s="86"/>
      <c r="P99" s="237">
        <f>O99*H99</f>
        <v>0</v>
      </c>
      <c r="Q99" s="237">
        <v>0</v>
      </c>
      <c r="R99" s="237">
        <f>Q99*H99</f>
        <v>0</v>
      </c>
      <c r="S99" s="237">
        <v>0</v>
      </c>
      <c r="T99" s="238">
        <f>S99*H99</f>
        <v>0</v>
      </c>
      <c r="U99" s="40"/>
      <c r="V99" s="40"/>
      <c r="W99" s="40"/>
      <c r="X99" s="40"/>
      <c r="Y99" s="40"/>
      <c r="Z99" s="40"/>
      <c r="AA99" s="40"/>
      <c r="AB99" s="40"/>
      <c r="AC99" s="40"/>
      <c r="AD99" s="40"/>
      <c r="AE99" s="40"/>
      <c r="AR99" s="239" t="s">
        <v>147</v>
      </c>
      <c r="AT99" s="239" t="s">
        <v>142</v>
      </c>
      <c r="AU99" s="239" t="s">
        <v>82</v>
      </c>
      <c r="AY99" s="19" t="s">
        <v>140</v>
      </c>
      <c r="BE99" s="240">
        <f>IF(N99="základní",J99,0)</f>
        <v>0</v>
      </c>
      <c r="BF99" s="240">
        <f>IF(N99="snížená",J99,0)</f>
        <v>0</v>
      </c>
      <c r="BG99" s="240">
        <f>IF(N99="zákl. přenesená",J99,0)</f>
        <v>0</v>
      </c>
      <c r="BH99" s="240">
        <f>IF(N99="sníž. přenesená",J99,0)</f>
        <v>0</v>
      </c>
      <c r="BI99" s="240">
        <f>IF(N99="nulová",J99,0)</f>
        <v>0</v>
      </c>
      <c r="BJ99" s="19" t="s">
        <v>80</v>
      </c>
      <c r="BK99" s="240">
        <f>ROUND(I99*H99,2)</f>
        <v>0</v>
      </c>
      <c r="BL99" s="19" t="s">
        <v>147</v>
      </c>
      <c r="BM99" s="239" t="s">
        <v>897</v>
      </c>
    </row>
    <row r="100" s="2" customFormat="1" ht="16.5" customHeight="1">
      <c r="A100" s="40"/>
      <c r="B100" s="41"/>
      <c r="C100" s="228" t="s">
        <v>172</v>
      </c>
      <c r="D100" s="228" t="s">
        <v>142</v>
      </c>
      <c r="E100" s="229" t="s">
        <v>898</v>
      </c>
      <c r="F100" s="230" t="s">
        <v>899</v>
      </c>
      <c r="G100" s="231" t="s">
        <v>881</v>
      </c>
      <c r="H100" s="232">
        <v>1</v>
      </c>
      <c r="I100" s="233"/>
      <c r="J100" s="234">
        <f>ROUND(I100*H100,2)</f>
        <v>0</v>
      </c>
      <c r="K100" s="230" t="s">
        <v>19</v>
      </c>
      <c r="L100" s="46"/>
      <c r="M100" s="235" t="s">
        <v>19</v>
      </c>
      <c r="N100" s="236" t="s">
        <v>44</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147</v>
      </c>
      <c r="AT100" s="239" t="s">
        <v>142</v>
      </c>
      <c r="AU100" s="239" t="s">
        <v>82</v>
      </c>
      <c r="AY100" s="19" t="s">
        <v>140</v>
      </c>
      <c r="BE100" s="240">
        <f>IF(N100="základní",J100,0)</f>
        <v>0</v>
      </c>
      <c r="BF100" s="240">
        <f>IF(N100="snížená",J100,0)</f>
        <v>0</v>
      </c>
      <c r="BG100" s="240">
        <f>IF(N100="zákl. přenesená",J100,0)</f>
        <v>0</v>
      </c>
      <c r="BH100" s="240">
        <f>IF(N100="sníž. přenesená",J100,0)</f>
        <v>0</v>
      </c>
      <c r="BI100" s="240">
        <f>IF(N100="nulová",J100,0)</f>
        <v>0</v>
      </c>
      <c r="BJ100" s="19" t="s">
        <v>80</v>
      </c>
      <c r="BK100" s="240">
        <f>ROUND(I100*H100,2)</f>
        <v>0</v>
      </c>
      <c r="BL100" s="19" t="s">
        <v>147</v>
      </c>
      <c r="BM100" s="239" t="s">
        <v>900</v>
      </c>
    </row>
    <row r="101" s="2" customFormat="1" ht="16.5" customHeight="1">
      <c r="A101" s="40"/>
      <c r="B101" s="41"/>
      <c r="C101" s="228" t="s">
        <v>177</v>
      </c>
      <c r="D101" s="228" t="s">
        <v>142</v>
      </c>
      <c r="E101" s="229" t="s">
        <v>901</v>
      </c>
      <c r="F101" s="230" t="s">
        <v>902</v>
      </c>
      <c r="G101" s="231" t="s">
        <v>881</v>
      </c>
      <c r="H101" s="232">
        <v>3</v>
      </c>
      <c r="I101" s="233"/>
      <c r="J101" s="234">
        <f>ROUND(I101*H101,2)</f>
        <v>0</v>
      </c>
      <c r="K101" s="230" t="s">
        <v>19</v>
      </c>
      <c r="L101" s="46"/>
      <c r="M101" s="235" t="s">
        <v>19</v>
      </c>
      <c r="N101" s="236" t="s">
        <v>44</v>
      </c>
      <c r="O101" s="86"/>
      <c r="P101" s="237">
        <f>O101*H101</f>
        <v>0</v>
      </c>
      <c r="Q101" s="237">
        <v>0</v>
      </c>
      <c r="R101" s="237">
        <f>Q101*H101</f>
        <v>0</v>
      </c>
      <c r="S101" s="237">
        <v>0</v>
      </c>
      <c r="T101" s="238">
        <f>S101*H101</f>
        <v>0</v>
      </c>
      <c r="U101" s="40"/>
      <c r="V101" s="40"/>
      <c r="W101" s="40"/>
      <c r="X101" s="40"/>
      <c r="Y101" s="40"/>
      <c r="Z101" s="40"/>
      <c r="AA101" s="40"/>
      <c r="AB101" s="40"/>
      <c r="AC101" s="40"/>
      <c r="AD101" s="40"/>
      <c r="AE101" s="40"/>
      <c r="AR101" s="239" t="s">
        <v>147</v>
      </c>
      <c r="AT101" s="239" t="s">
        <v>142</v>
      </c>
      <c r="AU101" s="239" t="s">
        <v>82</v>
      </c>
      <c r="AY101" s="19" t="s">
        <v>140</v>
      </c>
      <c r="BE101" s="240">
        <f>IF(N101="základní",J101,0)</f>
        <v>0</v>
      </c>
      <c r="BF101" s="240">
        <f>IF(N101="snížená",J101,0)</f>
        <v>0</v>
      </c>
      <c r="BG101" s="240">
        <f>IF(N101="zákl. přenesená",J101,0)</f>
        <v>0</v>
      </c>
      <c r="BH101" s="240">
        <f>IF(N101="sníž. přenesená",J101,0)</f>
        <v>0</v>
      </c>
      <c r="BI101" s="240">
        <f>IF(N101="nulová",J101,0)</f>
        <v>0</v>
      </c>
      <c r="BJ101" s="19" t="s">
        <v>80</v>
      </c>
      <c r="BK101" s="240">
        <f>ROUND(I101*H101,2)</f>
        <v>0</v>
      </c>
      <c r="BL101" s="19" t="s">
        <v>147</v>
      </c>
      <c r="BM101" s="239" t="s">
        <v>903</v>
      </c>
    </row>
    <row r="102" s="2" customFormat="1" ht="21.75" customHeight="1">
      <c r="A102" s="40"/>
      <c r="B102" s="41"/>
      <c r="C102" s="228" t="s">
        <v>184</v>
      </c>
      <c r="D102" s="228" t="s">
        <v>142</v>
      </c>
      <c r="E102" s="229" t="s">
        <v>904</v>
      </c>
      <c r="F102" s="230" t="s">
        <v>905</v>
      </c>
      <c r="G102" s="231" t="s">
        <v>881</v>
      </c>
      <c r="H102" s="232">
        <v>1</v>
      </c>
      <c r="I102" s="233"/>
      <c r="J102" s="234">
        <f>ROUND(I102*H102,2)</f>
        <v>0</v>
      </c>
      <c r="K102" s="230" t="s">
        <v>19</v>
      </c>
      <c r="L102" s="46"/>
      <c r="M102" s="235" t="s">
        <v>19</v>
      </c>
      <c r="N102" s="236" t="s">
        <v>44</v>
      </c>
      <c r="O102" s="86"/>
      <c r="P102" s="237">
        <f>O102*H102</f>
        <v>0</v>
      </c>
      <c r="Q102" s="237">
        <v>0</v>
      </c>
      <c r="R102" s="237">
        <f>Q102*H102</f>
        <v>0</v>
      </c>
      <c r="S102" s="237">
        <v>0</v>
      </c>
      <c r="T102" s="238">
        <f>S102*H102</f>
        <v>0</v>
      </c>
      <c r="U102" s="40"/>
      <c r="V102" s="40"/>
      <c r="W102" s="40"/>
      <c r="X102" s="40"/>
      <c r="Y102" s="40"/>
      <c r="Z102" s="40"/>
      <c r="AA102" s="40"/>
      <c r="AB102" s="40"/>
      <c r="AC102" s="40"/>
      <c r="AD102" s="40"/>
      <c r="AE102" s="40"/>
      <c r="AR102" s="239" t="s">
        <v>147</v>
      </c>
      <c r="AT102" s="239" t="s">
        <v>142</v>
      </c>
      <c r="AU102" s="239" t="s">
        <v>82</v>
      </c>
      <c r="AY102" s="19" t="s">
        <v>140</v>
      </c>
      <c r="BE102" s="240">
        <f>IF(N102="základní",J102,0)</f>
        <v>0</v>
      </c>
      <c r="BF102" s="240">
        <f>IF(N102="snížená",J102,0)</f>
        <v>0</v>
      </c>
      <c r="BG102" s="240">
        <f>IF(N102="zákl. přenesená",J102,0)</f>
        <v>0</v>
      </c>
      <c r="BH102" s="240">
        <f>IF(N102="sníž. přenesená",J102,0)</f>
        <v>0</v>
      </c>
      <c r="BI102" s="240">
        <f>IF(N102="nulová",J102,0)</f>
        <v>0</v>
      </c>
      <c r="BJ102" s="19" t="s">
        <v>80</v>
      </c>
      <c r="BK102" s="240">
        <f>ROUND(I102*H102,2)</f>
        <v>0</v>
      </c>
      <c r="BL102" s="19" t="s">
        <v>147</v>
      </c>
      <c r="BM102" s="239" t="s">
        <v>906</v>
      </c>
    </row>
    <row r="103" s="2" customFormat="1" ht="16.5" customHeight="1">
      <c r="A103" s="40"/>
      <c r="B103" s="41"/>
      <c r="C103" s="228" t="s">
        <v>198</v>
      </c>
      <c r="D103" s="228" t="s">
        <v>142</v>
      </c>
      <c r="E103" s="229" t="s">
        <v>907</v>
      </c>
      <c r="F103" s="230" t="s">
        <v>908</v>
      </c>
      <c r="G103" s="231" t="s">
        <v>153</v>
      </c>
      <c r="H103" s="232">
        <v>160</v>
      </c>
      <c r="I103" s="233"/>
      <c r="J103" s="234">
        <f>ROUND(I103*H103,2)</f>
        <v>0</v>
      </c>
      <c r="K103" s="230" t="s">
        <v>19</v>
      </c>
      <c r="L103" s="46"/>
      <c r="M103" s="235" t="s">
        <v>19</v>
      </c>
      <c r="N103" s="236" t="s">
        <v>44</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147</v>
      </c>
      <c r="AT103" s="239" t="s">
        <v>142</v>
      </c>
      <c r="AU103" s="239" t="s">
        <v>82</v>
      </c>
      <c r="AY103" s="19" t="s">
        <v>140</v>
      </c>
      <c r="BE103" s="240">
        <f>IF(N103="základní",J103,0)</f>
        <v>0</v>
      </c>
      <c r="BF103" s="240">
        <f>IF(N103="snížená",J103,0)</f>
        <v>0</v>
      </c>
      <c r="BG103" s="240">
        <f>IF(N103="zákl. přenesená",J103,0)</f>
        <v>0</v>
      </c>
      <c r="BH103" s="240">
        <f>IF(N103="sníž. přenesená",J103,0)</f>
        <v>0</v>
      </c>
      <c r="BI103" s="240">
        <f>IF(N103="nulová",J103,0)</f>
        <v>0</v>
      </c>
      <c r="BJ103" s="19" t="s">
        <v>80</v>
      </c>
      <c r="BK103" s="240">
        <f>ROUND(I103*H103,2)</f>
        <v>0</v>
      </c>
      <c r="BL103" s="19" t="s">
        <v>147</v>
      </c>
      <c r="BM103" s="239" t="s">
        <v>909</v>
      </c>
    </row>
    <row r="104" s="2" customFormat="1" ht="16.5" customHeight="1">
      <c r="A104" s="40"/>
      <c r="B104" s="41"/>
      <c r="C104" s="228" t="s">
        <v>77</v>
      </c>
      <c r="D104" s="228" t="s">
        <v>142</v>
      </c>
      <c r="E104" s="229" t="s">
        <v>910</v>
      </c>
      <c r="F104" s="230" t="s">
        <v>911</v>
      </c>
      <c r="G104" s="231" t="s">
        <v>153</v>
      </c>
      <c r="H104" s="232">
        <v>450</v>
      </c>
      <c r="I104" s="233"/>
      <c r="J104" s="234">
        <f>ROUND(I104*H104,2)</f>
        <v>0</v>
      </c>
      <c r="K104" s="230" t="s">
        <v>19</v>
      </c>
      <c r="L104" s="46"/>
      <c r="M104" s="235" t="s">
        <v>19</v>
      </c>
      <c r="N104" s="236" t="s">
        <v>44</v>
      </c>
      <c r="O104" s="86"/>
      <c r="P104" s="237">
        <f>O104*H104</f>
        <v>0</v>
      </c>
      <c r="Q104" s="237">
        <v>0</v>
      </c>
      <c r="R104" s="237">
        <f>Q104*H104</f>
        <v>0</v>
      </c>
      <c r="S104" s="237">
        <v>0</v>
      </c>
      <c r="T104" s="238">
        <f>S104*H104</f>
        <v>0</v>
      </c>
      <c r="U104" s="40"/>
      <c r="V104" s="40"/>
      <c r="W104" s="40"/>
      <c r="X104" s="40"/>
      <c r="Y104" s="40"/>
      <c r="Z104" s="40"/>
      <c r="AA104" s="40"/>
      <c r="AB104" s="40"/>
      <c r="AC104" s="40"/>
      <c r="AD104" s="40"/>
      <c r="AE104" s="40"/>
      <c r="AR104" s="239" t="s">
        <v>147</v>
      </c>
      <c r="AT104" s="239" t="s">
        <v>142</v>
      </c>
      <c r="AU104" s="239" t="s">
        <v>82</v>
      </c>
      <c r="AY104" s="19" t="s">
        <v>140</v>
      </c>
      <c r="BE104" s="240">
        <f>IF(N104="základní",J104,0)</f>
        <v>0</v>
      </c>
      <c r="BF104" s="240">
        <f>IF(N104="snížená",J104,0)</f>
        <v>0</v>
      </c>
      <c r="BG104" s="240">
        <f>IF(N104="zákl. přenesená",J104,0)</f>
        <v>0</v>
      </c>
      <c r="BH104" s="240">
        <f>IF(N104="sníž. přenesená",J104,0)</f>
        <v>0</v>
      </c>
      <c r="BI104" s="240">
        <f>IF(N104="nulová",J104,0)</f>
        <v>0</v>
      </c>
      <c r="BJ104" s="19" t="s">
        <v>80</v>
      </c>
      <c r="BK104" s="240">
        <f>ROUND(I104*H104,2)</f>
        <v>0</v>
      </c>
      <c r="BL104" s="19" t="s">
        <v>147</v>
      </c>
      <c r="BM104" s="239" t="s">
        <v>912</v>
      </c>
    </row>
    <row r="105" s="2" customFormat="1" ht="16.5" customHeight="1">
      <c r="A105" s="40"/>
      <c r="B105" s="41"/>
      <c r="C105" s="228" t="s">
        <v>212</v>
      </c>
      <c r="D105" s="228" t="s">
        <v>142</v>
      </c>
      <c r="E105" s="229" t="s">
        <v>913</v>
      </c>
      <c r="F105" s="230" t="s">
        <v>914</v>
      </c>
      <c r="G105" s="231" t="s">
        <v>153</v>
      </c>
      <c r="H105" s="232">
        <v>10</v>
      </c>
      <c r="I105" s="233"/>
      <c r="J105" s="234">
        <f>ROUND(I105*H105,2)</f>
        <v>0</v>
      </c>
      <c r="K105" s="230" t="s">
        <v>19</v>
      </c>
      <c r="L105" s="46"/>
      <c r="M105" s="235" t="s">
        <v>19</v>
      </c>
      <c r="N105" s="236" t="s">
        <v>44</v>
      </c>
      <c r="O105" s="86"/>
      <c r="P105" s="237">
        <f>O105*H105</f>
        <v>0</v>
      </c>
      <c r="Q105" s="237">
        <v>0</v>
      </c>
      <c r="R105" s="237">
        <f>Q105*H105</f>
        <v>0</v>
      </c>
      <c r="S105" s="237">
        <v>0</v>
      </c>
      <c r="T105" s="238">
        <f>S105*H105</f>
        <v>0</v>
      </c>
      <c r="U105" s="40"/>
      <c r="V105" s="40"/>
      <c r="W105" s="40"/>
      <c r="X105" s="40"/>
      <c r="Y105" s="40"/>
      <c r="Z105" s="40"/>
      <c r="AA105" s="40"/>
      <c r="AB105" s="40"/>
      <c r="AC105" s="40"/>
      <c r="AD105" s="40"/>
      <c r="AE105" s="40"/>
      <c r="AR105" s="239" t="s">
        <v>147</v>
      </c>
      <c r="AT105" s="239" t="s">
        <v>142</v>
      </c>
      <c r="AU105" s="239" t="s">
        <v>82</v>
      </c>
      <c r="AY105" s="19" t="s">
        <v>140</v>
      </c>
      <c r="BE105" s="240">
        <f>IF(N105="základní",J105,0)</f>
        <v>0</v>
      </c>
      <c r="BF105" s="240">
        <f>IF(N105="snížená",J105,0)</f>
        <v>0</v>
      </c>
      <c r="BG105" s="240">
        <f>IF(N105="zákl. přenesená",J105,0)</f>
        <v>0</v>
      </c>
      <c r="BH105" s="240">
        <f>IF(N105="sníž. přenesená",J105,0)</f>
        <v>0</v>
      </c>
      <c r="BI105" s="240">
        <f>IF(N105="nulová",J105,0)</f>
        <v>0</v>
      </c>
      <c r="BJ105" s="19" t="s">
        <v>80</v>
      </c>
      <c r="BK105" s="240">
        <f>ROUND(I105*H105,2)</f>
        <v>0</v>
      </c>
      <c r="BL105" s="19" t="s">
        <v>147</v>
      </c>
      <c r="BM105" s="239" t="s">
        <v>915</v>
      </c>
    </row>
    <row r="106" s="2" customFormat="1" ht="21.75" customHeight="1">
      <c r="A106" s="40"/>
      <c r="B106" s="41"/>
      <c r="C106" s="228" t="s">
        <v>218</v>
      </c>
      <c r="D106" s="228" t="s">
        <v>142</v>
      </c>
      <c r="E106" s="229" t="s">
        <v>916</v>
      </c>
      <c r="F106" s="230" t="s">
        <v>917</v>
      </c>
      <c r="G106" s="231" t="s">
        <v>153</v>
      </c>
      <c r="H106" s="232">
        <v>20</v>
      </c>
      <c r="I106" s="233"/>
      <c r="J106" s="234">
        <f>ROUND(I106*H106,2)</f>
        <v>0</v>
      </c>
      <c r="K106" s="230" t="s">
        <v>19</v>
      </c>
      <c r="L106" s="46"/>
      <c r="M106" s="235" t="s">
        <v>19</v>
      </c>
      <c r="N106" s="236" t="s">
        <v>44</v>
      </c>
      <c r="O106" s="86"/>
      <c r="P106" s="237">
        <f>O106*H106</f>
        <v>0</v>
      </c>
      <c r="Q106" s="237">
        <v>0</v>
      </c>
      <c r="R106" s="237">
        <f>Q106*H106</f>
        <v>0</v>
      </c>
      <c r="S106" s="237">
        <v>0</v>
      </c>
      <c r="T106" s="238">
        <f>S106*H106</f>
        <v>0</v>
      </c>
      <c r="U106" s="40"/>
      <c r="V106" s="40"/>
      <c r="W106" s="40"/>
      <c r="X106" s="40"/>
      <c r="Y106" s="40"/>
      <c r="Z106" s="40"/>
      <c r="AA106" s="40"/>
      <c r="AB106" s="40"/>
      <c r="AC106" s="40"/>
      <c r="AD106" s="40"/>
      <c r="AE106" s="40"/>
      <c r="AR106" s="239" t="s">
        <v>147</v>
      </c>
      <c r="AT106" s="239" t="s">
        <v>142</v>
      </c>
      <c r="AU106" s="239" t="s">
        <v>82</v>
      </c>
      <c r="AY106" s="19" t="s">
        <v>140</v>
      </c>
      <c r="BE106" s="240">
        <f>IF(N106="základní",J106,0)</f>
        <v>0</v>
      </c>
      <c r="BF106" s="240">
        <f>IF(N106="snížená",J106,0)</f>
        <v>0</v>
      </c>
      <c r="BG106" s="240">
        <f>IF(N106="zákl. přenesená",J106,0)</f>
        <v>0</v>
      </c>
      <c r="BH106" s="240">
        <f>IF(N106="sníž. přenesená",J106,0)</f>
        <v>0</v>
      </c>
      <c r="BI106" s="240">
        <f>IF(N106="nulová",J106,0)</f>
        <v>0</v>
      </c>
      <c r="BJ106" s="19" t="s">
        <v>80</v>
      </c>
      <c r="BK106" s="240">
        <f>ROUND(I106*H106,2)</f>
        <v>0</v>
      </c>
      <c r="BL106" s="19" t="s">
        <v>147</v>
      </c>
      <c r="BM106" s="239" t="s">
        <v>918</v>
      </c>
    </row>
    <row r="107" s="2" customFormat="1" ht="16.5" customHeight="1">
      <c r="A107" s="40"/>
      <c r="B107" s="41"/>
      <c r="C107" s="228" t="s">
        <v>224</v>
      </c>
      <c r="D107" s="228" t="s">
        <v>142</v>
      </c>
      <c r="E107" s="229" t="s">
        <v>919</v>
      </c>
      <c r="F107" s="230" t="s">
        <v>920</v>
      </c>
      <c r="G107" s="231" t="s">
        <v>881</v>
      </c>
      <c r="H107" s="232">
        <v>6</v>
      </c>
      <c r="I107" s="233"/>
      <c r="J107" s="234">
        <f>ROUND(I107*H107,2)</f>
        <v>0</v>
      </c>
      <c r="K107" s="230" t="s">
        <v>19</v>
      </c>
      <c r="L107" s="46"/>
      <c r="M107" s="235" t="s">
        <v>19</v>
      </c>
      <c r="N107" s="236" t="s">
        <v>44</v>
      </c>
      <c r="O107" s="86"/>
      <c r="P107" s="237">
        <f>O107*H107</f>
        <v>0</v>
      </c>
      <c r="Q107" s="237">
        <v>0</v>
      </c>
      <c r="R107" s="237">
        <f>Q107*H107</f>
        <v>0</v>
      </c>
      <c r="S107" s="237">
        <v>0</v>
      </c>
      <c r="T107" s="238">
        <f>S107*H107</f>
        <v>0</v>
      </c>
      <c r="U107" s="40"/>
      <c r="V107" s="40"/>
      <c r="W107" s="40"/>
      <c r="X107" s="40"/>
      <c r="Y107" s="40"/>
      <c r="Z107" s="40"/>
      <c r="AA107" s="40"/>
      <c r="AB107" s="40"/>
      <c r="AC107" s="40"/>
      <c r="AD107" s="40"/>
      <c r="AE107" s="40"/>
      <c r="AR107" s="239" t="s">
        <v>147</v>
      </c>
      <c r="AT107" s="239" t="s">
        <v>142</v>
      </c>
      <c r="AU107" s="239" t="s">
        <v>82</v>
      </c>
      <c r="AY107" s="19" t="s">
        <v>140</v>
      </c>
      <c r="BE107" s="240">
        <f>IF(N107="základní",J107,0)</f>
        <v>0</v>
      </c>
      <c r="BF107" s="240">
        <f>IF(N107="snížená",J107,0)</f>
        <v>0</v>
      </c>
      <c r="BG107" s="240">
        <f>IF(N107="zákl. přenesená",J107,0)</f>
        <v>0</v>
      </c>
      <c r="BH107" s="240">
        <f>IF(N107="sníž. přenesená",J107,0)</f>
        <v>0</v>
      </c>
      <c r="BI107" s="240">
        <f>IF(N107="nulová",J107,0)</f>
        <v>0</v>
      </c>
      <c r="BJ107" s="19" t="s">
        <v>80</v>
      </c>
      <c r="BK107" s="240">
        <f>ROUND(I107*H107,2)</f>
        <v>0</v>
      </c>
      <c r="BL107" s="19" t="s">
        <v>147</v>
      </c>
      <c r="BM107" s="239" t="s">
        <v>921</v>
      </c>
    </row>
    <row r="108" s="2" customFormat="1" ht="16.5" customHeight="1">
      <c r="A108" s="40"/>
      <c r="B108" s="41"/>
      <c r="C108" s="228" t="s">
        <v>8</v>
      </c>
      <c r="D108" s="228" t="s">
        <v>142</v>
      </c>
      <c r="E108" s="229" t="s">
        <v>922</v>
      </c>
      <c r="F108" s="230" t="s">
        <v>923</v>
      </c>
      <c r="G108" s="231" t="s">
        <v>881</v>
      </c>
      <c r="H108" s="232">
        <v>8</v>
      </c>
      <c r="I108" s="233"/>
      <c r="J108" s="234">
        <f>ROUND(I108*H108,2)</f>
        <v>0</v>
      </c>
      <c r="K108" s="230" t="s">
        <v>19</v>
      </c>
      <c r="L108" s="46"/>
      <c r="M108" s="235" t="s">
        <v>19</v>
      </c>
      <c r="N108" s="236" t="s">
        <v>44</v>
      </c>
      <c r="O108" s="86"/>
      <c r="P108" s="237">
        <f>O108*H108</f>
        <v>0</v>
      </c>
      <c r="Q108" s="237">
        <v>0</v>
      </c>
      <c r="R108" s="237">
        <f>Q108*H108</f>
        <v>0</v>
      </c>
      <c r="S108" s="237">
        <v>0</v>
      </c>
      <c r="T108" s="238">
        <f>S108*H108</f>
        <v>0</v>
      </c>
      <c r="U108" s="40"/>
      <c r="V108" s="40"/>
      <c r="W108" s="40"/>
      <c r="X108" s="40"/>
      <c r="Y108" s="40"/>
      <c r="Z108" s="40"/>
      <c r="AA108" s="40"/>
      <c r="AB108" s="40"/>
      <c r="AC108" s="40"/>
      <c r="AD108" s="40"/>
      <c r="AE108" s="40"/>
      <c r="AR108" s="239" t="s">
        <v>147</v>
      </c>
      <c r="AT108" s="239" t="s">
        <v>142</v>
      </c>
      <c r="AU108" s="239" t="s">
        <v>82</v>
      </c>
      <c r="AY108" s="19" t="s">
        <v>140</v>
      </c>
      <c r="BE108" s="240">
        <f>IF(N108="základní",J108,0)</f>
        <v>0</v>
      </c>
      <c r="BF108" s="240">
        <f>IF(N108="snížená",J108,0)</f>
        <v>0</v>
      </c>
      <c r="BG108" s="240">
        <f>IF(N108="zákl. přenesená",J108,0)</f>
        <v>0</v>
      </c>
      <c r="BH108" s="240">
        <f>IF(N108="sníž. přenesená",J108,0)</f>
        <v>0</v>
      </c>
      <c r="BI108" s="240">
        <f>IF(N108="nulová",J108,0)</f>
        <v>0</v>
      </c>
      <c r="BJ108" s="19" t="s">
        <v>80</v>
      </c>
      <c r="BK108" s="240">
        <f>ROUND(I108*H108,2)</f>
        <v>0</v>
      </c>
      <c r="BL108" s="19" t="s">
        <v>147</v>
      </c>
      <c r="BM108" s="239" t="s">
        <v>924</v>
      </c>
    </row>
    <row r="109" s="2" customFormat="1" ht="16.5" customHeight="1">
      <c r="A109" s="40"/>
      <c r="B109" s="41"/>
      <c r="C109" s="228" t="s">
        <v>232</v>
      </c>
      <c r="D109" s="228" t="s">
        <v>142</v>
      </c>
      <c r="E109" s="229" t="s">
        <v>925</v>
      </c>
      <c r="F109" s="230" t="s">
        <v>926</v>
      </c>
      <c r="G109" s="231" t="s">
        <v>881</v>
      </c>
      <c r="H109" s="232">
        <v>40</v>
      </c>
      <c r="I109" s="233"/>
      <c r="J109" s="234">
        <f>ROUND(I109*H109,2)</f>
        <v>0</v>
      </c>
      <c r="K109" s="230" t="s">
        <v>19</v>
      </c>
      <c r="L109" s="46"/>
      <c r="M109" s="235" t="s">
        <v>19</v>
      </c>
      <c r="N109" s="236" t="s">
        <v>44</v>
      </c>
      <c r="O109" s="86"/>
      <c r="P109" s="237">
        <f>O109*H109</f>
        <v>0</v>
      </c>
      <c r="Q109" s="237">
        <v>0</v>
      </c>
      <c r="R109" s="237">
        <f>Q109*H109</f>
        <v>0</v>
      </c>
      <c r="S109" s="237">
        <v>0</v>
      </c>
      <c r="T109" s="238">
        <f>S109*H109</f>
        <v>0</v>
      </c>
      <c r="U109" s="40"/>
      <c r="V109" s="40"/>
      <c r="W109" s="40"/>
      <c r="X109" s="40"/>
      <c r="Y109" s="40"/>
      <c r="Z109" s="40"/>
      <c r="AA109" s="40"/>
      <c r="AB109" s="40"/>
      <c r="AC109" s="40"/>
      <c r="AD109" s="40"/>
      <c r="AE109" s="40"/>
      <c r="AR109" s="239" t="s">
        <v>147</v>
      </c>
      <c r="AT109" s="239" t="s">
        <v>142</v>
      </c>
      <c r="AU109" s="239" t="s">
        <v>82</v>
      </c>
      <c r="AY109" s="19" t="s">
        <v>140</v>
      </c>
      <c r="BE109" s="240">
        <f>IF(N109="základní",J109,0)</f>
        <v>0</v>
      </c>
      <c r="BF109" s="240">
        <f>IF(N109="snížená",J109,0)</f>
        <v>0</v>
      </c>
      <c r="BG109" s="240">
        <f>IF(N109="zákl. přenesená",J109,0)</f>
        <v>0</v>
      </c>
      <c r="BH109" s="240">
        <f>IF(N109="sníž. přenesená",J109,0)</f>
        <v>0</v>
      </c>
      <c r="BI109" s="240">
        <f>IF(N109="nulová",J109,0)</f>
        <v>0</v>
      </c>
      <c r="BJ109" s="19" t="s">
        <v>80</v>
      </c>
      <c r="BK109" s="240">
        <f>ROUND(I109*H109,2)</f>
        <v>0</v>
      </c>
      <c r="BL109" s="19" t="s">
        <v>147</v>
      </c>
      <c r="BM109" s="239" t="s">
        <v>927</v>
      </c>
    </row>
    <row r="110" s="2" customFormat="1" ht="16.5" customHeight="1">
      <c r="A110" s="40"/>
      <c r="B110" s="41"/>
      <c r="C110" s="228" t="s">
        <v>243</v>
      </c>
      <c r="D110" s="228" t="s">
        <v>142</v>
      </c>
      <c r="E110" s="229" t="s">
        <v>928</v>
      </c>
      <c r="F110" s="230" t="s">
        <v>929</v>
      </c>
      <c r="G110" s="231" t="s">
        <v>881</v>
      </c>
      <c r="H110" s="232">
        <v>36</v>
      </c>
      <c r="I110" s="233"/>
      <c r="J110" s="234">
        <f>ROUND(I110*H110,2)</f>
        <v>0</v>
      </c>
      <c r="K110" s="230" t="s">
        <v>19</v>
      </c>
      <c r="L110" s="46"/>
      <c r="M110" s="235" t="s">
        <v>19</v>
      </c>
      <c r="N110" s="236" t="s">
        <v>44</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147</v>
      </c>
      <c r="AT110" s="239" t="s">
        <v>142</v>
      </c>
      <c r="AU110" s="239" t="s">
        <v>82</v>
      </c>
      <c r="AY110" s="19" t="s">
        <v>140</v>
      </c>
      <c r="BE110" s="240">
        <f>IF(N110="základní",J110,0)</f>
        <v>0</v>
      </c>
      <c r="BF110" s="240">
        <f>IF(N110="snížená",J110,0)</f>
        <v>0</v>
      </c>
      <c r="BG110" s="240">
        <f>IF(N110="zákl. přenesená",J110,0)</f>
        <v>0</v>
      </c>
      <c r="BH110" s="240">
        <f>IF(N110="sníž. přenesená",J110,0)</f>
        <v>0</v>
      </c>
      <c r="BI110" s="240">
        <f>IF(N110="nulová",J110,0)</f>
        <v>0</v>
      </c>
      <c r="BJ110" s="19" t="s">
        <v>80</v>
      </c>
      <c r="BK110" s="240">
        <f>ROUND(I110*H110,2)</f>
        <v>0</v>
      </c>
      <c r="BL110" s="19" t="s">
        <v>147</v>
      </c>
      <c r="BM110" s="239" t="s">
        <v>930</v>
      </c>
    </row>
    <row r="111" s="2" customFormat="1" ht="16.5" customHeight="1">
      <c r="A111" s="40"/>
      <c r="B111" s="41"/>
      <c r="C111" s="228" t="s">
        <v>253</v>
      </c>
      <c r="D111" s="228" t="s">
        <v>142</v>
      </c>
      <c r="E111" s="229" t="s">
        <v>931</v>
      </c>
      <c r="F111" s="230" t="s">
        <v>932</v>
      </c>
      <c r="G111" s="231" t="s">
        <v>881</v>
      </c>
      <c r="H111" s="232">
        <v>24</v>
      </c>
      <c r="I111" s="233"/>
      <c r="J111" s="234">
        <f>ROUND(I111*H111,2)</f>
        <v>0</v>
      </c>
      <c r="K111" s="230" t="s">
        <v>19</v>
      </c>
      <c r="L111" s="46"/>
      <c r="M111" s="235" t="s">
        <v>19</v>
      </c>
      <c r="N111" s="236" t="s">
        <v>44</v>
      </c>
      <c r="O111" s="86"/>
      <c r="P111" s="237">
        <f>O111*H111</f>
        <v>0</v>
      </c>
      <c r="Q111" s="237">
        <v>0</v>
      </c>
      <c r="R111" s="237">
        <f>Q111*H111</f>
        <v>0</v>
      </c>
      <c r="S111" s="237">
        <v>0</v>
      </c>
      <c r="T111" s="238">
        <f>S111*H111</f>
        <v>0</v>
      </c>
      <c r="U111" s="40"/>
      <c r="V111" s="40"/>
      <c r="W111" s="40"/>
      <c r="X111" s="40"/>
      <c r="Y111" s="40"/>
      <c r="Z111" s="40"/>
      <c r="AA111" s="40"/>
      <c r="AB111" s="40"/>
      <c r="AC111" s="40"/>
      <c r="AD111" s="40"/>
      <c r="AE111" s="40"/>
      <c r="AR111" s="239" t="s">
        <v>147</v>
      </c>
      <c r="AT111" s="239" t="s">
        <v>142</v>
      </c>
      <c r="AU111" s="239" t="s">
        <v>82</v>
      </c>
      <c r="AY111" s="19" t="s">
        <v>140</v>
      </c>
      <c r="BE111" s="240">
        <f>IF(N111="základní",J111,0)</f>
        <v>0</v>
      </c>
      <c r="BF111" s="240">
        <f>IF(N111="snížená",J111,0)</f>
        <v>0</v>
      </c>
      <c r="BG111" s="240">
        <f>IF(N111="zákl. přenesená",J111,0)</f>
        <v>0</v>
      </c>
      <c r="BH111" s="240">
        <f>IF(N111="sníž. přenesená",J111,0)</f>
        <v>0</v>
      </c>
      <c r="BI111" s="240">
        <f>IF(N111="nulová",J111,0)</f>
        <v>0</v>
      </c>
      <c r="BJ111" s="19" t="s">
        <v>80</v>
      </c>
      <c r="BK111" s="240">
        <f>ROUND(I111*H111,2)</f>
        <v>0</v>
      </c>
      <c r="BL111" s="19" t="s">
        <v>147</v>
      </c>
      <c r="BM111" s="239" t="s">
        <v>933</v>
      </c>
    </row>
    <row r="112" s="2" customFormat="1" ht="16.5" customHeight="1">
      <c r="A112" s="40"/>
      <c r="B112" s="41"/>
      <c r="C112" s="228" t="s">
        <v>261</v>
      </c>
      <c r="D112" s="228" t="s">
        <v>142</v>
      </c>
      <c r="E112" s="229" t="s">
        <v>934</v>
      </c>
      <c r="F112" s="230" t="s">
        <v>935</v>
      </c>
      <c r="G112" s="231" t="s">
        <v>881</v>
      </c>
      <c r="H112" s="232">
        <v>10</v>
      </c>
      <c r="I112" s="233"/>
      <c r="J112" s="234">
        <f>ROUND(I112*H112,2)</f>
        <v>0</v>
      </c>
      <c r="K112" s="230" t="s">
        <v>19</v>
      </c>
      <c r="L112" s="46"/>
      <c r="M112" s="235" t="s">
        <v>19</v>
      </c>
      <c r="N112" s="236" t="s">
        <v>44</v>
      </c>
      <c r="O112" s="86"/>
      <c r="P112" s="237">
        <f>O112*H112</f>
        <v>0</v>
      </c>
      <c r="Q112" s="237">
        <v>0</v>
      </c>
      <c r="R112" s="237">
        <f>Q112*H112</f>
        <v>0</v>
      </c>
      <c r="S112" s="237">
        <v>0</v>
      </c>
      <c r="T112" s="238">
        <f>S112*H112</f>
        <v>0</v>
      </c>
      <c r="U112" s="40"/>
      <c r="V112" s="40"/>
      <c r="W112" s="40"/>
      <c r="X112" s="40"/>
      <c r="Y112" s="40"/>
      <c r="Z112" s="40"/>
      <c r="AA112" s="40"/>
      <c r="AB112" s="40"/>
      <c r="AC112" s="40"/>
      <c r="AD112" s="40"/>
      <c r="AE112" s="40"/>
      <c r="AR112" s="239" t="s">
        <v>147</v>
      </c>
      <c r="AT112" s="239" t="s">
        <v>142</v>
      </c>
      <c r="AU112" s="239" t="s">
        <v>82</v>
      </c>
      <c r="AY112" s="19" t="s">
        <v>140</v>
      </c>
      <c r="BE112" s="240">
        <f>IF(N112="základní",J112,0)</f>
        <v>0</v>
      </c>
      <c r="BF112" s="240">
        <f>IF(N112="snížená",J112,0)</f>
        <v>0</v>
      </c>
      <c r="BG112" s="240">
        <f>IF(N112="zákl. přenesená",J112,0)</f>
        <v>0</v>
      </c>
      <c r="BH112" s="240">
        <f>IF(N112="sníž. přenesená",J112,0)</f>
        <v>0</v>
      </c>
      <c r="BI112" s="240">
        <f>IF(N112="nulová",J112,0)</f>
        <v>0</v>
      </c>
      <c r="BJ112" s="19" t="s">
        <v>80</v>
      </c>
      <c r="BK112" s="240">
        <f>ROUND(I112*H112,2)</f>
        <v>0</v>
      </c>
      <c r="BL112" s="19" t="s">
        <v>147</v>
      </c>
      <c r="BM112" s="239" t="s">
        <v>936</v>
      </c>
    </row>
    <row r="113" s="2" customFormat="1" ht="16.5" customHeight="1">
      <c r="A113" s="40"/>
      <c r="B113" s="41"/>
      <c r="C113" s="228" t="s">
        <v>265</v>
      </c>
      <c r="D113" s="228" t="s">
        <v>142</v>
      </c>
      <c r="E113" s="229" t="s">
        <v>937</v>
      </c>
      <c r="F113" s="230" t="s">
        <v>938</v>
      </c>
      <c r="G113" s="231" t="s">
        <v>881</v>
      </c>
      <c r="H113" s="232">
        <v>30</v>
      </c>
      <c r="I113" s="233"/>
      <c r="J113" s="234">
        <f>ROUND(I113*H113,2)</f>
        <v>0</v>
      </c>
      <c r="K113" s="230" t="s">
        <v>19</v>
      </c>
      <c r="L113" s="46"/>
      <c r="M113" s="235" t="s">
        <v>19</v>
      </c>
      <c r="N113" s="236" t="s">
        <v>44</v>
      </c>
      <c r="O113" s="86"/>
      <c r="P113" s="237">
        <f>O113*H113</f>
        <v>0</v>
      </c>
      <c r="Q113" s="237">
        <v>0</v>
      </c>
      <c r="R113" s="237">
        <f>Q113*H113</f>
        <v>0</v>
      </c>
      <c r="S113" s="237">
        <v>0</v>
      </c>
      <c r="T113" s="238">
        <f>S113*H113</f>
        <v>0</v>
      </c>
      <c r="U113" s="40"/>
      <c r="V113" s="40"/>
      <c r="W113" s="40"/>
      <c r="X113" s="40"/>
      <c r="Y113" s="40"/>
      <c r="Z113" s="40"/>
      <c r="AA113" s="40"/>
      <c r="AB113" s="40"/>
      <c r="AC113" s="40"/>
      <c r="AD113" s="40"/>
      <c r="AE113" s="40"/>
      <c r="AR113" s="239" t="s">
        <v>147</v>
      </c>
      <c r="AT113" s="239" t="s">
        <v>142</v>
      </c>
      <c r="AU113" s="239" t="s">
        <v>82</v>
      </c>
      <c r="AY113" s="19" t="s">
        <v>140</v>
      </c>
      <c r="BE113" s="240">
        <f>IF(N113="základní",J113,0)</f>
        <v>0</v>
      </c>
      <c r="BF113" s="240">
        <f>IF(N113="snížená",J113,0)</f>
        <v>0</v>
      </c>
      <c r="BG113" s="240">
        <f>IF(N113="zákl. přenesená",J113,0)</f>
        <v>0</v>
      </c>
      <c r="BH113" s="240">
        <f>IF(N113="sníž. přenesená",J113,0)</f>
        <v>0</v>
      </c>
      <c r="BI113" s="240">
        <f>IF(N113="nulová",J113,0)</f>
        <v>0</v>
      </c>
      <c r="BJ113" s="19" t="s">
        <v>80</v>
      </c>
      <c r="BK113" s="240">
        <f>ROUND(I113*H113,2)</f>
        <v>0</v>
      </c>
      <c r="BL113" s="19" t="s">
        <v>147</v>
      </c>
      <c r="BM113" s="239" t="s">
        <v>939</v>
      </c>
    </row>
    <row r="114" s="2" customFormat="1" ht="16.5" customHeight="1">
      <c r="A114" s="40"/>
      <c r="B114" s="41"/>
      <c r="C114" s="228" t="s">
        <v>7</v>
      </c>
      <c r="D114" s="228" t="s">
        <v>142</v>
      </c>
      <c r="E114" s="229" t="s">
        <v>940</v>
      </c>
      <c r="F114" s="230" t="s">
        <v>941</v>
      </c>
      <c r="G114" s="231" t="s">
        <v>881</v>
      </c>
      <c r="H114" s="232">
        <v>12</v>
      </c>
      <c r="I114" s="233"/>
      <c r="J114" s="234">
        <f>ROUND(I114*H114,2)</f>
        <v>0</v>
      </c>
      <c r="K114" s="230" t="s">
        <v>19</v>
      </c>
      <c r="L114" s="46"/>
      <c r="M114" s="235" t="s">
        <v>19</v>
      </c>
      <c r="N114" s="236" t="s">
        <v>44</v>
      </c>
      <c r="O114" s="86"/>
      <c r="P114" s="237">
        <f>O114*H114</f>
        <v>0</v>
      </c>
      <c r="Q114" s="237">
        <v>0</v>
      </c>
      <c r="R114" s="237">
        <f>Q114*H114</f>
        <v>0</v>
      </c>
      <c r="S114" s="237">
        <v>0</v>
      </c>
      <c r="T114" s="238">
        <f>S114*H114</f>
        <v>0</v>
      </c>
      <c r="U114" s="40"/>
      <c r="V114" s="40"/>
      <c r="W114" s="40"/>
      <c r="X114" s="40"/>
      <c r="Y114" s="40"/>
      <c r="Z114" s="40"/>
      <c r="AA114" s="40"/>
      <c r="AB114" s="40"/>
      <c r="AC114" s="40"/>
      <c r="AD114" s="40"/>
      <c r="AE114" s="40"/>
      <c r="AR114" s="239" t="s">
        <v>147</v>
      </c>
      <c r="AT114" s="239" t="s">
        <v>142</v>
      </c>
      <c r="AU114" s="239" t="s">
        <v>82</v>
      </c>
      <c r="AY114" s="19" t="s">
        <v>140</v>
      </c>
      <c r="BE114" s="240">
        <f>IF(N114="základní",J114,0)</f>
        <v>0</v>
      </c>
      <c r="BF114" s="240">
        <f>IF(N114="snížená",J114,0)</f>
        <v>0</v>
      </c>
      <c r="BG114" s="240">
        <f>IF(N114="zákl. přenesená",J114,0)</f>
        <v>0</v>
      </c>
      <c r="BH114" s="240">
        <f>IF(N114="sníž. přenesená",J114,0)</f>
        <v>0</v>
      </c>
      <c r="BI114" s="240">
        <f>IF(N114="nulová",J114,0)</f>
        <v>0</v>
      </c>
      <c r="BJ114" s="19" t="s">
        <v>80</v>
      </c>
      <c r="BK114" s="240">
        <f>ROUND(I114*H114,2)</f>
        <v>0</v>
      </c>
      <c r="BL114" s="19" t="s">
        <v>147</v>
      </c>
      <c r="BM114" s="239" t="s">
        <v>942</v>
      </c>
    </row>
    <row r="115" s="2" customFormat="1" ht="16.5" customHeight="1">
      <c r="A115" s="40"/>
      <c r="B115" s="41"/>
      <c r="C115" s="228" t="s">
        <v>274</v>
      </c>
      <c r="D115" s="228" t="s">
        <v>142</v>
      </c>
      <c r="E115" s="229" t="s">
        <v>943</v>
      </c>
      <c r="F115" s="230" t="s">
        <v>944</v>
      </c>
      <c r="G115" s="231" t="s">
        <v>881</v>
      </c>
      <c r="H115" s="232">
        <v>2</v>
      </c>
      <c r="I115" s="233"/>
      <c r="J115" s="234">
        <f>ROUND(I115*H115,2)</f>
        <v>0</v>
      </c>
      <c r="K115" s="230" t="s">
        <v>19</v>
      </c>
      <c r="L115" s="46"/>
      <c r="M115" s="235" t="s">
        <v>19</v>
      </c>
      <c r="N115" s="236" t="s">
        <v>44</v>
      </c>
      <c r="O115" s="86"/>
      <c r="P115" s="237">
        <f>O115*H115</f>
        <v>0</v>
      </c>
      <c r="Q115" s="237">
        <v>0</v>
      </c>
      <c r="R115" s="237">
        <f>Q115*H115</f>
        <v>0</v>
      </c>
      <c r="S115" s="237">
        <v>0</v>
      </c>
      <c r="T115" s="238">
        <f>S115*H115</f>
        <v>0</v>
      </c>
      <c r="U115" s="40"/>
      <c r="V115" s="40"/>
      <c r="W115" s="40"/>
      <c r="X115" s="40"/>
      <c r="Y115" s="40"/>
      <c r="Z115" s="40"/>
      <c r="AA115" s="40"/>
      <c r="AB115" s="40"/>
      <c r="AC115" s="40"/>
      <c r="AD115" s="40"/>
      <c r="AE115" s="40"/>
      <c r="AR115" s="239" t="s">
        <v>147</v>
      </c>
      <c r="AT115" s="239" t="s">
        <v>142</v>
      </c>
      <c r="AU115" s="239" t="s">
        <v>82</v>
      </c>
      <c r="AY115" s="19" t="s">
        <v>140</v>
      </c>
      <c r="BE115" s="240">
        <f>IF(N115="základní",J115,0)</f>
        <v>0</v>
      </c>
      <c r="BF115" s="240">
        <f>IF(N115="snížená",J115,0)</f>
        <v>0</v>
      </c>
      <c r="BG115" s="240">
        <f>IF(N115="zákl. přenesená",J115,0)</f>
        <v>0</v>
      </c>
      <c r="BH115" s="240">
        <f>IF(N115="sníž. přenesená",J115,0)</f>
        <v>0</v>
      </c>
      <c r="BI115" s="240">
        <f>IF(N115="nulová",J115,0)</f>
        <v>0</v>
      </c>
      <c r="BJ115" s="19" t="s">
        <v>80</v>
      </c>
      <c r="BK115" s="240">
        <f>ROUND(I115*H115,2)</f>
        <v>0</v>
      </c>
      <c r="BL115" s="19" t="s">
        <v>147</v>
      </c>
      <c r="BM115" s="239" t="s">
        <v>945</v>
      </c>
    </row>
    <row r="116" s="2" customFormat="1" ht="16.5" customHeight="1">
      <c r="A116" s="40"/>
      <c r="B116" s="41"/>
      <c r="C116" s="228" t="s">
        <v>279</v>
      </c>
      <c r="D116" s="228" t="s">
        <v>142</v>
      </c>
      <c r="E116" s="229" t="s">
        <v>946</v>
      </c>
      <c r="F116" s="230" t="s">
        <v>947</v>
      </c>
      <c r="G116" s="231" t="s">
        <v>881</v>
      </c>
      <c r="H116" s="232">
        <v>12</v>
      </c>
      <c r="I116" s="233"/>
      <c r="J116" s="234">
        <f>ROUND(I116*H116,2)</f>
        <v>0</v>
      </c>
      <c r="K116" s="230" t="s">
        <v>19</v>
      </c>
      <c r="L116" s="46"/>
      <c r="M116" s="235" t="s">
        <v>19</v>
      </c>
      <c r="N116" s="236" t="s">
        <v>44</v>
      </c>
      <c r="O116" s="86"/>
      <c r="P116" s="237">
        <f>O116*H116</f>
        <v>0</v>
      </c>
      <c r="Q116" s="237">
        <v>0</v>
      </c>
      <c r="R116" s="237">
        <f>Q116*H116</f>
        <v>0</v>
      </c>
      <c r="S116" s="237">
        <v>0</v>
      </c>
      <c r="T116" s="238">
        <f>S116*H116</f>
        <v>0</v>
      </c>
      <c r="U116" s="40"/>
      <c r="V116" s="40"/>
      <c r="W116" s="40"/>
      <c r="X116" s="40"/>
      <c r="Y116" s="40"/>
      <c r="Z116" s="40"/>
      <c r="AA116" s="40"/>
      <c r="AB116" s="40"/>
      <c r="AC116" s="40"/>
      <c r="AD116" s="40"/>
      <c r="AE116" s="40"/>
      <c r="AR116" s="239" t="s">
        <v>147</v>
      </c>
      <c r="AT116" s="239" t="s">
        <v>142</v>
      </c>
      <c r="AU116" s="239" t="s">
        <v>82</v>
      </c>
      <c r="AY116" s="19" t="s">
        <v>140</v>
      </c>
      <c r="BE116" s="240">
        <f>IF(N116="základní",J116,0)</f>
        <v>0</v>
      </c>
      <c r="BF116" s="240">
        <f>IF(N116="snížená",J116,0)</f>
        <v>0</v>
      </c>
      <c r="BG116" s="240">
        <f>IF(N116="zákl. přenesená",J116,0)</f>
        <v>0</v>
      </c>
      <c r="BH116" s="240">
        <f>IF(N116="sníž. přenesená",J116,0)</f>
        <v>0</v>
      </c>
      <c r="BI116" s="240">
        <f>IF(N116="nulová",J116,0)</f>
        <v>0</v>
      </c>
      <c r="BJ116" s="19" t="s">
        <v>80</v>
      </c>
      <c r="BK116" s="240">
        <f>ROUND(I116*H116,2)</f>
        <v>0</v>
      </c>
      <c r="BL116" s="19" t="s">
        <v>147</v>
      </c>
      <c r="BM116" s="239" t="s">
        <v>948</v>
      </c>
    </row>
    <row r="117" s="2" customFormat="1" ht="16.5" customHeight="1">
      <c r="A117" s="40"/>
      <c r="B117" s="41"/>
      <c r="C117" s="228" t="s">
        <v>284</v>
      </c>
      <c r="D117" s="228" t="s">
        <v>142</v>
      </c>
      <c r="E117" s="229" t="s">
        <v>949</v>
      </c>
      <c r="F117" s="230" t="s">
        <v>950</v>
      </c>
      <c r="G117" s="231" t="s">
        <v>881</v>
      </c>
      <c r="H117" s="232">
        <v>3</v>
      </c>
      <c r="I117" s="233"/>
      <c r="J117" s="234">
        <f>ROUND(I117*H117,2)</f>
        <v>0</v>
      </c>
      <c r="K117" s="230" t="s">
        <v>19</v>
      </c>
      <c r="L117" s="46"/>
      <c r="M117" s="235" t="s">
        <v>19</v>
      </c>
      <c r="N117" s="236" t="s">
        <v>44</v>
      </c>
      <c r="O117" s="86"/>
      <c r="P117" s="237">
        <f>O117*H117</f>
        <v>0</v>
      </c>
      <c r="Q117" s="237">
        <v>0</v>
      </c>
      <c r="R117" s="237">
        <f>Q117*H117</f>
        <v>0</v>
      </c>
      <c r="S117" s="237">
        <v>0</v>
      </c>
      <c r="T117" s="238">
        <f>S117*H117</f>
        <v>0</v>
      </c>
      <c r="U117" s="40"/>
      <c r="V117" s="40"/>
      <c r="W117" s="40"/>
      <c r="X117" s="40"/>
      <c r="Y117" s="40"/>
      <c r="Z117" s="40"/>
      <c r="AA117" s="40"/>
      <c r="AB117" s="40"/>
      <c r="AC117" s="40"/>
      <c r="AD117" s="40"/>
      <c r="AE117" s="40"/>
      <c r="AR117" s="239" t="s">
        <v>147</v>
      </c>
      <c r="AT117" s="239" t="s">
        <v>142</v>
      </c>
      <c r="AU117" s="239" t="s">
        <v>82</v>
      </c>
      <c r="AY117" s="19" t="s">
        <v>140</v>
      </c>
      <c r="BE117" s="240">
        <f>IF(N117="základní",J117,0)</f>
        <v>0</v>
      </c>
      <c r="BF117" s="240">
        <f>IF(N117="snížená",J117,0)</f>
        <v>0</v>
      </c>
      <c r="BG117" s="240">
        <f>IF(N117="zákl. přenesená",J117,0)</f>
        <v>0</v>
      </c>
      <c r="BH117" s="240">
        <f>IF(N117="sníž. přenesená",J117,0)</f>
        <v>0</v>
      </c>
      <c r="BI117" s="240">
        <f>IF(N117="nulová",J117,0)</f>
        <v>0</v>
      </c>
      <c r="BJ117" s="19" t="s">
        <v>80</v>
      </c>
      <c r="BK117" s="240">
        <f>ROUND(I117*H117,2)</f>
        <v>0</v>
      </c>
      <c r="BL117" s="19" t="s">
        <v>147</v>
      </c>
      <c r="BM117" s="239" t="s">
        <v>951</v>
      </c>
    </row>
    <row r="118" s="2" customFormat="1" ht="16.5" customHeight="1">
      <c r="A118" s="40"/>
      <c r="B118" s="41"/>
      <c r="C118" s="228" t="s">
        <v>290</v>
      </c>
      <c r="D118" s="228" t="s">
        <v>142</v>
      </c>
      <c r="E118" s="229" t="s">
        <v>952</v>
      </c>
      <c r="F118" s="230" t="s">
        <v>953</v>
      </c>
      <c r="G118" s="231" t="s">
        <v>881</v>
      </c>
      <c r="H118" s="232">
        <v>4</v>
      </c>
      <c r="I118" s="233"/>
      <c r="J118" s="234">
        <f>ROUND(I118*H118,2)</f>
        <v>0</v>
      </c>
      <c r="K118" s="230" t="s">
        <v>19</v>
      </c>
      <c r="L118" s="46"/>
      <c r="M118" s="235" t="s">
        <v>19</v>
      </c>
      <c r="N118" s="236" t="s">
        <v>44</v>
      </c>
      <c r="O118" s="86"/>
      <c r="P118" s="237">
        <f>O118*H118</f>
        <v>0</v>
      </c>
      <c r="Q118" s="237">
        <v>0</v>
      </c>
      <c r="R118" s="237">
        <f>Q118*H118</f>
        <v>0</v>
      </c>
      <c r="S118" s="237">
        <v>0</v>
      </c>
      <c r="T118" s="238">
        <f>S118*H118</f>
        <v>0</v>
      </c>
      <c r="U118" s="40"/>
      <c r="V118" s="40"/>
      <c r="W118" s="40"/>
      <c r="X118" s="40"/>
      <c r="Y118" s="40"/>
      <c r="Z118" s="40"/>
      <c r="AA118" s="40"/>
      <c r="AB118" s="40"/>
      <c r="AC118" s="40"/>
      <c r="AD118" s="40"/>
      <c r="AE118" s="40"/>
      <c r="AR118" s="239" t="s">
        <v>147</v>
      </c>
      <c r="AT118" s="239" t="s">
        <v>142</v>
      </c>
      <c r="AU118" s="239" t="s">
        <v>82</v>
      </c>
      <c r="AY118" s="19" t="s">
        <v>140</v>
      </c>
      <c r="BE118" s="240">
        <f>IF(N118="základní",J118,0)</f>
        <v>0</v>
      </c>
      <c r="BF118" s="240">
        <f>IF(N118="snížená",J118,0)</f>
        <v>0</v>
      </c>
      <c r="BG118" s="240">
        <f>IF(N118="zákl. přenesená",J118,0)</f>
        <v>0</v>
      </c>
      <c r="BH118" s="240">
        <f>IF(N118="sníž. přenesená",J118,0)</f>
        <v>0</v>
      </c>
      <c r="BI118" s="240">
        <f>IF(N118="nulová",J118,0)</f>
        <v>0</v>
      </c>
      <c r="BJ118" s="19" t="s">
        <v>80</v>
      </c>
      <c r="BK118" s="240">
        <f>ROUND(I118*H118,2)</f>
        <v>0</v>
      </c>
      <c r="BL118" s="19" t="s">
        <v>147</v>
      </c>
      <c r="BM118" s="239" t="s">
        <v>954</v>
      </c>
    </row>
    <row r="119" s="2" customFormat="1" ht="16.5" customHeight="1">
      <c r="A119" s="40"/>
      <c r="B119" s="41"/>
      <c r="C119" s="228" t="s">
        <v>295</v>
      </c>
      <c r="D119" s="228" t="s">
        <v>142</v>
      </c>
      <c r="E119" s="229" t="s">
        <v>955</v>
      </c>
      <c r="F119" s="230" t="s">
        <v>956</v>
      </c>
      <c r="G119" s="231" t="s">
        <v>881</v>
      </c>
      <c r="H119" s="232">
        <v>4</v>
      </c>
      <c r="I119" s="233"/>
      <c r="J119" s="234">
        <f>ROUND(I119*H119,2)</f>
        <v>0</v>
      </c>
      <c r="K119" s="230" t="s">
        <v>19</v>
      </c>
      <c r="L119" s="46"/>
      <c r="M119" s="235" t="s">
        <v>19</v>
      </c>
      <c r="N119" s="236" t="s">
        <v>44</v>
      </c>
      <c r="O119" s="86"/>
      <c r="P119" s="237">
        <f>O119*H119</f>
        <v>0</v>
      </c>
      <c r="Q119" s="237">
        <v>0</v>
      </c>
      <c r="R119" s="237">
        <f>Q119*H119</f>
        <v>0</v>
      </c>
      <c r="S119" s="237">
        <v>0</v>
      </c>
      <c r="T119" s="238">
        <f>S119*H119</f>
        <v>0</v>
      </c>
      <c r="U119" s="40"/>
      <c r="V119" s="40"/>
      <c r="W119" s="40"/>
      <c r="X119" s="40"/>
      <c r="Y119" s="40"/>
      <c r="Z119" s="40"/>
      <c r="AA119" s="40"/>
      <c r="AB119" s="40"/>
      <c r="AC119" s="40"/>
      <c r="AD119" s="40"/>
      <c r="AE119" s="40"/>
      <c r="AR119" s="239" t="s">
        <v>147</v>
      </c>
      <c r="AT119" s="239" t="s">
        <v>142</v>
      </c>
      <c r="AU119" s="239" t="s">
        <v>82</v>
      </c>
      <c r="AY119" s="19" t="s">
        <v>140</v>
      </c>
      <c r="BE119" s="240">
        <f>IF(N119="základní",J119,0)</f>
        <v>0</v>
      </c>
      <c r="BF119" s="240">
        <f>IF(N119="snížená",J119,0)</f>
        <v>0</v>
      </c>
      <c r="BG119" s="240">
        <f>IF(N119="zákl. přenesená",J119,0)</f>
        <v>0</v>
      </c>
      <c r="BH119" s="240">
        <f>IF(N119="sníž. přenesená",J119,0)</f>
        <v>0</v>
      </c>
      <c r="BI119" s="240">
        <f>IF(N119="nulová",J119,0)</f>
        <v>0</v>
      </c>
      <c r="BJ119" s="19" t="s">
        <v>80</v>
      </c>
      <c r="BK119" s="240">
        <f>ROUND(I119*H119,2)</f>
        <v>0</v>
      </c>
      <c r="BL119" s="19" t="s">
        <v>147</v>
      </c>
      <c r="BM119" s="239" t="s">
        <v>957</v>
      </c>
    </row>
    <row r="120" s="2" customFormat="1" ht="33" customHeight="1">
      <c r="A120" s="40"/>
      <c r="B120" s="41"/>
      <c r="C120" s="228" t="s">
        <v>299</v>
      </c>
      <c r="D120" s="228" t="s">
        <v>142</v>
      </c>
      <c r="E120" s="229" t="s">
        <v>958</v>
      </c>
      <c r="F120" s="230" t="s">
        <v>959</v>
      </c>
      <c r="G120" s="231" t="s">
        <v>210</v>
      </c>
      <c r="H120" s="232">
        <v>1</v>
      </c>
      <c r="I120" s="233"/>
      <c r="J120" s="234">
        <f>ROUND(I120*H120,2)</f>
        <v>0</v>
      </c>
      <c r="K120" s="230" t="s">
        <v>19</v>
      </c>
      <c r="L120" s="46"/>
      <c r="M120" s="235" t="s">
        <v>19</v>
      </c>
      <c r="N120" s="236" t="s">
        <v>44</v>
      </c>
      <c r="O120" s="86"/>
      <c r="P120" s="237">
        <f>O120*H120</f>
        <v>0</v>
      </c>
      <c r="Q120" s="237">
        <v>0</v>
      </c>
      <c r="R120" s="237">
        <f>Q120*H120</f>
        <v>0</v>
      </c>
      <c r="S120" s="237">
        <v>0</v>
      </c>
      <c r="T120" s="238">
        <f>S120*H120</f>
        <v>0</v>
      </c>
      <c r="U120" s="40"/>
      <c r="V120" s="40"/>
      <c r="W120" s="40"/>
      <c r="X120" s="40"/>
      <c r="Y120" s="40"/>
      <c r="Z120" s="40"/>
      <c r="AA120" s="40"/>
      <c r="AB120" s="40"/>
      <c r="AC120" s="40"/>
      <c r="AD120" s="40"/>
      <c r="AE120" s="40"/>
      <c r="AR120" s="239" t="s">
        <v>232</v>
      </c>
      <c r="AT120" s="239" t="s">
        <v>142</v>
      </c>
      <c r="AU120" s="239" t="s">
        <v>82</v>
      </c>
      <c r="AY120" s="19" t="s">
        <v>140</v>
      </c>
      <c r="BE120" s="240">
        <f>IF(N120="základní",J120,0)</f>
        <v>0</v>
      </c>
      <c r="BF120" s="240">
        <f>IF(N120="snížená",J120,0)</f>
        <v>0</v>
      </c>
      <c r="BG120" s="240">
        <f>IF(N120="zákl. přenesená",J120,0)</f>
        <v>0</v>
      </c>
      <c r="BH120" s="240">
        <f>IF(N120="sníž. přenesená",J120,0)</f>
        <v>0</v>
      </c>
      <c r="BI120" s="240">
        <f>IF(N120="nulová",J120,0)</f>
        <v>0</v>
      </c>
      <c r="BJ120" s="19" t="s">
        <v>80</v>
      </c>
      <c r="BK120" s="240">
        <f>ROUND(I120*H120,2)</f>
        <v>0</v>
      </c>
      <c r="BL120" s="19" t="s">
        <v>232</v>
      </c>
      <c r="BM120" s="239" t="s">
        <v>960</v>
      </c>
    </row>
    <row r="121" s="2" customFormat="1" ht="21.75" customHeight="1">
      <c r="A121" s="40"/>
      <c r="B121" s="41"/>
      <c r="C121" s="228" t="s">
        <v>304</v>
      </c>
      <c r="D121" s="228" t="s">
        <v>142</v>
      </c>
      <c r="E121" s="229" t="s">
        <v>961</v>
      </c>
      <c r="F121" s="230" t="s">
        <v>962</v>
      </c>
      <c r="G121" s="231" t="s">
        <v>963</v>
      </c>
      <c r="H121" s="232">
        <v>1</v>
      </c>
      <c r="I121" s="233"/>
      <c r="J121" s="234">
        <f>ROUND(I121*H121,2)</f>
        <v>0</v>
      </c>
      <c r="K121" s="230" t="s">
        <v>19</v>
      </c>
      <c r="L121" s="46"/>
      <c r="M121" s="235" t="s">
        <v>19</v>
      </c>
      <c r="N121" s="236" t="s">
        <v>44</v>
      </c>
      <c r="O121" s="86"/>
      <c r="P121" s="237">
        <f>O121*H121</f>
        <v>0</v>
      </c>
      <c r="Q121" s="237">
        <v>0</v>
      </c>
      <c r="R121" s="237">
        <f>Q121*H121</f>
        <v>0</v>
      </c>
      <c r="S121" s="237">
        <v>0</v>
      </c>
      <c r="T121" s="238">
        <f>S121*H121</f>
        <v>0</v>
      </c>
      <c r="U121" s="40"/>
      <c r="V121" s="40"/>
      <c r="W121" s="40"/>
      <c r="X121" s="40"/>
      <c r="Y121" s="40"/>
      <c r="Z121" s="40"/>
      <c r="AA121" s="40"/>
      <c r="AB121" s="40"/>
      <c r="AC121" s="40"/>
      <c r="AD121" s="40"/>
      <c r="AE121" s="40"/>
      <c r="AR121" s="239" t="s">
        <v>147</v>
      </c>
      <c r="AT121" s="239" t="s">
        <v>142</v>
      </c>
      <c r="AU121" s="239" t="s">
        <v>82</v>
      </c>
      <c r="AY121" s="19" t="s">
        <v>140</v>
      </c>
      <c r="BE121" s="240">
        <f>IF(N121="základní",J121,0)</f>
        <v>0</v>
      </c>
      <c r="BF121" s="240">
        <f>IF(N121="snížená",J121,0)</f>
        <v>0</v>
      </c>
      <c r="BG121" s="240">
        <f>IF(N121="zákl. přenesená",J121,0)</f>
        <v>0</v>
      </c>
      <c r="BH121" s="240">
        <f>IF(N121="sníž. přenesená",J121,0)</f>
        <v>0</v>
      </c>
      <c r="BI121" s="240">
        <f>IF(N121="nulová",J121,0)</f>
        <v>0</v>
      </c>
      <c r="BJ121" s="19" t="s">
        <v>80</v>
      </c>
      <c r="BK121" s="240">
        <f>ROUND(I121*H121,2)</f>
        <v>0</v>
      </c>
      <c r="BL121" s="19" t="s">
        <v>147</v>
      </c>
      <c r="BM121" s="239" t="s">
        <v>964</v>
      </c>
    </row>
    <row r="122" s="2" customFormat="1">
      <c r="A122" s="40"/>
      <c r="B122" s="41"/>
      <c r="C122" s="42"/>
      <c r="D122" s="241" t="s">
        <v>420</v>
      </c>
      <c r="E122" s="42"/>
      <c r="F122" s="242" t="s">
        <v>965</v>
      </c>
      <c r="G122" s="42"/>
      <c r="H122" s="42"/>
      <c r="I122" s="148"/>
      <c r="J122" s="42"/>
      <c r="K122" s="42"/>
      <c r="L122" s="46"/>
      <c r="M122" s="243"/>
      <c r="N122" s="244"/>
      <c r="O122" s="86"/>
      <c r="P122" s="86"/>
      <c r="Q122" s="86"/>
      <c r="R122" s="86"/>
      <c r="S122" s="86"/>
      <c r="T122" s="87"/>
      <c r="U122" s="40"/>
      <c r="V122" s="40"/>
      <c r="W122" s="40"/>
      <c r="X122" s="40"/>
      <c r="Y122" s="40"/>
      <c r="Z122" s="40"/>
      <c r="AA122" s="40"/>
      <c r="AB122" s="40"/>
      <c r="AC122" s="40"/>
      <c r="AD122" s="40"/>
      <c r="AE122" s="40"/>
      <c r="AT122" s="19" t="s">
        <v>420</v>
      </c>
      <c r="AU122" s="19" t="s">
        <v>82</v>
      </c>
    </row>
    <row r="123" s="2" customFormat="1" ht="16.5" customHeight="1">
      <c r="A123" s="40"/>
      <c r="B123" s="41"/>
      <c r="C123" s="228" t="s">
        <v>312</v>
      </c>
      <c r="D123" s="228" t="s">
        <v>142</v>
      </c>
      <c r="E123" s="229" t="s">
        <v>966</v>
      </c>
      <c r="F123" s="230" t="s">
        <v>967</v>
      </c>
      <c r="G123" s="231" t="s">
        <v>881</v>
      </c>
      <c r="H123" s="232">
        <v>4</v>
      </c>
      <c r="I123" s="233"/>
      <c r="J123" s="234">
        <f>ROUND(I123*H123,2)</f>
        <v>0</v>
      </c>
      <c r="K123" s="230" t="s">
        <v>19</v>
      </c>
      <c r="L123" s="46"/>
      <c r="M123" s="235" t="s">
        <v>19</v>
      </c>
      <c r="N123" s="236" t="s">
        <v>44</v>
      </c>
      <c r="O123" s="86"/>
      <c r="P123" s="237">
        <f>O123*H123</f>
        <v>0</v>
      </c>
      <c r="Q123" s="237">
        <v>0</v>
      </c>
      <c r="R123" s="237">
        <f>Q123*H123</f>
        <v>0</v>
      </c>
      <c r="S123" s="237">
        <v>0</v>
      </c>
      <c r="T123" s="238">
        <f>S123*H123</f>
        <v>0</v>
      </c>
      <c r="U123" s="40"/>
      <c r="V123" s="40"/>
      <c r="W123" s="40"/>
      <c r="X123" s="40"/>
      <c r="Y123" s="40"/>
      <c r="Z123" s="40"/>
      <c r="AA123" s="40"/>
      <c r="AB123" s="40"/>
      <c r="AC123" s="40"/>
      <c r="AD123" s="40"/>
      <c r="AE123" s="40"/>
      <c r="AR123" s="239" t="s">
        <v>147</v>
      </c>
      <c r="AT123" s="239" t="s">
        <v>142</v>
      </c>
      <c r="AU123" s="239" t="s">
        <v>82</v>
      </c>
      <c r="AY123" s="19" t="s">
        <v>140</v>
      </c>
      <c r="BE123" s="240">
        <f>IF(N123="základní",J123,0)</f>
        <v>0</v>
      </c>
      <c r="BF123" s="240">
        <f>IF(N123="snížená",J123,0)</f>
        <v>0</v>
      </c>
      <c r="BG123" s="240">
        <f>IF(N123="zákl. přenesená",J123,0)</f>
        <v>0</v>
      </c>
      <c r="BH123" s="240">
        <f>IF(N123="sníž. přenesená",J123,0)</f>
        <v>0</v>
      </c>
      <c r="BI123" s="240">
        <f>IF(N123="nulová",J123,0)</f>
        <v>0</v>
      </c>
      <c r="BJ123" s="19" t="s">
        <v>80</v>
      </c>
      <c r="BK123" s="240">
        <f>ROUND(I123*H123,2)</f>
        <v>0</v>
      </c>
      <c r="BL123" s="19" t="s">
        <v>147</v>
      </c>
      <c r="BM123" s="239" t="s">
        <v>968</v>
      </c>
    </row>
    <row r="124" s="2" customFormat="1" ht="16.5" customHeight="1">
      <c r="A124" s="40"/>
      <c r="B124" s="41"/>
      <c r="C124" s="228" t="s">
        <v>317</v>
      </c>
      <c r="D124" s="228" t="s">
        <v>142</v>
      </c>
      <c r="E124" s="229" t="s">
        <v>969</v>
      </c>
      <c r="F124" s="230" t="s">
        <v>970</v>
      </c>
      <c r="G124" s="231" t="s">
        <v>881</v>
      </c>
      <c r="H124" s="232">
        <v>10</v>
      </c>
      <c r="I124" s="233"/>
      <c r="J124" s="234">
        <f>ROUND(I124*H124,2)</f>
        <v>0</v>
      </c>
      <c r="K124" s="230" t="s">
        <v>19</v>
      </c>
      <c r="L124" s="46"/>
      <c r="M124" s="235" t="s">
        <v>19</v>
      </c>
      <c r="N124" s="236" t="s">
        <v>44</v>
      </c>
      <c r="O124" s="86"/>
      <c r="P124" s="237">
        <f>O124*H124</f>
        <v>0</v>
      </c>
      <c r="Q124" s="237">
        <v>0</v>
      </c>
      <c r="R124" s="237">
        <f>Q124*H124</f>
        <v>0</v>
      </c>
      <c r="S124" s="237">
        <v>0</v>
      </c>
      <c r="T124" s="238">
        <f>S124*H124</f>
        <v>0</v>
      </c>
      <c r="U124" s="40"/>
      <c r="V124" s="40"/>
      <c r="W124" s="40"/>
      <c r="X124" s="40"/>
      <c r="Y124" s="40"/>
      <c r="Z124" s="40"/>
      <c r="AA124" s="40"/>
      <c r="AB124" s="40"/>
      <c r="AC124" s="40"/>
      <c r="AD124" s="40"/>
      <c r="AE124" s="40"/>
      <c r="AR124" s="239" t="s">
        <v>147</v>
      </c>
      <c r="AT124" s="239" t="s">
        <v>142</v>
      </c>
      <c r="AU124" s="239" t="s">
        <v>82</v>
      </c>
      <c r="AY124" s="19" t="s">
        <v>140</v>
      </c>
      <c r="BE124" s="240">
        <f>IF(N124="základní",J124,0)</f>
        <v>0</v>
      </c>
      <c r="BF124" s="240">
        <f>IF(N124="snížená",J124,0)</f>
        <v>0</v>
      </c>
      <c r="BG124" s="240">
        <f>IF(N124="zákl. přenesená",J124,0)</f>
        <v>0</v>
      </c>
      <c r="BH124" s="240">
        <f>IF(N124="sníž. přenesená",J124,0)</f>
        <v>0</v>
      </c>
      <c r="BI124" s="240">
        <f>IF(N124="nulová",J124,0)</f>
        <v>0</v>
      </c>
      <c r="BJ124" s="19" t="s">
        <v>80</v>
      </c>
      <c r="BK124" s="240">
        <f>ROUND(I124*H124,2)</f>
        <v>0</v>
      </c>
      <c r="BL124" s="19" t="s">
        <v>147</v>
      </c>
      <c r="BM124" s="239" t="s">
        <v>971</v>
      </c>
    </row>
    <row r="125" s="2" customFormat="1" ht="16.5" customHeight="1">
      <c r="A125" s="40"/>
      <c r="B125" s="41"/>
      <c r="C125" s="228" t="s">
        <v>322</v>
      </c>
      <c r="D125" s="228" t="s">
        <v>142</v>
      </c>
      <c r="E125" s="229" t="s">
        <v>972</v>
      </c>
      <c r="F125" s="230" t="s">
        <v>973</v>
      </c>
      <c r="G125" s="231" t="s">
        <v>881</v>
      </c>
      <c r="H125" s="232">
        <v>110</v>
      </c>
      <c r="I125" s="233"/>
      <c r="J125" s="234">
        <f>ROUND(I125*H125,2)</f>
        <v>0</v>
      </c>
      <c r="K125" s="230" t="s">
        <v>19</v>
      </c>
      <c r="L125" s="46"/>
      <c r="M125" s="235" t="s">
        <v>19</v>
      </c>
      <c r="N125" s="236" t="s">
        <v>44</v>
      </c>
      <c r="O125" s="86"/>
      <c r="P125" s="237">
        <f>O125*H125</f>
        <v>0</v>
      </c>
      <c r="Q125" s="237">
        <v>0</v>
      </c>
      <c r="R125" s="237">
        <f>Q125*H125</f>
        <v>0</v>
      </c>
      <c r="S125" s="237">
        <v>0</v>
      </c>
      <c r="T125" s="238">
        <f>S125*H125</f>
        <v>0</v>
      </c>
      <c r="U125" s="40"/>
      <c r="V125" s="40"/>
      <c r="W125" s="40"/>
      <c r="X125" s="40"/>
      <c r="Y125" s="40"/>
      <c r="Z125" s="40"/>
      <c r="AA125" s="40"/>
      <c r="AB125" s="40"/>
      <c r="AC125" s="40"/>
      <c r="AD125" s="40"/>
      <c r="AE125" s="40"/>
      <c r="AR125" s="239" t="s">
        <v>147</v>
      </c>
      <c r="AT125" s="239" t="s">
        <v>142</v>
      </c>
      <c r="AU125" s="239" t="s">
        <v>82</v>
      </c>
      <c r="AY125" s="19" t="s">
        <v>140</v>
      </c>
      <c r="BE125" s="240">
        <f>IF(N125="základní",J125,0)</f>
        <v>0</v>
      </c>
      <c r="BF125" s="240">
        <f>IF(N125="snížená",J125,0)</f>
        <v>0</v>
      </c>
      <c r="BG125" s="240">
        <f>IF(N125="zákl. přenesená",J125,0)</f>
        <v>0</v>
      </c>
      <c r="BH125" s="240">
        <f>IF(N125="sníž. přenesená",J125,0)</f>
        <v>0</v>
      </c>
      <c r="BI125" s="240">
        <f>IF(N125="nulová",J125,0)</f>
        <v>0</v>
      </c>
      <c r="BJ125" s="19" t="s">
        <v>80</v>
      </c>
      <c r="BK125" s="240">
        <f>ROUND(I125*H125,2)</f>
        <v>0</v>
      </c>
      <c r="BL125" s="19" t="s">
        <v>147</v>
      </c>
      <c r="BM125" s="239" t="s">
        <v>974</v>
      </c>
    </row>
    <row r="126" s="2" customFormat="1" ht="16.5" customHeight="1">
      <c r="A126" s="40"/>
      <c r="B126" s="41"/>
      <c r="C126" s="228" t="s">
        <v>326</v>
      </c>
      <c r="D126" s="228" t="s">
        <v>142</v>
      </c>
      <c r="E126" s="229" t="s">
        <v>975</v>
      </c>
      <c r="F126" s="230" t="s">
        <v>976</v>
      </c>
      <c r="G126" s="231" t="s">
        <v>881</v>
      </c>
      <c r="H126" s="232">
        <v>130</v>
      </c>
      <c r="I126" s="233"/>
      <c r="J126" s="234">
        <f>ROUND(I126*H126,2)</f>
        <v>0</v>
      </c>
      <c r="K126" s="230" t="s">
        <v>19</v>
      </c>
      <c r="L126" s="46"/>
      <c r="M126" s="235" t="s">
        <v>19</v>
      </c>
      <c r="N126" s="236" t="s">
        <v>44</v>
      </c>
      <c r="O126" s="86"/>
      <c r="P126" s="237">
        <f>O126*H126</f>
        <v>0</v>
      </c>
      <c r="Q126" s="237">
        <v>0</v>
      </c>
      <c r="R126" s="237">
        <f>Q126*H126</f>
        <v>0</v>
      </c>
      <c r="S126" s="237">
        <v>0</v>
      </c>
      <c r="T126" s="238">
        <f>S126*H126</f>
        <v>0</v>
      </c>
      <c r="U126" s="40"/>
      <c r="V126" s="40"/>
      <c r="W126" s="40"/>
      <c r="X126" s="40"/>
      <c r="Y126" s="40"/>
      <c r="Z126" s="40"/>
      <c r="AA126" s="40"/>
      <c r="AB126" s="40"/>
      <c r="AC126" s="40"/>
      <c r="AD126" s="40"/>
      <c r="AE126" s="40"/>
      <c r="AR126" s="239" t="s">
        <v>147</v>
      </c>
      <c r="AT126" s="239" t="s">
        <v>142</v>
      </c>
      <c r="AU126" s="239" t="s">
        <v>82</v>
      </c>
      <c r="AY126" s="19" t="s">
        <v>140</v>
      </c>
      <c r="BE126" s="240">
        <f>IF(N126="základní",J126,0)</f>
        <v>0</v>
      </c>
      <c r="BF126" s="240">
        <f>IF(N126="snížená",J126,0)</f>
        <v>0</v>
      </c>
      <c r="BG126" s="240">
        <f>IF(N126="zákl. přenesená",J126,0)</f>
        <v>0</v>
      </c>
      <c r="BH126" s="240">
        <f>IF(N126="sníž. přenesená",J126,0)</f>
        <v>0</v>
      </c>
      <c r="BI126" s="240">
        <f>IF(N126="nulová",J126,0)</f>
        <v>0</v>
      </c>
      <c r="BJ126" s="19" t="s">
        <v>80</v>
      </c>
      <c r="BK126" s="240">
        <f>ROUND(I126*H126,2)</f>
        <v>0</v>
      </c>
      <c r="BL126" s="19" t="s">
        <v>147</v>
      </c>
      <c r="BM126" s="239" t="s">
        <v>977</v>
      </c>
    </row>
    <row r="127" s="2" customFormat="1" ht="16.5" customHeight="1">
      <c r="A127" s="40"/>
      <c r="B127" s="41"/>
      <c r="C127" s="228" t="s">
        <v>331</v>
      </c>
      <c r="D127" s="228" t="s">
        <v>142</v>
      </c>
      <c r="E127" s="229" t="s">
        <v>978</v>
      </c>
      <c r="F127" s="230" t="s">
        <v>979</v>
      </c>
      <c r="G127" s="231" t="s">
        <v>881</v>
      </c>
      <c r="H127" s="232">
        <v>70</v>
      </c>
      <c r="I127" s="233"/>
      <c r="J127" s="234">
        <f>ROUND(I127*H127,2)</f>
        <v>0</v>
      </c>
      <c r="K127" s="230" t="s">
        <v>19</v>
      </c>
      <c r="L127" s="46"/>
      <c r="M127" s="235" t="s">
        <v>19</v>
      </c>
      <c r="N127" s="236" t="s">
        <v>44</v>
      </c>
      <c r="O127" s="86"/>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147</v>
      </c>
      <c r="AT127" s="239" t="s">
        <v>142</v>
      </c>
      <c r="AU127" s="239" t="s">
        <v>82</v>
      </c>
      <c r="AY127" s="19" t="s">
        <v>140</v>
      </c>
      <c r="BE127" s="240">
        <f>IF(N127="základní",J127,0)</f>
        <v>0</v>
      </c>
      <c r="BF127" s="240">
        <f>IF(N127="snížená",J127,0)</f>
        <v>0</v>
      </c>
      <c r="BG127" s="240">
        <f>IF(N127="zákl. přenesená",J127,0)</f>
        <v>0</v>
      </c>
      <c r="BH127" s="240">
        <f>IF(N127="sníž. přenesená",J127,0)</f>
        <v>0</v>
      </c>
      <c r="BI127" s="240">
        <f>IF(N127="nulová",J127,0)</f>
        <v>0</v>
      </c>
      <c r="BJ127" s="19" t="s">
        <v>80</v>
      </c>
      <c r="BK127" s="240">
        <f>ROUND(I127*H127,2)</f>
        <v>0</v>
      </c>
      <c r="BL127" s="19" t="s">
        <v>147</v>
      </c>
      <c r="BM127" s="239" t="s">
        <v>980</v>
      </c>
    </row>
    <row r="128" s="2" customFormat="1" ht="16.5" customHeight="1">
      <c r="A128" s="40"/>
      <c r="B128" s="41"/>
      <c r="C128" s="228" t="s">
        <v>336</v>
      </c>
      <c r="D128" s="228" t="s">
        <v>142</v>
      </c>
      <c r="E128" s="229" t="s">
        <v>981</v>
      </c>
      <c r="F128" s="230" t="s">
        <v>982</v>
      </c>
      <c r="G128" s="231" t="s">
        <v>881</v>
      </c>
      <c r="H128" s="232">
        <v>40</v>
      </c>
      <c r="I128" s="233"/>
      <c r="J128" s="234">
        <f>ROUND(I128*H128,2)</f>
        <v>0</v>
      </c>
      <c r="K128" s="230" t="s">
        <v>19</v>
      </c>
      <c r="L128" s="46"/>
      <c r="M128" s="235" t="s">
        <v>19</v>
      </c>
      <c r="N128" s="236" t="s">
        <v>44</v>
      </c>
      <c r="O128" s="86"/>
      <c r="P128" s="237">
        <f>O128*H128</f>
        <v>0</v>
      </c>
      <c r="Q128" s="237">
        <v>0</v>
      </c>
      <c r="R128" s="237">
        <f>Q128*H128</f>
        <v>0</v>
      </c>
      <c r="S128" s="237">
        <v>0</v>
      </c>
      <c r="T128" s="238">
        <f>S128*H128</f>
        <v>0</v>
      </c>
      <c r="U128" s="40"/>
      <c r="V128" s="40"/>
      <c r="W128" s="40"/>
      <c r="X128" s="40"/>
      <c r="Y128" s="40"/>
      <c r="Z128" s="40"/>
      <c r="AA128" s="40"/>
      <c r="AB128" s="40"/>
      <c r="AC128" s="40"/>
      <c r="AD128" s="40"/>
      <c r="AE128" s="40"/>
      <c r="AR128" s="239" t="s">
        <v>147</v>
      </c>
      <c r="AT128" s="239" t="s">
        <v>142</v>
      </c>
      <c r="AU128" s="239" t="s">
        <v>82</v>
      </c>
      <c r="AY128" s="19" t="s">
        <v>140</v>
      </c>
      <c r="BE128" s="240">
        <f>IF(N128="základní",J128,0)</f>
        <v>0</v>
      </c>
      <c r="BF128" s="240">
        <f>IF(N128="snížená",J128,0)</f>
        <v>0</v>
      </c>
      <c r="BG128" s="240">
        <f>IF(N128="zákl. přenesená",J128,0)</f>
        <v>0</v>
      </c>
      <c r="BH128" s="240">
        <f>IF(N128="sníž. přenesená",J128,0)</f>
        <v>0</v>
      </c>
      <c r="BI128" s="240">
        <f>IF(N128="nulová",J128,0)</f>
        <v>0</v>
      </c>
      <c r="BJ128" s="19" t="s">
        <v>80</v>
      </c>
      <c r="BK128" s="240">
        <f>ROUND(I128*H128,2)</f>
        <v>0</v>
      </c>
      <c r="BL128" s="19" t="s">
        <v>147</v>
      </c>
      <c r="BM128" s="239" t="s">
        <v>983</v>
      </c>
    </row>
    <row r="129" s="2" customFormat="1" ht="16.5" customHeight="1">
      <c r="A129" s="40"/>
      <c r="B129" s="41"/>
      <c r="C129" s="228" t="s">
        <v>341</v>
      </c>
      <c r="D129" s="228" t="s">
        <v>142</v>
      </c>
      <c r="E129" s="229" t="s">
        <v>984</v>
      </c>
      <c r="F129" s="230" t="s">
        <v>985</v>
      </c>
      <c r="G129" s="231" t="s">
        <v>881</v>
      </c>
      <c r="H129" s="232">
        <v>2</v>
      </c>
      <c r="I129" s="233"/>
      <c r="J129" s="234">
        <f>ROUND(I129*H129,2)</f>
        <v>0</v>
      </c>
      <c r="K129" s="230" t="s">
        <v>19</v>
      </c>
      <c r="L129" s="46"/>
      <c r="M129" s="235" t="s">
        <v>19</v>
      </c>
      <c r="N129" s="236" t="s">
        <v>44</v>
      </c>
      <c r="O129" s="86"/>
      <c r="P129" s="237">
        <f>O129*H129</f>
        <v>0</v>
      </c>
      <c r="Q129" s="237">
        <v>0</v>
      </c>
      <c r="R129" s="237">
        <f>Q129*H129</f>
        <v>0</v>
      </c>
      <c r="S129" s="237">
        <v>0</v>
      </c>
      <c r="T129" s="238">
        <f>S129*H129</f>
        <v>0</v>
      </c>
      <c r="U129" s="40"/>
      <c r="V129" s="40"/>
      <c r="W129" s="40"/>
      <c r="X129" s="40"/>
      <c r="Y129" s="40"/>
      <c r="Z129" s="40"/>
      <c r="AA129" s="40"/>
      <c r="AB129" s="40"/>
      <c r="AC129" s="40"/>
      <c r="AD129" s="40"/>
      <c r="AE129" s="40"/>
      <c r="AR129" s="239" t="s">
        <v>147</v>
      </c>
      <c r="AT129" s="239" t="s">
        <v>142</v>
      </c>
      <c r="AU129" s="239" t="s">
        <v>82</v>
      </c>
      <c r="AY129" s="19" t="s">
        <v>140</v>
      </c>
      <c r="BE129" s="240">
        <f>IF(N129="základní",J129,0)</f>
        <v>0</v>
      </c>
      <c r="BF129" s="240">
        <f>IF(N129="snížená",J129,0)</f>
        <v>0</v>
      </c>
      <c r="BG129" s="240">
        <f>IF(N129="zákl. přenesená",J129,0)</f>
        <v>0</v>
      </c>
      <c r="BH129" s="240">
        <f>IF(N129="sníž. přenesená",J129,0)</f>
        <v>0</v>
      </c>
      <c r="BI129" s="240">
        <f>IF(N129="nulová",J129,0)</f>
        <v>0</v>
      </c>
      <c r="BJ129" s="19" t="s">
        <v>80</v>
      </c>
      <c r="BK129" s="240">
        <f>ROUND(I129*H129,2)</f>
        <v>0</v>
      </c>
      <c r="BL129" s="19" t="s">
        <v>147</v>
      </c>
      <c r="BM129" s="239" t="s">
        <v>986</v>
      </c>
    </row>
    <row r="130" s="2" customFormat="1" ht="16.5" customHeight="1">
      <c r="A130" s="40"/>
      <c r="B130" s="41"/>
      <c r="C130" s="228" t="s">
        <v>352</v>
      </c>
      <c r="D130" s="228" t="s">
        <v>142</v>
      </c>
      <c r="E130" s="229" t="s">
        <v>987</v>
      </c>
      <c r="F130" s="230" t="s">
        <v>988</v>
      </c>
      <c r="G130" s="231" t="s">
        <v>881</v>
      </c>
      <c r="H130" s="232">
        <v>4</v>
      </c>
      <c r="I130" s="233"/>
      <c r="J130" s="234">
        <f>ROUND(I130*H130,2)</f>
        <v>0</v>
      </c>
      <c r="K130" s="230" t="s">
        <v>19</v>
      </c>
      <c r="L130" s="46"/>
      <c r="M130" s="235" t="s">
        <v>19</v>
      </c>
      <c r="N130" s="236" t="s">
        <v>44</v>
      </c>
      <c r="O130" s="86"/>
      <c r="P130" s="237">
        <f>O130*H130</f>
        <v>0</v>
      </c>
      <c r="Q130" s="237">
        <v>0</v>
      </c>
      <c r="R130" s="237">
        <f>Q130*H130</f>
        <v>0</v>
      </c>
      <c r="S130" s="237">
        <v>0</v>
      </c>
      <c r="T130" s="238">
        <f>S130*H130</f>
        <v>0</v>
      </c>
      <c r="U130" s="40"/>
      <c r="V130" s="40"/>
      <c r="W130" s="40"/>
      <c r="X130" s="40"/>
      <c r="Y130" s="40"/>
      <c r="Z130" s="40"/>
      <c r="AA130" s="40"/>
      <c r="AB130" s="40"/>
      <c r="AC130" s="40"/>
      <c r="AD130" s="40"/>
      <c r="AE130" s="40"/>
      <c r="AR130" s="239" t="s">
        <v>147</v>
      </c>
      <c r="AT130" s="239" t="s">
        <v>142</v>
      </c>
      <c r="AU130" s="239" t="s">
        <v>82</v>
      </c>
      <c r="AY130" s="19" t="s">
        <v>140</v>
      </c>
      <c r="BE130" s="240">
        <f>IF(N130="základní",J130,0)</f>
        <v>0</v>
      </c>
      <c r="BF130" s="240">
        <f>IF(N130="snížená",J130,0)</f>
        <v>0</v>
      </c>
      <c r="BG130" s="240">
        <f>IF(N130="zákl. přenesená",J130,0)</f>
        <v>0</v>
      </c>
      <c r="BH130" s="240">
        <f>IF(N130="sníž. přenesená",J130,0)</f>
        <v>0</v>
      </c>
      <c r="BI130" s="240">
        <f>IF(N130="nulová",J130,0)</f>
        <v>0</v>
      </c>
      <c r="BJ130" s="19" t="s">
        <v>80</v>
      </c>
      <c r="BK130" s="240">
        <f>ROUND(I130*H130,2)</f>
        <v>0</v>
      </c>
      <c r="BL130" s="19" t="s">
        <v>147</v>
      </c>
      <c r="BM130" s="239" t="s">
        <v>989</v>
      </c>
    </row>
    <row r="131" s="2" customFormat="1" ht="16.5" customHeight="1">
      <c r="A131" s="40"/>
      <c r="B131" s="41"/>
      <c r="C131" s="228" t="s">
        <v>356</v>
      </c>
      <c r="D131" s="228" t="s">
        <v>142</v>
      </c>
      <c r="E131" s="229" t="s">
        <v>990</v>
      </c>
      <c r="F131" s="230" t="s">
        <v>991</v>
      </c>
      <c r="G131" s="231" t="s">
        <v>992</v>
      </c>
      <c r="H131" s="232">
        <v>2</v>
      </c>
      <c r="I131" s="233"/>
      <c r="J131" s="234">
        <f>ROUND(I131*H131,2)</f>
        <v>0</v>
      </c>
      <c r="K131" s="230" t="s">
        <v>19</v>
      </c>
      <c r="L131" s="46"/>
      <c r="M131" s="235" t="s">
        <v>19</v>
      </c>
      <c r="N131" s="236" t="s">
        <v>44</v>
      </c>
      <c r="O131" s="86"/>
      <c r="P131" s="237">
        <f>O131*H131</f>
        <v>0</v>
      </c>
      <c r="Q131" s="237">
        <v>0</v>
      </c>
      <c r="R131" s="237">
        <f>Q131*H131</f>
        <v>0</v>
      </c>
      <c r="S131" s="237">
        <v>0</v>
      </c>
      <c r="T131" s="238">
        <f>S131*H131</f>
        <v>0</v>
      </c>
      <c r="U131" s="40"/>
      <c r="V131" s="40"/>
      <c r="W131" s="40"/>
      <c r="X131" s="40"/>
      <c r="Y131" s="40"/>
      <c r="Z131" s="40"/>
      <c r="AA131" s="40"/>
      <c r="AB131" s="40"/>
      <c r="AC131" s="40"/>
      <c r="AD131" s="40"/>
      <c r="AE131" s="40"/>
      <c r="AR131" s="239" t="s">
        <v>147</v>
      </c>
      <c r="AT131" s="239" t="s">
        <v>142</v>
      </c>
      <c r="AU131" s="239" t="s">
        <v>82</v>
      </c>
      <c r="AY131" s="19" t="s">
        <v>140</v>
      </c>
      <c r="BE131" s="240">
        <f>IF(N131="základní",J131,0)</f>
        <v>0</v>
      </c>
      <c r="BF131" s="240">
        <f>IF(N131="snížená",J131,0)</f>
        <v>0</v>
      </c>
      <c r="BG131" s="240">
        <f>IF(N131="zákl. přenesená",J131,0)</f>
        <v>0</v>
      </c>
      <c r="BH131" s="240">
        <f>IF(N131="sníž. přenesená",J131,0)</f>
        <v>0</v>
      </c>
      <c r="BI131" s="240">
        <f>IF(N131="nulová",J131,0)</f>
        <v>0</v>
      </c>
      <c r="BJ131" s="19" t="s">
        <v>80</v>
      </c>
      <c r="BK131" s="240">
        <f>ROUND(I131*H131,2)</f>
        <v>0</v>
      </c>
      <c r="BL131" s="19" t="s">
        <v>147</v>
      </c>
      <c r="BM131" s="239" t="s">
        <v>993</v>
      </c>
    </row>
    <row r="132" s="2" customFormat="1" ht="16.5" customHeight="1">
      <c r="A132" s="40"/>
      <c r="B132" s="41"/>
      <c r="C132" s="228" t="s">
        <v>363</v>
      </c>
      <c r="D132" s="228" t="s">
        <v>142</v>
      </c>
      <c r="E132" s="229" t="s">
        <v>994</v>
      </c>
      <c r="F132" s="230" t="s">
        <v>995</v>
      </c>
      <c r="G132" s="231" t="s">
        <v>181</v>
      </c>
      <c r="H132" s="232">
        <v>5</v>
      </c>
      <c r="I132" s="233"/>
      <c r="J132" s="234">
        <f>ROUND(I132*H132,2)</f>
        <v>0</v>
      </c>
      <c r="K132" s="230" t="s">
        <v>19</v>
      </c>
      <c r="L132" s="46"/>
      <c r="M132" s="235" t="s">
        <v>19</v>
      </c>
      <c r="N132" s="236" t="s">
        <v>44</v>
      </c>
      <c r="O132" s="86"/>
      <c r="P132" s="237">
        <f>O132*H132</f>
        <v>0</v>
      </c>
      <c r="Q132" s="237">
        <v>0</v>
      </c>
      <c r="R132" s="237">
        <f>Q132*H132</f>
        <v>0</v>
      </c>
      <c r="S132" s="237">
        <v>0</v>
      </c>
      <c r="T132" s="238">
        <f>S132*H132</f>
        <v>0</v>
      </c>
      <c r="U132" s="40"/>
      <c r="V132" s="40"/>
      <c r="W132" s="40"/>
      <c r="X132" s="40"/>
      <c r="Y132" s="40"/>
      <c r="Z132" s="40"/>
      <c r="AA132" s="40"/>
      <c r="AB132" s="40"/>
      <c r="AC132" s="40"/>
      <c r="AD132" s="40"/>
      <c r="AE132" s="40"/>
      <c r="AR132" s="239" t="s">
        <v>147</v>
      </c>
      <c r="AT132" s="239" t="s">
        <v>142</v>
      </c>
      <c r="AU132" s="239" t="s">
        <v>82</v>
      </c>
      <c r="AY132" s="19" t="s">
        <v>140</v>
      </c>
      <c r="BE132" s="240">
        <f>IF(N132="základní",J132,0)</f>
        <v>0</v>
      </c>
      <c r="BF132" s="240">
        <f>IF(N132="snížená",J132,0)</f>
        <v>0</v>
      </c>
      <c r="BG132" s="240">
        <f>IF(N132="zákl. přenesená",J132,0)</f>
        <v>0</v>
      </c>
      <c r="BH132" s="240">
        <f>IF(N132="sníž. přenesená",J132,0)</f>
        <v>0</v>
      </c>
      <c r="BI132" s="240">
        <f>IF(N132="nulová",J132,0)</f>
        <v>0</v>
      </c>
      <c r="BJ132" s="19" t="s">
        <v>80</v>
      </c>
      <c r="BK132" s="240">
        <f>ROUND(I132*H132,2)</f>
        <v>0</v>
      </c>
      <c r="BL132" s="19" t="s">
        <v>147</v>
      </c>
      <c r="BM132" s="239" t="s">
        <v>996</v>
      </c>
    </row>
    <row r="133" s="2" customFormat="1" ht="16.5" customHeight="1">
      <c r="A133" s="40"/>
      <c r="B133" s="41"/>
      <c r="C133" s="228" t="s">
        <v>369</v>
      </c>
      <c r="D133" s="228" t="s">
        <v>142</v>
      </c>
      <c r="E133" s="229" t="s">
        <v>997</v>
      </c>
      <c r="F133" s="230" t="s">
        <v>180</v>
      </c>
      <c r="G133" s="231" t="s">
        <v>181</v>
      </c>
      <c r="H133" s="232">
        <v>10</v>
      </c>
      <c r="I133" s="233"/>
      <c r="J133" s="234">
        <f>ROUND(I133*H133,2)</f>
        <v>0</v>
      </c>
      <c r="K133" s="230" t="s">
        <v>19</v>
      </c>
      <c r="L133" s="46"/>
      <c r="M133" s="235" t="s">
        <v>19</v>
      </c>
      <c r="N133" s="236" t="s">
        <v>44</v>
      </c>
      <c r="O133" s="86"/>
      <c r="P133" s="237">
        <f>O133*H133</f>
        <v>0</v>
      </c>
      <c r="Q133" s="237">
        <v>0</v>
      </c>
      <c r="R133" s="237">
        <f>Q133*H133</f>
        <v>0</v>
      </c>
      <c r="S133" s="237">
        <v>0</v>
      </c>
      <c r="T133" s="238">
        <f>S133*H133</f>
        <v>0</v>
      </c>
      <c r="U133" s="40"/>
      <c r="V133" s="40"/>
      <c r="W133" s="40"/>
      <c r="X133" s="40"/>
      <c r="Y133" s="40"/>
      <c r="Z133" s="40"/>
      <c r="AA133" s="40"/>
      <c r="AB133" s="40"/>
      <c r="AC133" s="40"/>
      <c r="AD133" s="40"/>
      <c r="AE133" s="40"/>
      <c r="AR133" s="239" t="s">
        <v>147</v>
      </c>
      <c r="AT133" s="239" t="s">
        <v>142</v>
      </c>
      <c r="AU133" s="239" t="s">
        <v>82</v>
      </c>
      <c r="AY133" s="19" t="s">
        <v>140</v>
      </c>
      <c r="BE133" s="240">
        <f>IF(N133="základní",J133,0)</f>
        <v>0</v>
      </c>
      <c r="BF133" s="240">
        <f>IF(N133="snížená",J133,0)</f>
        <v>0</v>
      </c>
      <c r="BG133" s="240">
        <f>IF(N133="zákl. přenesená",J133,0)</f>
        <v>0</v>
      </c>
      <c r="BH133" s="240">
        <f>IF(N133="sníž. přenesená",J133,0)</f>
        <v>0</v>
      </c>
      <c r="BI133" s="240">
        <f>IF(N133="nulová",J133,0)</f>
        <v>0</v>
      </c>
      <c r="BJ133" s="19" t="s">
        <v>80</v>
      </c>
      <c r="BK133" s="240">
        <f>ROUND(I133*H133,2)</f>
        <v>0</v>
      </c>
      <c r="BL133" s="19" t="s">
        <v>147</v>
      </c>
      <c r="BM133" s="239" t="s">
        <v>998</v>
      </c>
    </row>
    <row r="134" s="2" customFormat="1" ht="16.5" customHeight="1">
      <c r="A134" s="40"/>
      <c r="B134" s="41"/>
      <c r="C134" s="228" t="s">
        <v>374</v>
      </c>
      <c r="D134" s="228" t="s">
        <v>142</v>
      </c>
      <c r="E134" s="229" t="s">
        <v>999</v>
      </c>
      <c r="F134" s="230" t="s">
        <v>1000</v>
      </c>
      <c r="G134" s="231" t="s">
        <v>1001</v>
      </c>
      <c r="H134" s="305"/>
      <c r="I134" s="233"/>
      <c r="J134" s="234">
        <f>ROUND(I134*H134,2)</f>
        <v>0</v>
      </c>
      <c r="K134" s="230" t="s">
        <v>19</v>
      </c>
      <c r="L134" s="46"/>
      <c r="M134" s="235" t="s">
        <v>19</v>
      </c>
      <c r="N134" s="236" t="s">
        <v>44</v>
      </c>
      <c r="O134" s="86"/>
      <c r="P134" s="237">
        <f>O134*H134</f>
        <v>0</v>
      </c>
      <c r="Q134" s="237">
        <v>0</v>
      </c>
      <c r="R134" s="237">
        <f>Q134*H134</f>
        <v>0</v>
      </c>
      <c r="S134" s="237">
        <v>0</v>
      </c>
      <c r="T134" s="238">
        <f>S134*H134</f>
        <v>0</v>
      </c>
      <c r="U134" s="40"/>
      <c r="V134" s="40"/>
      <c r="W134" s="40"/>
      <c r="X134" s="40"/>
      <c r="Y134" s="40"/>
      <c r="Z134" s="40"/>
      <c r="AA134" s="40"/>
      <c r="AB134" s="40"/>
      <c r="AC134" s="40"/>
      <c r="AD134" s="40"/>
      <c r="AE134" s="40"/>
      <c r="AR134" s="239" t="s">
        <v>147</v>
      </c>
      <c r="AT134" s="239" t="s">
        <v>142</v>
      </c>
      <c r="AU134" s="239" t="s">
        <v>82</v>
      </c>
      <c r="AY134" s="19" t="s">
        <v>140</v>
      </c>
      <c r="BE134" s="240">
        <f>IF(N134="základní",J134,0)</f>
        <v>0</v>
      </c>
      <c r="BF134" s="240">
        <f>IF(N134="snížená",J134,0)</f>
        <v>0</v>
      </c>
      <c r="BG134" s="240">
        <f>IF(N134="zákl. přenesená",J134,0)</f>
        <v>0</v>
      </c>
      <c r="BH134" s="240">
        <f>IF(N134="sníž. přenesená",J134,0)</f>
        <v>0</v>
      </c>
      <c r="BI134" s="240">
        <f>IF(N134="nulová",J134,0)</f>
        <v>0</v>
      </c>
      <c r="BJ134" s="19" t="s">
        <v>80</v>
      </c>
      <c r="BK134" s="240">
        <f>ROUND(I134*H134,2)</f>
        <v>0</v>
      </c>
      <c r="BL134" s="19" t="s">
        <v>147</v>
      </c>
      <c r="BM134" s="239" t="s">
        <v>1002</v>
      </c>
    </row>
    <row r="135" s="13" customFormat="1">
      <c r="A135" s="13"/>
      <c r="B135" s="255"/>
      <c r="C135" s="256"/>
      <c r="D135" s="241" t="s">
        <v>190</v>
      </c>
      <c r="E135" s="257" t="s">
        <v>19</v>
      </c>
      <c r="F135" s="258" t="s">
        <v>1003</v>
      </c>
      <c r="G135" s="256"/>
      <c r="H135" s="259">
        <v>0.029999999999999999</v>
      </c>
      <c r="I135" s="260"/>
      <c r="J135" s="256"/>
      <c r="K135" s="256"/>
      <c r="L135" s="261"/>
      <c r="M135" s="302"/>
      <c r="N135" s="303"/>
      <c r="O135" s="303"/>
      <c r="P135" s="303"/>
      <c r="Q135" s="303"/>
      <c r="R135" s="303"/>
      <c r="S135" s="303"/>
      <c r="T135" s="304"/>
      <c r="U135" s="13"/>
      <c r="V135" s="13"/>
      <c r="W135" s="13"/>
      <c r="X135" s="13"/>
      <c r="Y135" s="13"/>
      <c r="Z135" s="13"/>
      <c r="AA135" s="13"/>
      <c r="AB135" s="13"/>
      <c r="AC135" s="13"/>
      <c r="AD135" s="13"/>
      <c r="AE135" s="13"/>
      <c r="AT135" s="265" t="s">
        <v>190</v>
      </c>
      <c r="AU135" s="265" t="s">
        <v>82</v>
      </c>
      <c r="AV135" s="13" t="s">
        <v>82</v>
      </c>
      <c r="AW135" s="13" t="s">
        <v>35</v>
      </c>
      <c r="AX135" s="13" t="s">
        <v>80</v>
      </c>
      <c r="AY135" s="265" t="s">
        <v>140</v>
      </c>
    </row>
    <row r="136" s="2" customFormat="1" ht="6.96" customHeight="1">
      <c r="A136" s="40"/>
      <c r="B136" s="61"/>
      <c r="C136" s="62"/>
      <c r="D136" s="62"/>
      <c r="E136" s="62"/>
      <c r="F136" s="62"/>
      <c r="G136" s="62"/>
      <c r="H136" s="62"/>
      <c r="I136" s="177"/>
      <c r="J136" s="62"/>
      <c r="K136" s="62"/>
      <c r="L136" s="46"/>
      <c r="M136" s="40"/>
      <c r="O136" s="40"/>
      <c r="P136" s="40"/>
      <c r="Q136" s="40"/>
      <c r="R136" s="40"/>
      <c r="S136" s="40"/>
      <c r="T136" s="40"/>
      <c r="U136" s="40"/>
      <c r="V136" s="40"/>
      <c r="W136" s="40"/>
      <c r="X136" s="40"/>
      <c r="Y136" s="40"/>
      <c r="Z136" s="40"/>
      <c r="AA136" s="40"/>
      <c r="AB136" s="40"/>
      <c r="AC136" s="40"/>
      <c r="AD136" s="40"/>
      <c r="AE136" s="40"/>
    </row>
  </sheetData>
  <sheetProtection sheet="1" autoFilter="0" formatColumns="0" formatRows="0" objects="1" scenarios="1" spinCount="100000" saltValue="HOf4NF1UbRQaKGGfIRwpFXSjtreG/X7BcMVqmR/2JATfHJrVvPuPjlixi0bB+O2y7rTIkJGEzxTE8BmVyOVExw==" hashValue="7ivBPTaAjcc+14gKYg07sJ155aIDou3pgZNHFjbGkvtJeyBRUjrsBxk4JzDJ6BzlHivcIqGnjOUX0xDA9m7XUQ==" algorithmName="SHA-512" password="CC35"/>
  <autoFilter ref="C88:K135"/>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95</v>
      </c>
    </row>
    <row r="3" s="1" customFormat="1" ht="6.96" customHeight="1">
      <c r="B3" s="141"/>
      <c r="C3" s="142"/>
      <c r="D3" s="142"/>
      <c r="E3" s="142"/>
      <c r="F3" s="142"/>
      <c r="G3" s="142"/>
      <c r="H3" s="142"/>
      <c r="I3" s="143"/>
      <c r="J3" s="142"/>
      <c r="K3" s="142"/>
      <c r="L3" s="22"/>
      <c r="AT3" s="19" t="s">
        <v>82</v>
      </c>
    </row>
    <row r="4" s="1" customFormat="1" ht="24.96" customHeight="1">
      <c r="B4" s="22"/>
      <c r="D4" s="144" t="s">
        <v>96</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Oprava střechy nádražní budovy, Vyškov</v>
      </c>
      <c r="F7" s="146"/>
      <c r="G7" s="146"/>
      <c r="H7" s="146"/>
      <c r="I7" s="140"/>
      <c r="L7" s="22"/>
    </row>
    <row r="8" s="1" customFormat="1" ht="12" customHeight="1">
      <c r="B8" s="22"/>
      <c r="D8" s="146" t="s">
        <v>97</v>
      </c>
      <c r="I8" s="140"/>
      <c r="L8" s="22"/>
    </row>
    <row r="9" s="2" customFormat="1" ht="16.5" customHeight="1">
      <c r="A9" s="40"/>
      <c r="B9" s="46"/>
      <c r="C9" s="40"/>
      <c r="D9" s="40"/>
      <c r="E9" s="147" t="s">
        <v>98</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99</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1004</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30. 4. 2020</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27</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51" t="s">
        <v>29</v>
      </c>
      <c r="J17" s="135" t="s">
        <v>30</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31</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33</v>
      </c>
      <c r="E22" s="40"/>
      <c r="F22" s="40"/>
      <c r="G22" s="40"/>
      <c r="H22" s="40"/>
      <c r="I22" s="151" t="s">
        <v>26</v>
      </c>
      <c r="J22" s="135" t="str">
        <f>IF('Rekapitulace stavby'!AN16="","",'Rekapitulace stavby'!AN16)</f>
        <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tr">
        <f>IF('Rekapitulace stavby'!E17="","",'Rekapitulace stavby'!E17)</f>
        <v xml:space="preserve"> </v>
      </c>
      <c r="F23" s="40"/>
      <c r="G23" s="40"/>
      <c r="H23" s="40"/>
      <c r="I23" s="151" t="s">
        <v>29</v>
      </c>
      <c r="J23" s="135" t="str">
        <f>IF('Rekapitulace stavby'!AN17="","",'Rekapitulace stavby'!AN17)</f>
        <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36</v>
      </c>
      <c r="E25" s="40"/>
      <c r="F25" s="40"/>
      <c r="G25" s="40"/>
      <c r="H25" s="40"/>
      <c r="I25" s="151" t="s">
        <v>26</v>
      </c>
      <c r="J25" s="135" t="str">
        <f>IF('Rekapitulace stavby'!AN19="","",'Rekapitulace stavby'!AN19)</f>
        <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51" t="s">
        <v>29</v>
      </c>
      <c r="J26" s="135" t="str">
        <f>IF('Rekapitulace stavby'!AN20="","",'Rekapitulace stavby'!AN20)</f>
        <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37</v>
      </c>
      <c r="E28" s="40"/>
      <c r="F28" s="40"/>
      <c r="G28" s="40"/>
      <c r="H28" s="40"/>
      <c r="I28" s="148"/>
      <c r="J28" s="40"/>
      <c r="K28" s="40"/>
      <c r="L28" s="149"/>
      <c r="S28" s="40"/>
      <c r="T28" s="40"/>
      <c r="U28" s="40"/>
      <c r="V28" s="40"/>
      <c r="W28" s="40"/>
      <c r="X28" s="40"/>
      <c r="Y28" s="40"/>
      <c r="Z28" s="40"/>
      <c r="AA28" s="40"/>
      <c r="AB28" s="40"/>
      <c r="AC28" s="40"/>
      <c r="AD28" s="40"/>
      <c r="AE28" s="40"/>
    </row>
    <row r="29" s="8" customFormat="1" ht="83.25" customHeight="1">
      <c r="A29" s="153"/>
      <c r="B29" s="154"/>
      <c r="C29" s="153"/>
      <c r="D29" s="153"/>
      <c r="E29" s="155" t="s">
        <v>38</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39</v>
      </c>
      <c r="E32" s="40"/>
      <c r="F32" s="40"/>
      <c r="G32" s="40"/>
      <c r="H32" s="40"/>
      <c r="I32" s="148"/>
      <c r="J32" s="161">
        <f>ROUND(J86,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41</v>
      </c>
      <c r="G34" s="40"/>
      <c r="H34" s="40"/>
      <c r="I34" s="163" t="s">
        <v>40</v>
      </c>
      <c r="J34" s="162" t="s">
        <v>42</v>
      </c>
      <c r="K34" s="40"/>
      <c r="L34" s="149"/>
      <c r="S34" s="40"/>
      <c r="T34" s="40"/>
      <c r="U34" s="40"/>
      <c r="V34" s="40"/>
      <c r="W34" s="40"/>
      <c r="X34" s="40"/>
      <c r="Y34" s="40"/>
      <c r="Z34" s="40"/>
      <c r="AA34" s="40"/>
      <c r="AB34" s="40"/>
      <c r="AC34" s="40"/>
      <c r="AD34" s="40"/>
      <c r="AE34" s="40"/>
    </row>
    <row r="35" s="2" customFormat="1" ht="14.4" customHeight="1">
      <c r="A35" s="40"/>
      <c r="B35" s="46"/>
      <c r="C35" s="40"/>
      <c r="D35" s="164" t="s">
        <v>43</v>
      </c>
      <c r="E35" s="146" t="s">
        <v>44</v>
      </c>
      <c r="F35" s="165">
        <f>ROUND((SUM(BE86:BE95)),  2)</f>
        <v>0</v>
      </c>
      <c r="G35" s="40"/>
      <c r="H35" s="40"/>
      <c r="I35" s="166">
        <v>0.20999999999999999</v>
      </c>
      <c r="J35" s="165">
        <f>ROUND(((SUM(BE86:BE95))*I35),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45</v>
      </c>
      <c r="F36" s="165">
        <f>ROUND((SUM(BF86:BF95)),  2)</f>
        <v>0</v>
      </c>
      <c r="G36" s="40"/>
      <c r="H36" s="40"/>
      <c r="I36" s="166">
        <v>0.14999999999999999</v>
      </c>
      <c r="J36" s="165">
        <f>ROUND(((SUM(BF86:BF95))*I36),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46</v>
      </c>
      <c r="F37" s="165">
        <f>ROUND((SUM(BG86:BG95)),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47</v>
      </c>
      <c r="F38" s="165">
        <f>ROUND((SUM(BH86:BH95)),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48</v>
      </c>
      <c r="F39" s="165">
        <f>ROUND((SUM(BI86:BI95)),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49</v>
      </c>
      <c r="E41" s="169"/>
      <c r="F41" s="169"/>
      <c r="G41" s="170" t="s">
        <v>50</v>
      </c>
      <c r="H41" s="171" t="s">
        <v>51</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101</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Oprava střechy nádražní budovy, Vyškov</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97</v>
      </c>
      <c r="D51" s="24"/>
      <c r="E51" s="24"/>
      <c r="F51" s="24"/>
      <c r="G51" s="24"/>
      <c r="H51" s="24"/>
      <c r="I51" s="140"/>
      <c r="J51" s="24"/>
      <c r="K51" s="24"/>
      <c r="L51" s="22"/>
    </row>
    <row r="52" s="2" customFormat="1" ht="16.5" customHeight="1">
      <c r="A52" s="40"/>
      <c r="B52" s="41"/>
      <c r="C52" s="42"/>
      <c r="D52" s="42"/>
      <c r="E52" s="181" t="s">
        <v>98</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99</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VRN - VRN</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Vyškov</v>
      </c>
      <c r="G56" s="42"/>
      <c r="H56" s="42"/>
      <c r="I56" s="151" t="s">
        <v>23</v>
      </c>
      <c r="J56" s="74" t="str">
        <f>IF(J14="","",J14)</f>
        <v>30. 4. 2020</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Správa železnic, státní organizace</v>
      </c>
      <c r="G58" s="42"/>
      <c r="H58" s="42"/>
      <c r="I58" s="151" t="s">
        <v>33</v>
      </c>
      <c r="J58" s="38" t="str">
        <f>E23</f>
        <v xml:space="preserve"> </v>
      </c>
      <c r="K58" s="42"/>
      <c r="L58" s="149"/>
      <c r="S58" s="40"/>
      <c r="T58" s="40"/>
      <c r="U58" s="40"/>
      <c r="V58" s="40"/>
      <c r="W58" s="40"/>
      <c r="X58" s="40"/>
      <c r="Y58" s="40"/>
      <c r="Z58" s="40"/>
      <c r="AA58" s="40"/>
      <c r="AB58" s="40"/>
      <c r="AC58" s="40"/>
      <c r="AD58" s="40"/>
      <c r="AE58" s="40"/>
    </row>
    <row r="59" s="2" customFormat="1" ht="15.15" customHeight="1">
      <c r="A59" s="40"/>
      <c r="B59" s="41"/>
      <c r="C59" s="34" t="s">
        <v>31</v>
      </c>
      <c r="D59" s="42"/>
      <c r="E59" s="42"/>
      <c r="F59" s="29" t="str">
        <f>IF(E20="","",E20)</f>
        <v>Vyplň údaj</v>
      </c>
      <c r="G59" s="42"/>
      <c r="H59" s="42"/>
      <c r="I59" s="151" t="s">
        <v>36</v>
      </c>
      <c r="J59" s="38" t="str">
        <f>E26</f>
        <v xml:space="preserve"> </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102</v>
      </c>
      <c r="D61" s="183"/>
      <c r="E61" s="183"/>
      <c r="F61" s="183"/>
      <c r="G61" s="183"/>
      <c r="H61" s="183"/>
      <c r="I61" s="184"/>
      <c r="J61" s="185" t="s">
        <v>103</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71</v>
      </c>
      <c r="D63" s="42"/>
      <c r="E63" s="42"/>
      <c r="F63" s="42"/>
      <c r="G63" s="42"/>
      <c r="H63" s="42"/>
      <c r="I63" s="148"/>
      <c r="J63" s="104">
        <f>J86</f>
        <v>0</v>
      </c>
      <c r="K63" s="42"/>
      <c r="L63" s="149"/>
      <c r="S63" s="40"/>
      <c r="T63" s="40"/>
      <c r="U63" s="40"/>
      <c r="V63" s="40"/>
      <c r="W63" s="40"/>
      <c r="X63" s="40"/>
      <c r="Y63" s="40"/>
      <c r="Z63" s="40"/>
      <c r="AA63" s="40"/>
      <c r="AB63" s="40"/>
      <c r="AC63" s="40"/>
      <c r="AD63" s="40"/>
      <c r="AE63" s="40"/>
      <c r="AU63" s="19" t="s">
        <v>104</v>
      </c>
    </row>
    <row r="64" s="9" customFormat="1" ht="24.96" customHeight="1">
      <c r="A64" s="9"/>
      <c r="B64" s="187"/>
      <c r="C64" s="188"/>
      <c r="D64" s="189" t="s">
        <v>1005</v>
      </c>
      <c r="E64" s="190"/>
      <c r="F64" s="190"/>
      <c r="G64" s="190"/>
      <c r="H64" s="190"/>
      <c r="I64" s="191"/>
      <c r="J64" s="192">
        <f>J87</f>
        <v>0</v>
      </c>
      <c r="K64" s="188"/>
      <c r="L64" s="193"/>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148"/>
      <c r="J65" s="42"/>
      <c r="K65" s="42"/>
      <c r="L65" s="149"/>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177"/>
      <c r="J66" s="62"/>
      <c r="K66" s="62"/>
      <c r="L66" s="149"/>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180"/>
      <c r="J70" s="64"/>
      <c r="K70" s="64"/>
      <c r="L70" s="149"/>
      <c r="S70" s="40"/>
      <c r="T70" s="40"/>
      <c r="U70" s="40"/>
      <c r="V70" s="40"/>
      <c r="W70" s="40"/>
      <c r="X70" s="40"/>
      <c r="Y70" s="40"/>
      <c r="Z70" s="40"/>
      <c r="AA70" s="40"/>
      <c r="AB70" s="40"/>
      <c r="AC70" s="40"/>
      <c r="AD70" s="40"/>
      <c r="AE70" s="40"/>
    </row>
    <row r="71" s="2" customFormat="1" ht="24.96" customHeight="1">
      <c r="A71" s="40"/>
      <c r="B71" s="41"/>
      <c r="C71" s="25" t="s">
        <v>125</v>
      </c>
      <c r="D71" s="42"/>
      <c r="E71" s="42"/>
      <c r="F71" s="42"/>
      <c r="G71" s="42"/>
      <c r="H71" s="42"/>
      <c r="I71" s="148"/>
      <c r="J71" s="42"/>
      <c r="K71" s="42"/>
      <c r="L71" s="149"/>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148"/>
      <c r="J72" s="42"/>
      <c r="K72" s="42"/>
      <c r="L72" s="149"/>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148"/>
      <c r="J73" s="42"/>
      <c r="K73" s="42"/>
      <c r="L73" s="149"/>
      <c r="S73" s="40"/>
      <c r="T73" s="40"/>
      <c r="U73" s="40"/>
      <c r="V73" s="40"/>
      <c r="W73" s="40"/>
      <c r="X73" s="40"/>
      <c r="Y73" s="40"/>
      <c r="Z73" s="40"/>
      <c r="AA73" s="40"/>
      <c r="AB73" s="40"/>
      <c r="AC73" s="40"/>
      <c r="AD73" s="40"/>
      <c r="AE73" s="40"/>
    </row>
    <row r="74" s="2" customFormat="1" ht="16.5" customHeight="1">
      <c r="A74" s="40"/>
      <c r="B74" s="41"/>
      <c r="C74" s="42"/>
      <c r="D74" s="42"/>
      <c r="E74" s="181" t="str">
        <f>E7</f>
        <v>Oprava střechy nádražní budovy, Vyškov</v>
      </c>
      <c r="F74" s="34"/>
      <c r="G74" s="34"/>
      <c r="H74" s="34"/>
      <c r="I74" s="148"/>
      <c r="J74" s="42"/>
      <c r="K74" s="42"/>
      <c r="L74" s="149"/>
      <c r="S74" s="40"/>
      <c r="T74" s="40"/>
      <c r="U74" s="40"/>
      <c r="V74" s="40"/>
      <c r="W74" s="40"/>
      <c r="X74" s="40"/>
      <c r="Y74" s="40"/>
      <c r="Z74" s="40"/>
      <c r="AA74" s="40"/>
      <c r="AB74" s="40"/>
      <c r="AC74" s="40"/>
      <c r="AD74" s="40"/>
      <c r="AE74" s="40"/>
    </row>
    <row r="75" s="1" customFormat="1" ht="12" customHeight="1">
      <c r="B75" s="23"/>
      <c r="C75" s="34" t="s">
        <v>97</v>
      </c>
      <c r="D75" s="24"/>
      <c r="E75" s="24"/>
      <c r="F75" s="24"/>
      <c r="G75" s="24"/>
      <c r="H75" s="24"/>
      <c r="I75" s="140"/>
      <c r="J75" s="24"/>
      <c r="K75" s="24"/>
      <c r="L75" s="22"/>
    </row>
    <row r="76" s="2" customFormat="1" ht="16.5" customHeight="1">
      <c r="A76" s="40"/>
      <c r="B76" s="41"/>
      <c r="C76" s="42"/>
      <c r="D76" s="42"/>
      <c r="E76" s="181" t="s">
        <v>98</v>
      </c>
      <c r="F76" s="42"/>
      <c r="G76" s="42"/>
      <c r="H76" s="42"/>
      <c r="I76" s="148"/>
      <c r="J76" s="42"/>
      <c r="K76" s="42"/>
      <c r="L76" s="149"/>
      <c r="S76" s="40"/>
      <c r="T76" s="40"/>
      <c r="U76" s="40"/>
      <c r="V76" s="40"/>
      <c r="W76" s="40"/>
      <c r="X76" s="40"/>
      <c r="Y76" s="40"/>
      <c r="Z76" s="40"/>
      <c r="AA76" s="40"/>
      <c r="AB76" s="40"/>
      <c r="AC76" s="40"/>
      <c r="AD76" s="40"/>
      <c r="AE76" s="40"/>
    </row>
    <row r="77" s="2" customFormat="1" ht="12" customHeight="1">
      <c r="A77" s="40"/>
      <c r="B77" s="41"/>
      <c r="C77" s="34" t="s">
        <v>99</v>
      </c>
      <c r="D77" s="42"/>
      <c r="E77" s="42"/>
      <c r="F77" s="42"/>
      <c r="G77" s="42"/>
      <c r="H77" s="42"/>
      <c r="I77" s="148"/>
      <c r="J77" s="42"/>
      <c r="K77" s="42"/>
      <c r="L77" s="149"/>
      <c r="S77" s="40"/>
      <c r="T77" s="40"/>
      <c r="U77" s="40"/>
      <c r="V77" s="40"/>
      <c r="W77" s="40"/>
      <c r="X77" s="40"/>
      <c r="Y77" s="40"/>
      <c r="Z77" s="40"/>
      <c r="AA77" s="40"/>
      <c r="AB77" s="40"/>
      <c r="AC77" s="40"/>
      <c r="AD77" s="40"/>
      <c r="AE77" s="40"/>
    </row>
    <row r="78" s="2" customFormat="1" ht="16.5" customHeight="1">
      <c r="A78" s="40"/>
      <c r="B78" s="41"/>
      <c r="C78" s="42"/>
      <c r="D78" s="42"/>
      <c r="E78" s="71" t="str">
        <f>E11</f>
        <v>VRN - VRN</v>
      </c>
      <c r="F78" s="42"/>
      <c r="G78" s="42"/>
      <c r="H78" s="42"/>
      <c r="I78" s="148"/>
      <c r="J78" s="42"/>
      <c r="K78" s="42"/>
      <c r="L78" s="149"/>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F14</f>
        <v>Vyškov</v>
      </c>
      <c r="G80" s="42"/>
      <c r="H80" s="42"/>
      <c r="I80" s="151" t="s">
        <v>23</v>
      </c>
      <c r="J80" s="74" t="str">
        <f>IF(J14="","",J14)</f>
        <v>30. 4. 2020</v>
      </c>
      <c r="K80" s="42"/>
      <c r="L80" s="149"/>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E17</f>
        <v>Správa železnic, státní organizace</v>
      </c>
      <c r="G82" s="42"/>
      <c r="H82" s="42"/>
      <c r="I82" s="151" t="s">
        <v>33</v>
      </c>
      <c r="J82" s="38" t="str">
        <f>E23</f>
        <v xml:space="preserve"> </v>
      </c>
      <c r="K82" s="42"/>
      <c r="L82" s="149"/>
      <c r="S82" s="40"/>
      <c r="T82" s="40"/>
      <c r="U82" s="40"/>
      <c r="V82" s="40"/>
      <c r="W82" s="40"/>
      <c r="X82" s="40"/>
      <c r="Y82" s="40"/>
      <c r="Z82" s="40"/>
      <c r="AA82" s="40"/>
      <c r="AB82" s="40"/>
      <c r="AC82" s="40"/>
      <c r="AD82" s="40"/>
      <c r="AE82" s="40"/>
    </row>
    <row r="83" s="2" customFormat="1" ht="15.15" customHeight="1">
      <c r="A83" s="40"/>
      <c r="B83" s="41"/>
      <c r="C83" s="34" t="s">
        <v>31</v>
      </c>
      <c r="D83" s="42"/>
      <c r="E83" s="42"/>
      <c r="F83" s="29" t="str">
        <f>IF(E20="","",E20)</f>
        <v>Vyplň údaj</v>
      </c>
      <c r="G83" s="42"/>
      <c r="H83" s="42"/>
      <c r="I83" s="151" t="s">
        <v>36</v>
      </c>
      <c r="J83" s="38" t="str">
        <f>E26</f>
        <v xml:space="preserve"> </v>
      </c>
      <c r="K83" s="42"/>
      <c r="L83" s="149"/>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148"/>
      <c r="J84" s="42"/>
      <c r="K84" s="42"/>
      <c r="L84" s="149"/>
      <c r="S84" s="40"/>
      <c r="T84" s="40"/>
      <c r="U84" s="40"/>
      <c r="V84" s="40"/>
      <c r="W84" s="40"/>
      <c r="X84" s="40"/>
      <c r="Y84" s="40"/>
      <c r="Z84" s="40"/>
      <c r="AA84" s="40"/>
      <c r="AB84" s="40"/>
      <c r="AC84" s="40"/>
      <c r="AD84" s="40"/>
      <c r="AE84" s="40"/>
    </row>
    <row r="85" s="11" customFormat="1" ht="29.28" customHeight="1">
      <c r="A85" s="200"/>
      <c r="B85" s="201"/>
      <c r="C85" s="202" t="s">
        <v>126</v>
      </c>
      <c r="D85" s="203" t="s">
        <v>58</v>
      </c>
      <c r="E85" s="203" t="s">
        <v>54</v>
      </c>
      <c r="F85" s="203" t="s">
        <v>55</v>
      </c>
      <c r="G85" s="203" t="s">
        <v>127</v>
      </c>
      <c r="H85" s="203" t="s">
        <v>128</v>
      </c>
      <c r="I85" s="204" t="s">
        <v>129</v>
      </c>
      <c r="J85" s="203" t="s">
        <v>103</v>
      </c>
      <c r="K85" s="205" t="s">
        <v>130</v>
      </c>
      <c r="L85" s="206"/>
      <c r="M85" s="94" t="s">
        <v>19</v>
      </c>
      <c r="N85" s="95" t="s">
        <v>43</v>
      </c>
      <c r="O85" s="95" t="s">
        <v>131</v>
      </c>
      <c r="P85" s="95" t="s">
        <v>132</v>
      </c>
      <c r="Q85" s="95" t="s">
        <v>133</v>
      </c>
      <c r="R85" s="95" t="s">
        <v>134</v>
      </c>
      <c r="S85" s="95" t="s">
        <v>135</v>
      </c>
      <c r="T85" s="96" t="s">
        <v>136</v>
      </c>
      <c r="U85" s="200"/>
      <c r="V85" s="200"/>
      <c r="W85" s="200"/>
      <c r="X85" s="200"/>
      <c r="Y85" s="200"/>
      <c r="Z85" s="200"/>
      <c r="AA85" s="200"/>
      <c r="AB85" s="200"/>
      <c r="AC85" s="200"/>
      <c r="AD85" s="200"/>
      <c r="AE85" s="200"/>
    </row>
    <row r="86" s="2" customFormat="1" ht="22.8" customHeight="1">
      <c r="A86" s="40"/>
      <c r="B86" s="41"/>
      <c r="C86" s="101" t="s">
        <v>137</v>
      </c>
      <c r="D86" s="42"/>
      <c r="E86" s="42"/>
      <c r="F86" s="42"/>
      <c r="G86" s="42"/>
      <c r="H86" s="42"/>
      <c r="I86" s="148"/>
      <c r="J86" s="207">
        <f>BK86</f>
        <v>0</v>
      </c>
      <c r="K86" s="42"/>
      <c r="L86" s="46"/>
      <c r="M86" s="97"/>
      <c r="N86" s="208"/>
      <c r="O86" s="98"/>
      <c r="P86" s="209">
        <f>P87</f>
        <v>0</v>
      </c>
      <c r="Q86" s="98"/>
      <c r="R86" s="209">
        <f>R87</f>
        <v>0</v>
      </c>
      <c r="S86" s="98"/>
      <c r="T86" s="210">
        <f>T87</f>
        <v>0</v>
      </c>
      <c r="U86" s="40"/>
      <c r="V86" s="40"/>
      <c r="W86" s="40"/>
      <c r="X86" s="40"/>
      <c r="Y86" s="40"/>
      <c r="Z86" s="40"/>
      <c r="AA86" s="40"/>
      <c r="AB86" s="40"/>
      <c r="AC86" s="40"/>
      <c r="AD86" s="40"/>
      <c r="AE86" s="40"/>
      <c r="AT86" s="19" t="s">
        <v>72</v>
      </c>
      <c r="AU86" s="19" t="s">
        <v>104</v>
      </c>
      <c r="BK86" s="211">
        <f>BK87</f>
        <v>0</v>
      </c>
    </row>
    <row r="87" s="12" customFormat="1" ht="25.92" customHeight="1">
      <c r="A87" s="12"/>
      <c r="B87" s="212"/>
      <c r="C87" s="213"/>
      <c r="D87" s="214" t="s">
        <v>72</v>
      </c>
      <c r="E87" s="215" t="s">
        <v>94</v>
      </c>
      <c r="F87" s="215" t="s">
        <v>1006</v>
      </c>
      <c r="G87" s="213"/>
      <c r="H87" s="213"/>
      <c r="I87" s="216"/>
      <c r="J87" s="217">
        <f>BK87</f>
        <v>0</v>
      </c>
      <c r="K87" s="213"/>
      <c r="L87" s="218"/>
      <c r="M87" s="219"/>
      <c r="N87" s="220"/>
      <c r="O87" s="220"/>
      <c r="P87" s="221">
        <f>SUM(P88:P95)</f>
        <v>0</v>
      </c>
      <c r="Q87" s="220"/>
      <c r="R87" s="221">
        <f>SUM(R88:R95)</f>
        <v>0</v>
      </c>
      <c r="S87" s="220"/>
      <c r="T87" s="222">
        <f>SUM(T88:T95)</f>
        <v>0</v>
      </c>
      <c r="U87" s="12"/>
      <c r="V87" s="12"/>
      <c r="W87" s="12"/>
      <c r="X87" s="12"/>
      <c r="Y87" s="12"/>
      <c r="Z87" s="12"/>
      <c r="AA87" s="12"/>
      <c r="AB87" s="12"/>
      <c r="AC87" s="12"/>
      <c r="AD87" s="12"/>
      <c r="AE87" s="12"/>
      <c r="AR87" s="223" t="s">
        <v>164</v>
      </c>
      <c r="AT87" s="224" t="s">
        <v>72</v>
      </c>
      <c r="AU87" s="224" t="s">
        <v>73</v>
      </c>
      <c r="AY87" s="223" t="s">
        <v>140</v>
      </c>
      <c r="BK87" s="225">
        <f>SUM(BK88:BK95)</f>
        <v>0</v>
      </c>
    </row>
    <row r="88" s="2" customFormat="1" ht="16.5" customHeight="1">
      <c r="A88" s="40"/>
      <c r="B88" s="41"/>
      <c r="C88" s="228" t="s">
        <v>80</v>
      </c>
      <c r="D88" s="228" t="s">
        <v>142</v>
      </c>
      <c r="E88" s="229" t="s">
        <v>1007</v>
      </c>
      <c r="F88" s="230" t="s">
        <v>1008</v>
      </c>
      <c r="G88" s="231" t="s">
        <v>215</v>
      </c>
      <c r="H88" s="232">
        <v>1</v>
      </c>
      <c r="I88" s="233"/>
      <c r="J88" s="234">
        <f>ROUND(I88*H88,2)</f>
        <v>0</v>
      </c>
      <c r="K88" s="230" t="s">
        <v>176</v>
      </c>
      <c r="L88" s="46"/>
      <c r="M88" s="235" t="s">
        <v>19</v>
      </c>
      <c r="N88" s="236" t="s">
        <v>44</v>
      </c>
      <c r="O88" s="86"/>
      <c r="P88" s="237">
        <f>O88*H88</f>
        <v>0</v>
      </c>
      <c r="Q88" s="237">
        <v>0</v>
      </c>
      <c r="R88" s="237">
        <f>Q88*H88</f>
        <v>0</v>
      </c>
      <c r="S88" s="237">
        <v>0</v>
      </c>
      <c r="T88" s="238">
        <f>S88*H88</f>
        <v>0</v>
      </c>
      <c r="U88" s="40"/>
      <c r="V88" s="40"/>
      <c r="W88" s="40"/>
      <c r="X88" s="40"/>
      <c r="Y88" s="40"/>
      <c r="Z88" s="40"/>
      <c r="AA88" s="40"/>
      <c r="AB88" s="40"/>
      <c r="AC88" s="40"/>
      <c r="AD88" s="40"/>
      <c r="AE88" s="40"/>
      <c r="AR88" s="239" t="s">
        <v>147</v>
      </c>
      <c r="AT88" s="239" t="s">
        <v>142</v>
      </c>
      <c r="AU88" s="239" t="s">
        <v>80</v>
      </c>
      <c r="AY88" s="19" t="s">
        <v>140</v>
      </c>
      <c r="BE88" s="240">
        <f>IF(N88="základní",J88,0)</f>
        <v>0</v>
      </c>
      <c r="BF88" s="240">
        <f>IF(N88="snížená",J88,0)</f>
        <v>0</v>
      </c>
      <c r="BG88" s="240">
        <f>IF(N88="zákl. přenesená",J88,0)</f>
        <v>0</v>
      </c>
      <c r="BH88" s="240">
        <f>IF(N88="sníž. přenesená",J88,0)</f>
        <v>0</v>
      </c>
      <c r="BI88" s="240">
        <f>IF(N88="nulová",J88,0)</f>
        <v>0</v>
      </c>
      <c r="BJ88" s="19" t="s">
        <v>80</v>
      </c>
      <c r="BK88" s="240">
        <f>ROUND(I88*H88,2)</f>
        <v>0</v>
      </c>
      <c r="BL88" s="19" t="s">
        <v>147</v>
      </c>
      <c r="BM88" s="239" t="s">
        <v>1009</v>
      </c>
    </row>
    <row r="89" s="2" customFormat="1" ht="16.5" customHeight="1">
      <c r="A89" s="40"/>
      <c r="B89" s="41"/>
      <c r="C89" s="228" t="s">
        <v>82</v>
      </c>
      <c r="D89" s="228" t="s">
        <v>142</v>
      </c>
      <c r="E89" s="229" t="s">
        <v>1010</v>
      </c>
      <c r="F89" s="230" t="s">
        <v>1011</v>
      </c>
      <c r="G89" s="231" t="s">
        <v>215</v>
      </c>
      <c r="H89" s="232">
        <v>1</v>
      </c>
      <c r="I89" s="233"/>
      <c r="J89" s="234">
        <f>ROUND(I89*H89,2)</f>
        <v>0</v>
      </c>
      <c r="K89" s="230" t="s">
        <v>176</v>
      </c>
      <c r="L89" s="46"/>
      <c r="M89" s="235" t="s">
        <v>19</v>
      </c>
      <c r="N89" s="236" t="s">
        <v>44</v>
      </c>
      <c r="O89" s="86"/>
      <c r="P89" s="237">
        <f>O89*H89</f>
        <v>0</v>
      </c>
      <c r="Q89" s="237">
        <v>0</v>
      </c>
      <c r="R89" s="237">
        <f>Q89*H89</f>
        <v>0</v>
      </c>
      <c r="S89" s="237">
        <v>0</v>
      </c>
      <c r="T89" s="238">
        <f>S89*H89</f>
        <v>0</v>
      </c>
      <c r="U89" s="40"/>
      <c r="V89" s="40"/>
      <c r="W89" s="40"/>
      <c r="X89" s="40"/>
      <c r="Y89" s="40"/>
      <c r="Z89" s="40"/>
      <c r="AA89" s="40"/>
      <c r="AB89" s="40"/>
      <c r="AC89" s="40"/>
      <c r="AD89" s="40"/>
      <c r="AE89" s="40"/>
      <c r="AR89" s="239" t="s">
        <v>147</v>
      </c>
      <c r="AT89" s="239" t="s">
        <v>142</v>
      </c>
      <c r="AU89" s="239" t="s">
        <v>80</v>
      </c>
      <c r="AY89" s="19" t="s">
        <v>140</v>
      </c>
      <c r="BE89" s="240">
        <f>IF(N89="základní",J89,0)</f>
        <v>0</v>
      </c>
      <c r="BF89" s="240">
        <f>IF(N89="snížená",J89,0)</f>
        <v>0</v>
      </c>
      <c r="BG89" s="240">
        <f>IF(N89="zákl. přenesená",J89,0)</f>
        <v>0</v>
      </c>
      <c r="BH89" s="240">
        <f>IF(N89="sníž. přenesená",J89,0)</f>
        <v>0</v>
      </c>
      <c r="BI89" s="240">
        <f>IF(N89="nulová",J89,0)</f>
        <v>0</v>
      </c>
      <c r="BJ89" s="19" t="s">
        <v>80</v>
      </c>
      <c r="BK89" s="240">
        <f>ROUND(I89*H89,2)</f>
        <v>0</v>
      </c>
      <c r="BL89" s="19" t="s">
        <v>147</v>
      </c>
      <c r="BM89" s="239" t="s">
        <v>1012</v>
      </c>
    </row>
    <row r="90" s="2" customFormat="1" ht="16.5" customHeight="1">
      <c r="A90" s="40"/>
      <c r="B90" s="41"/>
      <c r="C90" s="228" t="s">
        <v>156</v>
      </c>
      <c r="D90" s="228" t="s">
        <v>142</v>
      </c>
      <c r="E90" s="229" t="s">
        <v>1013</v>
      </c>
      <c r="F90" s="230" t="s">
        <v>1014</v>
      </c>
      <c r="G90" s="231" t="s">
        <v>215</v>
      </c>
      <c r="H90" s="232">
        <v>1</v>
      </c>
      <c r="I90" s="233"/>
      <c r="J90" s="234">
        <f>ROUND(I90*H90,2)</f>
        <v>0</v>
      </c>
      <c r="K90" s="230" t="s">
        <v>176</v>
      </c>
      <c r="L90" s="46"/>
      <c r="M90" s="235" t="s">
        <v>19</v>
      </c>
      <c r="N90" s="236" t="s">
        <v>44</v>
      </c>
      <c r="O90" s="86"/>
      <c r="P90" s="237">
        <f>O90*H90</f>
        <v>0</v>
      </c>
      <c r="Q90" s="237">
        <v>0</v>
      </c>
      <c r="R90" s="237">
        <f>Q90*H90</f>
        <v>0</v>
      </c>
      <c r="S90" s="237">
        <v>0</v>
      </c>
      <c r="T90" s="238">
        <f>S90*H90</f>
        <v>0</v>
      </c>
      <c r="U90" s="40"/>
      <c r="V90" s="40"/>
      <c r="W90" s="40"/>
      <c r="X90" s="40"/>
      <c r="Y90" s="40"/>
      <c r="Z90" s="40"/>
      <c r="AA90" s="40"/>
      <c r="AB90" s="40"/>
      <c r="AC90" s="40"/>
      <c r="AD90" s="40"/>
      <c r="AE90" s="40"/>
      <c r="AR90" s="239" t="s">
        <v>147</v>
      </c>
      <c r="AT90" s="239" t="s">
        <v>142</v>
      </c>
      <c r="AU90" s="239" t="s">
        <v>80</v>
      </c>
      <c r="AY90" s="19" t="s">
        <v>140</v>
      </c>
      <c r="BE90" s="240">
        <f>IF(N90="základní",J90,0)</f>
        <v>0</v>
      </c>
      <c r="BF90" s="240">
        <f>IF(N90="snížená",J90,0)</f>
        <v>0</v>
      </c>
      <c r="BG90" s="240">
        <f>IF(N90="zákl. přenesená",J90,0)</f>
        <v>0</v>
      </c>
      <c r="BH90" s="240">
        <f>IF(N90="sníž. přenesená",J90,0)</f>
        <v>0</v>
      </c>
      <c r="BI90" s="240">
        <f>IF(N90="nulová",J90,0)</f>
        <v>0</v>
      </c>
      <c r="BJ90" s="19" t="s">
        <v>80</v>
      </c>
      <c r="BK90" s="240">
        <f>ROUND(I90*H90,2)</f>
        <v>0</v>
      </c>
      <c r="BL90" s="19" t="s">
        <v>147</v>
      </c>
      <c r="BM90" s="239" t="s">
        <v>1015</v>
      </c>
    </row>
    <row r="91" s="2" customFormat="1" ht="33" customHeight="1">
      <c r="A91" s="40"/>
      <c r="B91" s="41"/>
      <c r="C91" s="228" t="s">
        <v>147</v>
      </c>
      <c r="D91" s="228" t="s">
        <v>142</v>
      </c>
      <c r="E91" s="229" t="s">
        <v>1016</v>
      </c>
      <c r="F91" s="230" t="s">
        <v>1017</v>
      </c>
      <c r="G91" s="231" t="s">
        <v>215</v>
      </c>
      <c r="H91" s="232">
        <v>1</v>
      </c>
      <c r="I91" s="233"/>
      <c r="J91" s="234">
        <f>ROUND(I91*H91,2)</f>
        <v>0</v>
      </c>
      <c r="K91" s="230" t="s">
        <v>176</v>
      </c>
      <c r="L91" s="46"/>
      <c r="M91" s="235" t="s">
        <v>19</v>
      </c>
      <c r="N91" s="236" t="s">
        <v>44</v>
      </c>
      <c r="O91" s="86"/>
      <c r="P91" s="237">
        <f>O91*H91</f>
        <v>0</v>
      </c>
      <c r="Q91" s="237">
        <v>0</v>
      </c>
      <c r="R91" s="237">
        <f>Q91*H91</f>
        <v>0</v>
      </c>
      <c r="S91" s="237">
        <v>0</v>
      </c>
      <c r="T91" s="238">
        <f>S91*H91</f>
        <v>0</v>
      </c>
      <c r="U91" s="40"/>
      <c r="V91" s="40"/>
      <c r="W91" s="40"/>
      <c r="X91" s="40"/>
      <c r="Y91" s="40"/>
      <c r="Z91" s="40"/>
      <c r="AA91" s="40"/>
      <c r="AB91" s="40"/>
      <c r="AC91" s="40"/>
      <c r="AD91" s="40"/>
      <c r="AE91" s="40"/>
      <c r="AR91" s="239" t="s">
        <v>794</v>
      </c>
      <c r="AT91" s="239" t="s">
        <v>142</v>
      </c>
      <c r="AU91" s="239" t="s">
        <v>80</v>
      </c>
      <c r="AY91" s="19" t="s">
        <v>140</v>
      </c>
      <c r="BE91" s="240">
        <f>IF(N91="základní",J91,0)</f>
        <v>0</v>
      </c>
      <c r="BF91" s="240">
        <f>IF(N91="snížená",J91,0)</f>
        <v>0</v>
      </c>
      <c r="BG91" s="240">
        <f>IF(N91="zákl. přenesená",J91,0)</f>
        <v>0</v>
      </c>
      <c r="BH91" s="240">
        <f>IF(N91="sníž. přenesená",J91,0)</f>
        <v>0</v>
      </c>
      <c r="BI91" s="240">
        <f>IF(N91="nulová",J91,0)</f>
        <v>0</v>
      </c>
      <c r="BJ91" s="19" t="s">
        <v>80</v>
      </c>
      <c r="BK91" s="240">
        <f>ROUND(I91*H91,2)</f>
        <v>0</v>
      </c>
      <c r="BL91" s="19" t="s">
        <v>794</v>
      </c>
      <c r="BM91" s="239" t="s">
        <v>1018</v>
      </c>
    </row>
    <row r="92" s="2" customFormat="1" ht="33" customHeight="1">
      <c r="A92" s="40"/>
      <c r="B92" s="41"/>
      <c r="C92" s="228" t="s">
        <v>164</v>
      </c>
      <c r="D92" s="228" t="s">
        <v>142</v>
      </c>
      <c r="E92" s="229" t="s">
        <v>1019</v>
      </c>
      <c r="F92" s="230" t="s">
        <v>1020</v>
      </c>
      <c r="G92" s="231" t="s">
        <v>215</v>
      </c>
      <c r="H92" s="232">
        <v>1</v>
      </c>
      <c r="I92" s="233"/>
      <c r="J92" s="234">
        <f>ROUND(I92*H92,2)</f>
        <v>0</v>
      </c>
      <c r="K92" s="230" t="s">
        <v>176</v>
      </c>
      <c r="L92" s="46"/>
      <c r="M92" s="235" t="s">
        <v>19</v>
      </c>
      <c r="N92" s="236" t="s">
        <v>44</v>
      </c>
      <c r="O92" s="86"/>
      <c r="P92" s="237">
        <f>O92*H92</f>
        <v>0</v>
      </c>
      <c r="Q92" s="237">
        <v>0</v>
      </c>
      <c r="R92" s="237">
        <f>Q92*H92</f>
        <v>0</v>
      </c>
      <c r="S92" s="237">
        <v>0</v>
      </c>
      <c r="T92" s="238">
        <f>S92*H92</f>
        <v>0</v>
      </c>
      <c r="U92" s="40"/>
      <c r="V92" s="40"/>
      <c r="W92" s="40"/>
      <c r="X92" s="40"/>
      <c r="Y92" s="40"/>
      <c r="Z92" s="40"/>
      <c r="AA92" s="40"/>
      <c r="AB92" s="40"/>
      <c r="AC92" s="40"/>
      <c r="AD92" s="40"/>
      <c r="AE92" s="40"/>
      <c r="AR92" s="239" t="s">
        <v>794</v>
      </c>
      <c r="AT92" s="239" t="s">
        <v>142</v>
      </c>
      <c r="AU92" s="239" t="s">
        <v>80</v>
      </c>
      <c r="AY92" s="19" t="s">
        <v>140</v>
      </c>
      <c r="BE92" s="240">
        <f>IF(N92="základní",J92,0)</f>
        <v>0</v>
      </c>
      <c r="BF92" s="240">
        <f>IF(N92="snížená",J92,0)</f>
        <v>0</v>
      </c>
      <c r="BG92" s="240">
        <f>IF(N92="zákl. přenesená",J92,0)</f>
        <v>0</v>
      </c>
      <c r="BH92" s="240">
        <f>IF(N92="sníž. přenesená",J92,0)</f>
        <v>0</v>
      </c>
      <c r="BI92" s="240">
        <f>IF(N92="nulová",J92,0)</f>
        <v>0</v>
      </c>
      <c r="BJ92" s="19" t="s">
        <v>80</v>
      </c>
      <c r="BK92" s="240">
        <f>ROUND(I92*H92,2)</f>
        <v>0</v>
      </c>
      <c r="BL92" s="19" t="s">
        <v>794</v>
      </c>
      <c r="BM92" s="239" t="s">
        <v>1021</v>
      </c>
    </row>
    <row r="93" s="2" customFormat="1" ht="16.5" customHeight="1">
      <c r="A93" s="40"/>
      <c r="B93" s="41"/>
      <c r="C93" s="228" t="s">
        <v>168</v>
      </c>
      <c r="D93" s="228" t="s">
        <v>142</v>
      </c>
      <c r="E93" s="229" t="s">
        <v>1022</v>
      </c>
      <c r="F93" s="230" t="s">
        <v>1023</v>
      </c>
      <c r="G93" s="231" t="s">
        <v>215</v>
      </c>
      <c r="H93" s="232">
        <v>1</v>
      </c>
      <c r="I93" s="233"/>
      <c r="J93" s="234">
        <f>ROUND(I93*H93,2)</f>
        <v>0</v>
      </c>
      <c r="K93" s="230" t="s">
        <v>146</v>
      </c>
      <c r="L93" s="46"/>
      <c r="M93" s="235" t="s">
        <v>19</v>
      </c>
      <c r="N93" s="236" t="s">
        <v>44</v>
      </c>
      <c r="O93" s="86"/>
      <c r="P93" s="237">
        <f>O93*H93</f>
        <v>0</v>
      </c>
      <c r="Q93" s="237">
        <v>0</v>
      </c>
      <c r="R93" s="237">
        <f>Q93*H93</f>
        <v>0</v>
      </c>
      <c r="S93" s="237">
        <v>0</v>
      </c>
      <c r="T93" s="238">
        <f>S93*H93</f>
        <v>0</v>
      </c>
      <c r="U93" s="40"/>
      <c r="V93" s="40"/>
      <c r="W93" s="40"/>
      <c r="X93" s="40"/>
      <c r="Y93" s="40"/>
      <c r="Z93" s="40"/>
      <c r="AA93" s="40"/>
      <c r="AB93" s="40"/>
      <c r="AC93" s="40"/>
      <c r="AD93" s="40"/>
      <c r="AE93" s="40"/>
      <c r="AR93" s="239" t="s">
        <v>794</v>
      </c>
      <c r="AT93" s="239" t="s">
        <v>142</v>
      </c>
      <c r="AU93" s="239" t="s">
        <v>80</v>
      </c>
      <c r="AY93" s="19" t="s">
        <v>140</v>
      </c>
      <c r="BE93" s="240">
        <f>IF(N93="základní",J93,0)</f>
        <v>0</v>
      </c>
      <c r="BF93" s="240">
        <f>IF(N93="snížená",J93,0)</f>
        <v>0</v>
      </c>
      <c r="BG93" s="240">
        <f>IF(N93="zákl. přenesená",J93,0)</f>
        <v>0</v>
      </c>
      <c r="BH93" s="240">
        <f>IF(N93="sníž. přenesená",J93,0)</f>
        <v>0</v>
      </c>
      <c r="BI93" s="240">
        <f>IF(N93="nulová",J93,0)</f>
        <v>0</v>
      </c>
      <c r="BJ93" s="19" t="s">
        <v>80</v>
      </c>
      <c r="BK93" s="240">
        <f>ROUND(I93*H93,2)</f>
        <v>0</v>
      </c>
      <c r="BL93" s="19" t="s">
        <v>794</v>
      </c>
      <c r="BM93" s="239" t="s">
        <v>1024</v>
      </c>
    </row>
    <row r="94" s="2" customFormat="1" ht="21.75" customHeight="1">
      <c r="A94" s="40"/>
      <c r="B94" s="41"/>
      <c r="C94" s="228" t="s">
        <v>172</v>
      </c>
      <c r="D94" s="228" t="s">
        <v>142</v>
      </c>
      <c r="E94" s="229" t="s">
        <v>1025</v>
      </c>
      <c r="F94" s="230" t="s">
        <v>1026</v>
      </c>
      <c r="G94" s="231" t="s">
        <v>215</v>
      </c>
      <c r="H94" s="232">
        <v>1</v>
      </c>
      <c r="I94" s="233"/>
      <c r="J94" s="234">
        <f>ROUND(I94*H94,2)</f>
        <v>0</v>
      </c>
      <c r="K94" s="230" t="s">
        <v>176</v>
      </c>
      <c r="L94" s="46"/>
      <c r="M94" s="235" t="s">
        <v>19</v>
      </c>
      <c r="N94" s="236" t="s">
        <v>44</v>
      </c>
      <c r="O94" s="86"/>
      <c r="P94" s="237">
        <f>O94*H94</f>
        <v>0</v>
      </c>
      <c r="Q94" s="237">
        <v>0</v>
      </c>
      <c r="R94" s="237">
        <f>Q94*H94</f>
        <v>0</v>
      </c>
      <c r="S94" s="237">
        <v>0</v>
      </c>
      <c r="T94" s="238">
        <f>S94*H94</f>
        <v>0</v>
      </c>
      <c r="U94" s="40"/>
      <c r="V94" s="40"/>
      <c r="W94" s="40"/>
      <c r="X94" s="40"/>
      <c r="Y94" s="40"/>
      <c r="Z94" s="40"/>
      <c r="AA94" s="40"/>
      <c r="AB94" s="40"/>
      <c r="AC94" s="40"/>
      <c r="AD94" s="40"/>
      <c r="AE94" s="40"/>
      <c r="AR94" s="239" t="s">
        <v>794</v>
      </c>
      <c r="AT94" s="239" t="s">
        <v>142</v>
      </c>
      <c r="AU94" s="239" t="s">
        <v>80</v>
      </c>
      <c r="AY94" s="19" t="s">
        <v>140</v>
      </c>
      <c r="BE94" s="240">
        <f>IF(N94="základní",J94,0)</f>
        <v>0</v>
      </c>
      <c r="BF94" s="240">
        <f>IF(N94="snížená",J94,0)</f>
        <v>0</v>
      </c>
      <c r="BG94" s="240">
        <f>IF(N94="zákl. přenesená",J94,0)</f>
        <v>0</v>
      </c>
      <c r="BH94" s="240">
        <f>IF(N94="sníž. přenesená",J94,0)</f>
        <v>0</v>
      </c>
      <c r="BI94" s="240">
        <f>IF(N94="nulová",J94,0)</f>
        <v>0</v>
      </c>
      <c r="BJ94" s="19" t="s">
        <v>80</v>
      </c>
      <c r="BK94" s="240">
        <f>ROUND(I94*H94,2)</f>
        <v>0</v>
      </c>
      <c r="BL94" s="19" t="s">
        <v>794</v>
      </c>
      <c r="BM94" s="239" t="s">
        <v>1027</v>
      </c>
    </row>
    <row r="95" s="2" customFormat="1" ht="21.75" customHeight="1">
      <c r="A95" s="40"/>
      <c r="B95" s="41"/>
      <c r="C95" s="228" t="s">
        <v>177</v>
      </c>
      <c r="D95" s="228" t="s">
        <v>142</v>
      </c>
      <c r="E95" s="229" t="s">
        <v>1028</v>
      </c>
      <c r="F95" s="230" t="s">
        <v>1029</v>
      </c>
      <c r="G95" s="231" t="s">
        <v>215</v>
      </c>
      <c r="H95" s="232">
        <v>1</v>
      </c>
      <c r="I95" s="233"/>
      <c r="J95" s="234">
        <f>ROUND(I95*H95,2)</f>
        <v>0</v>
      </c>
      <c r="K95" s="230" t="s">
        <v>176</v>
      </c>
      <c r="L95" s="46"/>
      <c r="M95" s="306" t="s">
        <v>19</v>
      </c>
      <c r="N95" s="307" t="s">
        <v>44</v>
      </c>
      <c r="O95" s="300"/>
      <c r="P95" s="308">
        <f>O95*H95</f>
        <v>0</v>
      </c>
      <c r="Q95" s="308">
        <v>0</v>
      </c>
      <c r="R95" s="308">
        <f>Q95*H95</f>
        <v>0</v>
      </c>
      <c r="S95" s="308">
        <v>0</v>
      </c>
      <c r="T95" s="309">
        <f>S95*H95</f>
        <v>0</v>
      </c>
      <c r="U95" s="40"/>
      <c r="V95" s="40"/>
      <c r="W95" s="40"/>
      <c r="X95" s="40"/>
      <c r="Y95" s="40"/>
      <c r="Z95" s="40"/>
      <c r="AA95" s="40"/>
      <c r="AB95" s="40"/>
      <c r="AC95" s="40"/>
      <c r="AD95" s="40"/>
      <c r="AE95" s="40"/>
      <c r="AR95" s="239" t="s">
        <v>794</v>
      </c>
      <c r="AT95" s="239" t="s">
        <v>142</v>
      </c>
      <c r="AU95" s="239" t="s">
        <v>80</v>
      </c>
      <c r="AY95" s="19" t="s">
        <v>140</v>
      </c>
      <c r="BE95" s="240">
        <f>IF(N95="základní",J95,0)</f>
        <v>0</v>
      </c>
      <c r="BF95" s="240">
        <f>IF(N95="snížená",J95,0)</f>
        <v>0</v>
      </c>
      <c r="BG95" s="240">
        <f>IF(N95="zákl. přenesená",J95,0)</f>
        <v>0</v>
      </c>
      <c r="BH95" s="240">
        <f>IF(N95="sníž. přenesená",J95,0)</f>
        <v>0</v>
      </c>
      <c r="BI95" s="240">
        <f>IF(N95="nulová",J95,0)</f>
        <v>0</v>
      </c>
      <c r="BJ95" s="19" t="s">
        <v>80</v>
      </c>
      <c r="BK95" s="240">
        <f>ROUND(I95*H95,2)</f>
        <v>0</v>
      </c>
      <c r="BL95" s="19" t="s">
        <v>794</v>
      </c>
      <c r="BM95" s="239" t="s">
        <v>1030</v>
      </c>
    </row>
    <row r="96" s="2" customFormat="1" ht="6.96" customHeight="1">
      <c r="A96" s="40"/>
      <c r="B96" s="61"/>
      <c r="C96" s="62"/>
      <c r="D96" s="62"/>
      <c r="E96" s="62"/>
      <c r="F96" s="62"/>
      <c r="G96" s="62"/>
      <c r="H96" s="62"/>
      <c r="I96" s="177"/>
      <c r="J96" s="62"/>
      <c r="K96" s="62"/>
      <c r="L96" s="46"/>
      <c r="M96" s="40"/>
      <c r="O96" s="40"/>
      <c r="P96" s="40"/>
      <c r="Q96" s="40"/>
      <c r="R96" s="40"/>
      <c r="S96" s="40"/>
      <c r="T96" s="40"/>
      <c r="U96" s="40"/>
      <c r="V96" s="40"/>
      <c r="W96" s="40"/>
      <c r="X96" s="40"/>
      <c r="Y96" s="40"/>
      <c r="Z96" s="40"/>
      <c r="AA96" s="40"/>
      <c r="AB96" s="40"/>
      <c r="AC96" s="40"/>
      <c r="AD96" s="40"/>
      <c r="AE96" s="40"/>
    </row>
  </sheetData>
  <sheetProtection sheet="1" autoFilter="0" formatColumns="0" formatRows="0" objects="1" scenarios="1" spinCount="100000" saltValue="mWy2fiMgL43DVEVZQqn4G1pcZkZDLWT3dULcXdmP+1ecI6nqtnPSvFqceBE+uYhrGlTpQx6GYZiCO9xhgBNCUQ==" hashValue="tFAExfmUCYBWBFikjdAx2AEWjO9hYJ+mnKOpY4cU6R6Tb9gNyJKFidUabCkAZ0aOdv2TgMzkDoUFIHvKyGgkLg==" algorithmName="SHA-512" password="CC35"/>
  <autoFilter ref="C85:K95"/>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10" customWidth="1"/>
    <col min="2" max="2" width="1.667969" style="310" customWidth="1"/>
    <col min="3" max="4" width="5" style="310" customWidth="1"/>
    <col min="5" max="5" width="11.66016" style="310" customWidth="1"/>
    <col min="6" max="6" width="9.160156" style="310" customWidth="1"/>
    <col min="7" max="7" width="5" style="310" customWidth="1"/>
    <col min="8" max="8" width="77.83203" style="310" customWidth="1"/>
    <col min="9" max="10" width="20" style="310" customWidth="1"/>
    <col min="11" max="11" width="1.667969" style="310" customWidth="1"/>
  </cols>
  <sheetData>
    <row r="1" s="1" customFormat="1" ht="37.5" customHeight="1"/>
    <row r="2" s="1" customFormat="1" ht="7.5" customHeight="1">
      <c r="B2" s="311"/>
      <c r="C2" s="312"/>
      <c r="D2" s="312"/>
      <c r="E2" s="312"/>
      <c r="F2" s="312"/>
      <c r="G2" s="312"/>
      <c r="H2" s="312"/>
      <c r="I2" s="312"/>
      <c r="J2" s="312"/>
      <c r="K2" s="313"/>
    </row>
    <row r="3" s="17" customFormat="1" ht="45" customHeight="1">
      <c r="B3" s="314"/>
      <c r="C3" s="315" t="s">
        <v>1031</v>
      </c>
      <c r="D3" s="315"/>
      <c r="E3" s="315"/>
      <c r="F3" s="315"/>
      <c r="G3" s="315"/>
      <c r="H3" s="315"/>
      <c r="I3" s="315"/>
      <c r="J3" s="315"/>
      <c r="K3" s="316"/>
    </row>
    <row r="4" s="1" customFormat="1" ht="25.5" customHeight="1">
      <c r="B4" s="317"/>
      <c r="C4" s="318" t="s">
        <v>1032</v>
      </c>
      <c r="D4" s="318"/>
      <c r="E4" s="318"/>
      <c r="F4" s="318"/>
      <c r="G4" s="318"/>
      <c r="H4" s="318"/>
      <c r="I4" s="318"/>
      <c r="J4" s="318"/>
      <c r="K4" s="319"/>
    </row>
    <row r="5" s="1" customFormat="1" ht="5.25" customHeight="1">
      <c r="B5" s="317"/>
      <c r="C5" s="320"/>
      <c r="D5" s="320"/>
      <c r="E5" s="320"/>
      <c r="F5" s="320"/>
      <c r="G5" s="320"/>
      <c r="H5" s="320"/>
      <c r="I5" s="320"/>
      <c r="J5" s="320"/>
      <c r="K5" s="319"/>
    </row>
    <row r="6" s="1" customFormat="1" ht="15" customHeight="1">
      <c r="B6" s="317"/>
      <c r="C6" s="321" t="s">
        <v>1033</v>
      </c>
      <c r="D6" s="321"/>
      <c r="E6" s="321"/>
      <c r="F6" s="321"/>
      <c r="G6" s="321"/>
      <c r="H6" s="321"/>
      <c r="I6" s="321"/>
      <c r="J6" s="321"/>
      <c r="K6" s="319"/>
    </row>
    <row r="7" s="1" customFormat="1" ht="15" customHeight="1">
      <c r="B7" s="322"/>
      <c r="C7" s="321" t="s">
        <v>1034</v>
      </c>
      <c r="D7" s="321"/>
      <c r="E7" s="321"/>
      <c r="F7" s="321"/>
      <c r="G7" s="321"/>
      <c r="H7" s="321"/>
      <c r="I7" s="321"/>
      <c r="J7" s="321"/>
      <c r="K7" s="319"/>
    </row>
    <row r="8" s="1" customFormat="1" ht="12.75" customHeight="1">
      <c r="B8" s="322"/>
      <c r="C8" s="321"/>
      <c r="D8" s="321"/>
      <c r="E8" s="321"/>
      <c r="F8" s="321"/>
      <c r="G8" s="321"/>
      <c r="H8" s="321"/>
      <c r="I8" s="321"/>
      <c r="J8" s="321"/>
      <c r="K8" s="319"/>
    </row>
    <row r="9" s="1" customFormat="1" ht="15" customHeight="1">
      <c r="B9" s="322"/>
      <c r="C9" s="321" t="s">
        <v>1035</v>
      </c>
      <c r="D9" s="321"/>
      <c r="E9" s="321"/>
      <c r="F9" s="321"/>
      <c r="G9" s="321"/>
      <c r="H9" s="321"/>
      <c r="I9" s="321"/>
      <c r="J9" s="321"/>
      <c r="K9" s="319"/>
    </row>
    <row r="10" s="1" customFormat="1" ht="15" customHeight="1">
      <c r="B10" s="322"/>
      <c r="C10" s="321"/>
      <c r="D10" s="321" t="s">
        <v>1036</v>
      </c>
      <c r="E10" s="321"/>
      <c r="F10" s="321"/>
      <c r="G10" s="321"/>
      <c r="H10" s="321"/>
      <c r="I10" s="321"/>
      <c r="J10" s="321"/>
      <c r="K10" s="319"/>
    </row>
    <row r="11" s="1" customFormat="1" ht="15" customHeight="1">
      <c r="B11" s="322"/>
      <c r="C11" s="323"/>
      <c r="D11" s="321" t="s">
        <v>1037</v>
      </c>
      <c r="E11" s="321"/>
      <c r="F11" s="321"/>
      <c r="G11" s="321"/>
      <c r="H11" s="321"/>
      <c r="I11" s="321"/>
      <c r="J11" s="321"/>
      <c r="K11" s="319"/>
    </row>
    <row r="12" s="1" customFormat="1" ht="15" customHeight="1">
      <c r="B12" s="322"/>
      <c r="C12" s="323"/>
      <c r="D12" s="321"/>
      <c r="E12" s="321"/>
      <c r="F12" s="321"/>
      <c r="G12" s="321"/>
      <c r="H12" s="321"/>
      <c r="I12" s="321"/>
      <c r="J12" s="321"/>
      <c r="K12" s="319"/>
    </row>
    <row r="13" s="1" customFormat="1" ht="15" customHeight="1">
      <c r="B13" s="322"/>
      <c r="C13" s="323"/>
      <c r="D13" s="324" t="s">
        <v>1038</v>
      </c>
      <c r="E13" s="321"/>
      <c r="F13" s="321"/>
      <c r="G13" s="321"/>
      <c r="H13" s="321"/>
      <c r="I13" s="321"/>
      <c r="J13" s="321"/>
      <c r="K13" s="319"/>
    </row>
    <row r="14" s="1" customFormat="1" ht="12.75" customHeight="1">
      <c r="B14" s="322"/>
      <c r="C14" s="323"/>
      <c r="D14" s="323"/>
      <c r="E14" s="323"/>
      <c r="F14" s="323"/>
      <c r="G14" s="323"/>
      <c r="H14" s="323"/>
      <c r="I14" s="323"/>
      <c r="J14" s="323"/>
      <c r="K14" s="319"/>
    </row>
    <row r="15" s="1" customFormat="1" ht="15" customHeight="1">
      <c r="B15" s="322"/>
      <c r="C15" s="323"/>
      <c r="D15" s="321" t="s">
        <v>1039</v>
      </c>
      <c r="E15" s="321"/>
      <c r="F15" s="321"/>
      <c r="G15" s="321"/>
      <c r="H15" s="321"/>
      <c r="I15" s="321"/>
      <c r="J15" s="321"/>
      <c r="K15" s="319"/>
    </row>
    <row r="16" s="1" customFormat="1" ht="15" customHeight="1">
      <c r="B16" s="322"/>
      <c r="C16" s="323"/>
      <c r="D16" s="321" t="s">
        <v>1040</v>
      </c>
      <c r="E16" s="321"/>
      <c r="F16" s="321"/>
      <c r="G16" s="321"/>
      <c r="H16" s="321"/>
      <c r="I16" s="321"/>
      <c r="J16" s="321"/>
      <c r="K16" s="319"/>
    </row>
    <row r="17" s="1" customFormat="1" ht="15" customHeight="1">
      <c r="B17" s="322"/>
      <c r="C17" s="323"/>
      <c r="D17" s="321" t="s">
        <v>1041</v>
      </c>
      <c r="E17" s="321"/>
      <c r="F17" s="321"/>
      <c r="G17" s="321"/>
      <c r="H17" s="321"/>
      <c r="I17" s="321"/>
      <c r="J17" s="321"/>
      <c r="K17" s="319"/>
    </row>
    <row r="18" s="1" customFormat="1" ht="15" customHeight="1">
      <c r="B18" s="322"/>
      <c r="C18" s="323"/>
      <c r="D18" s="323"/>
      <c r="E18" s="325" t="s">
        <v>79</v>
      </c>
      <c r="F18" s="321" t="s">
        <v>1042</v>
      </c>
      <c r="G18" s="321"/>
      <c r="H18" s="321"/>
      <c r="I18" s="321"/>
      <c r="J18" s="321"/>
      <c r="K18" s="319"/>
    </row>
    <row r="19" s="1" customFormat="1" ht="15" customHeight="1">
      <c r="B19" s="322"/>
      <c r="C19" s="323"/>
      <c r="D19" s="323"/>
      <c r="E19" s="325" t="s">
        <v>1043</v>
      </c>
      <c r="F19" s="321" t="s">
        <v>1044</v>
      </c>
      <c r="G19" s="321"/>
      <c r="H19" s="321"/>
      <c r="I19" s="321"/>
      <c r="J19" s="321"/>
      <c r="K19" s="319"/>
    </row>
    <row r="20" s="1" customFormat="1" ht="15" customHeight="1">
      <c r="B20" s="322"/>
      <c r="C20" s="323"/>
      <c r="D20" s="323"/>
      <c r="E20" s="325" t="s">
        <v>1045</v>
      </c>
      <c r="F20" s="321" t="s">
        <v>1046</v>
      </c>
      <c r="G20" s="321"/>
      <c r="H20" s="321"/>
      <c r="I20" s="321"/>
      <c r="J20" s="321"/>
      <c r="K20" s="319"/>
    </row>
    <row r="21" s="1" customFormat="1" ht="15" customHeight="1">
      <c r="B21" s="322"/>
      <c r="C21" s="323"/>
      <c r="D21" s="323"/>
      <c r="E21" s="325" t="s">
        <v>1047</v>
      </c>
      <c r="F21" s="321" t="s">
        <v>1048</v>
      </c>
      <c r="G21" s="321"/>
      <c r="H21" s="321"/>
      <c r="I21" s="321"/>
      <c r="J21" s="321"/>
      <c r="K21" s="319"/>
    </row>
    <row r="22" s="1" customFormat="1" ht="15" customHeight="1">
      <c r="B22" s="322"/>
      <c r="C22" s="323"/>
      <c r="D22" s="323"/>
      <c r="E22" s="325" t="s">
        <v>1049</v>
      </c>
      <c r="F22" s="321" t="s">
        <v>1050</v>
      </c>
      <c r="G22" s="321"/>
      <c r="H22" s="321"/>
      <c r="I22" s="321"/>
      <c r="J22" s="321"/>
      <c r="K22" s="319"/>
    </row>
    <row r="23" s="1" customFormat="1" ht="15" customHeight="1">
      <c r="B23" s="322"/>
      <c r="C23" s="323"/>
      <c r="D23" s="323"/>
      <c r="E23" s="325" t="s">
        <v>86</v>
      </c>
      <c r="F23" s="321" t="s">
        <v>1051</v>
      </c>
      <c r="G23" s="321"/>
      <c r="H23" s="321"/>
      <c r="I23" s="321"/>
      <c r="J23" s="321"/>
      <c r="K23" s="319"/>
    </row>
    <row r="24" s="1" customFormat="1" ht="12.75" customHeight="1">
      <c r="B24" s="322"/>
      <c r="C24" s="323"/>
      <c r="D24" s="323"/>
      <c r="E24" s="323"/>
      <c r="F24" s="323"/>
      <c r="G24" s="323"/>
      <c r="H24" s="323"/>
      <c r="I24" s="323"/>
      <c r="J24" s="323"/>
      <c r="K24" s="319"/>
    </row>
    <row r="25" s="1" customFormat="1" ht="15" customHeight="1">
      <c r="B25" s="322"/>
      <c r="C25" s="321" t="s">
        <v>1052</v>
      </c>
      <c r="D25" s="321"/>
      <c r="E25" s="321"/>
      <c r="F25" s="321"/>
      <c r="G25" s="321"/>
      <c r="H25" s="321"/>
      <c r="I25" s="321"/>
      <c r="J25" s="321"/>
      <c r="K25" s="319"/>
    </row>
    <row r="26" s="1" customFormat="1" ht="15" customHeight="1">
      <c r="B26" s="322"/>
      <c r="C26" s="321" t="s">
        <v>1053</v>
      </c>
      <c r="D26" s="321"/>
      <c r="E26" s="321"/>
      <c r="F26" s="321"/>
      <c r="G26" s="321"/>
      <c r="H26" s="321"/>
      <c r="I26" s="321"/>
      <c r="J26" s="321"/>
      <c r="K26" s="319"/>
    </row>
    <row r="27" s="1" customFormat="1" ht="15" customHeight="1">
      <c r="B27" s="322"/>
      <c r="C27" s="321"/>
      <c r="D27" s="321" t="s">
        <v>1054</v>
      </c>
      <c r="E27" s="321"/>
      <c r="F27" s="321"/>
      <c r="G27" s="321"/>
      <c r="H27" s="321"/>
      <c r="I27" s="321"/>
      <c r="J27" s="321"/>
      <c r="K27" s="319"/>
    </row>
    <row r="28" s="1" customFormat="1" ht="15" customHeight="1">
      <c r="B28" s="322"/>
      <c r="C28" s="323"/>
      <c r="D28" s="321" t="s">
        <v>1055</v>
      </c>
      <c r="E28" s="321"/>
      <c r="F28" s="321"/>
      <c r="G28" s="321"/>
      <c r="H28" s="321"/>
      <c r="I28" s="321"/>
      <c r="J28" s="321"/>
      <c r="K28" s="319"/>
    </row>
    <row r="29" s="1" customFormat="1" ht="12.75" customHeight="1">
      <c r="B29" s="322"/>
      <c r="C29" s="323"/>
      <c r="D29" s="323"/>
      <c r="E29" s="323"/>
      <c r="F29" s="323"/>
      <c r="G29" s="323"/>
      <c r="H29" s="323"/>
      <c r="I29" s="323"/>
      <c r="J29" s="323"/>
      <c r="K29" s="319"/>
    </row>
    <row r="30" s="1" customFormat="1" ht="15" customHeight="1">
      <c r="B30" s="322"/>
      <c r="C30" s="323"/>
      <c r="D30" s="321" t="s">
        <v>1056</v>
      </c>
      <c r="E30" s="321"/>
      <c r="F30" s="321"/>
      <c r="G30" s="321"/>
      <c r="H30" s="321"/>
      <c r="I30" s="321"/>
      <c r="J30" s="321"/>
      <c r="K30" s="319"/>
    </row>
    <row r="31" s="1" customFormat="1" ht="15" customHeight="1">
      <c r="B31" s="322"/>
      <c r="C31" s="323"/>
      <c r="D31" s="321" t="s">
        <v>1057</v>
      </c>
      <c r="E31" s="321"/>
      <c r="F31" s="321"/>
      <c r="G31" s="321"/>
      <c r="H31" s="321"/>
      <c r="I31" s="321"/>
      <c r="J31" s="321"/>
      <c r="K31" s="319"/>
    </row>
    <row r="32" s="1" customFormat="1" ht="12.75" customHeight="1">
      <c r="B32" s="322"/>
      <c r="C32" s="323"/>
      <c r="D32" s="323"/>
      <c r="E32" s="323"/>
      <c r="F32" s="323"/>
      <c r="G32" s="323"/>
      <c r="H32" s="323"/>
      <c r="I32" s="323"/>
      <c r="J32" s="323"/>
      <c r="K32" s="319"/>
    </row>
    <row r="33" s="1" customFormat="1" ht="15" customHeight="1">
      <c r="B33" s="322"/>
      <c r="C33" s="323"/>
      <c r="D33" s="321" t="s">
        <v>1058</v>
      </c>
      <c r="E33" s="321"/>
      <c r="F33" s="321"/>
      <c r="G33" s="321"/>
      <c r="H33" s="321"/>
      <c r="I33" s="321"/>
      <c r="J33" s="321"/>
      <c r="K33" s="319"/>
    </row>
    <row r="34" s="1" customFormat="1" ht="15" customHeight="1">
      <c r="B34" s="322"/>
      <c r="C34" s="323"/>
      <c r="D34" s="321" t="s">
        <v>1059</v>
      </c>
      <c r="E34" s="321"/>
      <c r="F34" s="321"/>
      <c r="G34" s="321"/>
      <c r="H34" s="321"/>
      <c r="I34" s="321"/>
      <c r="J34" s="321"/>
      <c r="K34" s="319"/>
    </row>
    <row r="35" s="1" customFormat="1" ht="15" customHeight="1">
      <c r="B35" s="322"/>
      <c r="C35" s="323"/>
      <c r="D35" s="321" t="s">
        <v>1060</v>
      </c>
      <c r="E35" s="321"/>
      <c r="F35" s="321"/>
      <c r="G35" s="321"/>
      <c r="H35" s="321"/>
      <c r="I35" s="321"/>
      <c r="J35" s="321"/>
      <c r="K35" s="319"/>
    </row>
    <row r="36" s="1" customFormat="1" ht="15" customHeight="1">
      <c r="B36" s="322"/>
      <c r="C36" s="323"/>
      <c r="D36" s="321"/>
      <c r="E36" s="324" t="s">
        <v>126</v>
      </c>
      <c r="F36" s="321"/>
      <c r="G36" s="321" t="s">
        <v>1061</v>
      </c>
      <c r="H36" s="321"/>
      <c r="I36" s="321"/>
      <c r="J36" s="321"/>
      <c r="K36" s="319"/>
    </row>
    <row r="37" s="1" customFormat="1" ht="30.75" customHeight="1">
      <c r="B37" s="322"/>
      <c r="C37" s="323"/>
      <c r="D37" s="321"/>
      <c r="E37" s="324" t="s">
        <v>1062</v>
      </c>
      <c r="F37" s="321"/>
      <c r="G37" s="321" t="s">
        <v>1063</v>
      </c>
      <c r="H37" s="321"/>
      <c r="I37" s="321"/>
      <c r="J37" s="321"/>
      <c r="K37" s="319"/>
    </row>
    <row r="38" s="1" customFormat="1" ht="15" customHeight="1">
      <c r="B38" s="322"/>
      <c r="C38" s="323"/>
      <c r="D38" s="321"/>
      <c r="E38" s="324" t="s">
        <v>54</v>
      </c>
      <c r="F38" s="321"/>
      <c r="G38" s="321" t="s">
        <v>1064</v>
      </c>
      <c r="H38" s="321"/>
      <c r="I38" s="321"/>
      <c r="J38" s="321"/>
      <c r="K38" s="319"/>
    </row>
    <row r="39" s="1" customFormat="1" ht="15" customHeight="1">
      <c r="B39" s="322"/>
      <c r="C39" s="323"/>
      <c r="D39" s="321"/>
      <c r="E39" s="324" t="s">
        <v>55</v>
      </c>
      <c r="F39" s="321"/>
      <c r="G39" s="321" t="s">
        <v>1065</v>
      </c>
      <c r="H39" s="321"/>
      <c r="I39" s="321"/>
      <c r="J39" s="321"/>
      <c r="K39" s="319"/>
    </row>
    <row r="40" s="1" customFormat="1" ht="15" customHeight="1">
      <c r="B40" s="322"/>
      <c r="C40" s="323"/>
      <c r="D40" s="321"/>
      <c r="E40" s="324" t="s">
        <v>127</v>
      </c>
      <c r="F40" s="321"/>
      <c r="G40" s="321" t="s">
        <v>1066</v>
      </c>
      <c r="H40" s="321"/>
      <c r="I40" s="321"/>
      <c r="J40" s="321"/>
      <c r="K40" s="319"/>
    </row>
    <row r="41" s="1" customFormat="1" ht="15" customHeight="1">
      <c r="B41" s="322"/>
      <c r="C41" s="323"/>
      <c r="D41" s="321"/>
      <c r="E41" s="324" t="s">
        <v>128</v>
      </c>
      <c r="F41" s="321"/>
      <c r="G41" s="321" t="s">
        <v>1067</v>
      </c>
      <c r="H41" s="321"/>
      <c r="I41" s="321"/>
      <c r="J41" s="321"/>
      <c r="K41" s="319"/>
    </row>
    <row r="42" s="1" customFormat="1" ht="15" customHeight="1">
      <c r="B42" s="322"/>
      <c r="C42" s="323"/>
      <c r="D42" s="321"/>
      <c r="E42" s="324" t="s">
        <v>1068</v>
      </c>
      <c r="F42" s="321"/>
      <c r="G42" s="321" t="s">
        <v>1069</v>
      </c>
      <c r="H42" s="321"/>
      <c r="I42" s="321"/>
      <c r="J42" s="321"/>
      <c r="K42" s="319"/>
    </row>
    <row r="43" s="1" customFormat="1" ht="15" customHeight="1">
      <c r="B43" s="322"/>
      <c r="C43" s="323"/>
      <c r="D43" s="321"/>
      <c r="E43" s="324"/>
      <c r="F43" s="321"/>
      <c r="G43" s="321" t="s">
        <v>1070</v>
      </c>
      <c r="H43" s="321"/>
      <c r="I43" s="321"/>
      <c r="J43" s="321"/>
      <c r="K43" s="319"/>
    </row>
    <row r="44" s="1" customFormat="1" ht="15" customHeight="1">
      <c r="B44" s="322"/>
      <c r="C44" s="323"/>
      <c r="D44" s="321"/>
      <c r="E44" s="324" t="s">
        <v>1071</v>
      </c>
      <c r="F44" s="321"/>
      <c r="G44" s="321" t="s">
        <v>1072</v>
      </c>
      <c r="H44" s="321"/>
      <c r="I44" s="321"/>
      <c r="J44" s="321"/>
      <c r="K44" s="319"/>
    </row>
    <row r="45" s="1" customFormat="1" ht="15" customHeight="1">
      <c r="B45" s="322"/>
      <c r="C45" s="323"/>
      <c r="D45" s="321"/>
      <c r="E45" s="324" t="s">
        <v>130</v>
      </c>
      <c r="F45" s="321"/>
      <c r="G45" s="321" t="s">
        <v>1073</v>
      </c>
      <c r="H45" s="321"/>
      <c r="I45" s="321"/>
      <c r="J45" s="321"/>
      <c r="K45" s="319"/>
    </row>
    <row r="46" s="1" customFormat="1" ht="12.75" customHeight="1">
      <c r="B46" s="322"/>
      <c r="C46" s="323"/>
      <c r="D46" s="321"/>
      <c r="E46" s="321"/>
      <c r="F46" s="321"/>
      <c r="G46" s="321"/>
      <c r="H46" s="321"/>
      <c r="I46" s="321"/>
      <c r="J46" s="321"/>
      <c r="K46" s="319"/>
    </row>
    <row r="47" s="1" customFormat="1" ht="15" customHeight="1">
      <c r="B47" s="322"/>
      <c r="C47" s="323"/>
      <c r="D47" s="321" t="s">
        <v>1074</v>
      </c>
      <c r="E47" s="321"/>
      <c r="F47" s="321"/>
      <c r="G47" s="321"/>
      <c r="H47" s="321"/>
      <c r="I47" s="321"/>
      <c r="J47" s="321"/>
      <c r="K47" s="319"/>
    </row>
    <row r="48" s="1" customFormat="1" ht="15" customHeight="1">
      <c r="B48" s="322"/>
      <c r="C48" s="323"/>
      <c r="D48" s="323"/>
      <c r="E48" s="321" t="s">
        <v>1075</v>
      </c>
      <c r="F48" s="321"/>
      <c r="G48" s="321"/>
      <c r="H48" s="321"/>
      <c r="I48" s="321"/>
      <c r="J48" s="321"/>
      <c r="K48" s="319"/>
    </row>
    <row r="49" s="1" customFormat="1" ht="15" customHeight="1">
      <c r="B49" s="322"/>
      <c r="C49" s="323"/>
      <c r="D49" s="323"/>
      <c r="E49" s="321" t="s">
        <v>1076</v>
      </c>
      <c r="F49" s="321"/>
      <c r="G49" s="321"/>
      <c r="H49" s="321"/>
      <c r="I49" s="321"/>
      <c r="J49" s="321"/>
      <c r="K49" s="319"/>
    </row>
    <row r="50" s="1" customFormat="1" ht="15" customHeight="1">
      <c r="B50" s="322"/>
      <c r="C50" s="323"/>
      <c r="D50" s="323"/>
      <c r="E50" s="321" t="s">
        <v>1077</v>
      </c>
      <c r="F50" s="321"/>
      <c r="G50" s="321"/>
      <c r="H50" s="321"/>
      <c r="I50" s="321"/>
      <c r="J50" s="321"/>
      <c r="K50" s="319"/>
    </row>
    <row r="51" s="1" customFormat="1" ht="15" customHeight="1">
      <c r="B51" s="322"/>
      <c r="C51" s="323"/>
      <c r="D51" s="321" t="s">
        <v>1078</v>
      </c>
      <c r="E51" s="321"/>
      <c r="F51" s="321"/>
      <c r="G51" s="321"/>
      <c r="H51" s="321"/>
      <c r="I51" s="321"/>
      <c r="J51" s="321"/>
      <c r="K51" s="319"/>
    </row>
    <row r="52" s="1" customFormat="1" ht="25.5" customHeight="1">
      <c r="B52" s="317"/>
      <c r="C52" s="318" t="s">
        <v>1079</v>
      </c>
      <c r="D52" s="318"/>
      <c r="E52" s="318"/>
      <c r="F52" s="318"/>
      <c r="G52" s="318"/>
      <c r="H52" s="318"/>
      <c r="I52" s="318"/>
      <c r="J52" s="318"/>
      <c r="K52" s="319"/>
    </row>
    <row r="53" s="1" customFormat="1" ht="5.25" customHeight="1">
      <c r="B53" s="317"/>
      <c r="C53" s="320"/>
      <c r="D53" s="320"/>
      <c r="E53" s="320"/>
      <c r="F53" s="320"/>
      <c r="G53" s="320"/>
      <c r="H53" s="320"/>
      <c r="I53" s="320"/>
      <c r="J53" s="320"/>
      <c r="K53" s="319"/>
    </row>
    <row r="54" s="1" customFormat="1" ht="15" customHeight="1">
      <c r="B54" s="317"/>
      <c r="C54" s="321" t="s">
        <v>1080</v>
      </c>
      <c r="D54" s="321"/>
      <c r="E54" s="321"/>
      <c r="F54" s="321"/>
      <c r="G54" s="321"/>
      <c r="H54" s="321"/>
      <c r="I54" s="321"/>
      <c r="J54" s="321"/>
      <c r="K54" s="319"/>
    </row>
    <row r="55" s="1" customFormat="1" ht="15" customHeight="1">
      <c r="B55" s="317"/>
      <c r="C55" s="321" t="s">
        <v>1081</v>
      </c>
      <c r="D55" s="321"/>
      <c r="E55" s="321"/>
      <c r="F55" s="321"/>
      <c r="G55" s="321"/>
      <c r="H55" s="321"/>
      <c r="I55" s="321"/>
      <c r="J55" s="321"/>
      <c r="K55" s="319"/>
    </row>
    <row r="56" s="1" customFormat="1" ht="12.75" customHeight="1">
      <c r="B56" s="317"/>
      <c r="C56" s="321"/>
      <c r="D56" s="321"/>
      <c r="E56" s="321"/>
      <c r="F56" s="321"/>
      <c r="G56" s="321"/>
      <c r="H56" s="321"/>
      <c r="I56" s="321"/>
      <c r="J56" s="321"/>
      <c r="K56" s="319"/>
    </row>
    <row r="57" s="1" customFormat="1" ht="15" customHeight="1">
      <c r="B57" s="317"/>
      <c r="C57" s="321" t="s">
        <v>1082</v>
      </c>
      <c r="D57" s="321"/>
      <c r="E57" s="321"/>
      <c r="F57" s="321"/>
      <c r="G57" s="321"/>
      <c r="H57" s="321"/>
      <c r="I57" s="321"/>
      <c r="J57" s="321"/>
      <c r="K57" s="319"/>
    </row>
    <row r="58" s="1" customFormat="1" ht="15" customHeight="1">
      <c r="B58" s="317"/>
      <c r="C58" s="323"/>
      <c r="D58" s="321" t="s">
        <v>1083</v>
      </c>
      <c r="E58" s="321"/>
      <c r="F58" s="321"/>
      <c r="G58" s="321"/>
      <c r="H58" s="321"/>
      <c r="I58" s="321"/>
      <c r="J58" s="321"/>
      <c r="K58" s="319"/>
    </row>
    <row r="59" s="1" customFormat="1" ht="15" customHeight="1">
      <c r="B59" s="317"/>
      <c r="C59" s="323"/>
      <c r="D59" s="321" t="s">
        <v>1084</v>
      </c>
      <c r="E59" s="321"/>
      <c r="F59" s="321"/>
      <c r="G59" s="321"/>
      <c r="H59" s="321"/>
      <c r="I59" s="321"/>
      <c r="J59" s="321"/>
      <c r="K59" s="319"/>
    </row>
    <row r="60" s="1" customFormat="1" ht="15" customHeight="1">
      <c r="B60" s="317"/>
      <c r="C60" s="323"/>
      <c r="D60" s="321" t="s">
        <v>1085</v>
      </c>
      <c r="E60" s="321"/>
      <c r="F60" s="321"/>
      <c r="G60" s="321"/>
      <c r="H60" s="321"/>
      <c r="I60" s="321"/>
      <c r="J60" s="321"/>
      <c r="K60" s="319"/>
    </row>
    <row r="61" s="1" customFormat="1" ht="15" customHeight="1">
      <c r="B61" s="317"/>
      <c r="C61" s="323"/>
      <c r="D61" s="321" t="s">
        <v>1086</v>
      </c>
      <c r="E61" s="321"/>
      <c r="F61" s="321"/>
      <c r="G61" s="321"/>
      <c r="H61" s="321"/>
      <c r="I61" s="321"/>
      <c r="J61" s="321"/>
      <c r="K61" s="319"/>
    </row>
    <row r="62" s="1" customFormat="1" ht="15" customHeight="1">
      <c r="B62" s="317"/>
      <c r="C62" s="323"/>
      <c r="D62" s="326" t="s">
        <v>1087</v>
      </c>
      <c r="E62" s="326"/>
      <c r="F62" s="326"/>
      <c r="G62" s="326"/>
      <c r="H62" s="326"/>
      <c r="I62" s="326"/>
      <c r="J62" s="326"/>
      <c r="K62" s="319"/>
    </row>
    <row r="63" s="1" customFormat="1" ht="15" customHeight="1">
      <c r="B63" s="317"/>
      <c r="C63" s="323"/>
      <c r="D63" s="321" t="s">
        <v>1088</v>
      </c>
      <c r="E63" s="321"/>
      <c r="F63" s="321"/>
      <c r="G63" s="321"/>
      <c r="H63" s="321"/>
      <c r="I63" s="321"/>
      <c r="J63" s="321"/>
      <c r="K63" s="319"/>
    </row>
    <row r="64" s="1" customFormat="1" ht="12.75" customHeight="1">
      <c r="B64" s="317"/>
      <c r="C64" s="323"/>
      <c r="D64" s="323"/>
      <c r="E64" s="327"/>
      <c r="F64" s="323"/>
      <c r="G64" s="323"/>
      <c r="H64" s="323"/>
      <c r="I64" s="323"/>
      <c r="J64" s="323"/>
      <c r="K64" s="319"/>
    </row>
    <row r="65" s="1" customFormat="1" ht="15" customHeight="1">
      <c r="B65" s="317"/>
      <c r="C65" s="323"/>
      <c r="D65" s="321" t="s">
        <v>1089</v>
      </c>
      <c r="E65" s="321"/>
      <c r="F65" s="321"/>
      <c r="G65" s="321"/>
      <c r="H65" s="321"/>
      <c r="I65" s="321"/>
      <c r="J65" s="321"/>
      <c r="K65" s="319"/>
    </row>
    <row r="66" s="1" customFormat="1" ht="15" customHeight="1">
      <c r="B66" s="317"/>
      <c r="C66" s="323"/>
      <c r="D66" s="326" t="s">
        <v>1090</v>
      </c>
      <c r="E66" s="326"/>
      <c r="F66" s="326"/>
      <c r="G66" s="326"/>
      <c r="H66" s="326"/>
      <c r="I66" s="326"/>
      <c r="J66" s="326"/>
      <c r="K66" s="319"/>
    </row>
    <row r="67" s="1" customFormat="1" ht="15" customHeight="1">
      <c r="B67" s="317"/>
      <c r="C67" s="323"/>
      <c r="D67" s="321" t="s">
        <v>1091</v>
      </c>
      <c r="E67" s="321"/>
      <c r="F67" s="321"/>
      <c r="G67" s="321"/>
      <c r="H67" s="321"/>
      <c r="I67" s="321"/>
      <c r="J67" s="321"/>
      <c r="K67" s="319"/>
    </row>
    <row r="68" s="1" customFormat="1" ht="15" customHeight="1">
      <c r="B68" s="317"/>
      <c r="C68" s="323"/>
      <c r="D68" s="321" t="s">
        <v>1092</v>
      </c>
      <c r="E68" s="321"/>
      <c r="F68" s="321"/>
      <c r="G68" s="321"/>
      <c r="H68" s="321"/>
      <c r="I68" s="321"/>
      <c r="J68" s="321"/>
      <c r="K68" s="319"/>
    </row>
    <row r="69" s="1" customFormat="1" ht="15" customHeight="1">
      <c r="B69" s="317"/>
      <c r="C69" s="323"/>
      <c r="D69" s="321" t="s">
        <v>1093</v>
      </c>
      <c r="E69" s="321"/>
      <c r="F69" s="321"/>
      <c r="G69" s="321"/>
      <c r="H69" s="321"/>
      <c r="I69" s="321"/>
      <c r="J69" s="321"/>
      <c r="K69" s="319"/>
    </row>
    <row r="70" s="1" customFormat="1" ht="15" customHeight="1">
      <c r="B70" s="317"/>
      <c r="C70" s="323"/>
      <c r="D70" s="321" t="s">
        <v>1094</v>
      </c>
      <c r="E70" s="321"/>
      <c r="F70" s="321"/>
      <c r="G70" s="321"/>
      <c r="H70" s="321"/>
      <c r="I70" s="321"/>
      <c r="J70" s="321"/>
      <c r="K70" s="319"/>
    </row>
    <row r="71" s="1" customFormat="1" ht="12.75" customHeight="1">
      <c r="B71" s="328"/>
      <c r="C71" s="329"/>
      <c r="D71" s="329"/>
      <c r="E71" s="329"/>
      <c r="F71" s="329"/>
      <c r="G71" s="329"/>
      <c r="H71" s="329"/>
      <c r="I71" s="329"/>
      <c r="J71" s="329"/>
      <c r="K71" s="330"/>
    </row>
    <row r="72" s="1" customFormat="1" ht="18.75" customHeight="1">
      <c r="B72" s="331"/>
      <c r="C72" s="331"/>
      <c r="D72" s="331"/>
      <c r="E72" s="331"/>
      <c r="F72" s="331"/>
      <c r="G72" s="331"/>
      <c r="H72" s="331"/>
      <c r="I72" s="331"/>
      <c r="J72" s="331"/>
      <c r="K72" s="332"/>
    </row>
    <row r="73" s="1" customFormat="1" ht="18.75" customHeight="1">
      <c r="B73" s="332"/>
      <c r="C73" s="332"/>
      <c r="D73" s="332"/>
      <c r="E73" s="332"/>
      <c r="F73" s="332"/>
      <c r="G73" s="332"/>
      <c r="H73" s="332"/>
      <c r="I73" s="332"/>
      <c r="J73" s="332"/>
      <c r="K73" s="332"/>
    </row>
    <row r="74" s="1" customFormat="1" ht="7.5" customHeight="1">
      <c r="B74" s="333"/>
      <c r="C74" s="334"/>
      <c r="D74" s="334"/>
      <c r="E74" s="334"/>
      <c r="F74" s="334"/>
      <c r="G74" s="334"/>
      <c r="H74" s="334"/>
      <c r="I74" s="334"/>
      <c r="J74" s="334"/>
      <c r="K74" s="335"/>
    </row>
    <row r="75" s="1" customFormat="1" ht="45" customHeight="1">
      <c r="B75" s="336"/>
      <c r="C75" s="337" t="s">
        <v>1095</v>
      </c>
      <c r="D75" s="337"/>
      <c r="E75" s="337"/>
      <c r="F75" s="337"/>
      <c r="G75" s="337"/>
      <c r="H75" s="337"/>
      <c r="I75" s="337"/>
      <c r="J75" s="337"/>
      <c r="K75" s="338"/>
    </row>
    <row r="76" s="1" customFormat="1" ht="17.25" customHeight="1">
      <c r="B76" s="336"/>
      <c r="C76" s="339" t="s">
        <v>1096</v>
      </c>
      <c r="D76" s="339"/>
      <c r="E76" s="339"/>
      <c r="F76" s="339" t="s">
        <v>1097</v>
      </c>
      <c r="G76" s="340"/>
      <c r="H76" s="339" t="s">
        <v>55</v>
      </c>
      <c r="I76" s="339" t="s">
        <v>58</v>
      </c>
      <c r="J76" s="339" t="s">
        <v>1098</v>
      </c>
      <c r="K76" s="338"/>
    </row>
    <row r="77" s="1" customFormat="1" ht="17.25" customHeight="1">
      <c r="B77" s="336"/>
      <c r="C77" s="341" t="s">
        <v>1099</v>
      </c>
      <c r="D77" s="341"/>
      <c r="E77" s="341"/>
      <c r="F77" s="342" t="s">
        <v>1100</v>
      </c>
      <c r="G77" s="343"/>
      <c r="H77" s="341"/>
      <c r="I77" s="341"/>
      <c r="J77" s="341" t="s">
        <v>1101</v>
      </c>
      <c r="K77" s="338"/>
    </row>
    <row r="78" s="1" customFormat="1" ht="5.25" customHeight="1">
      <c r="B78" s="336"/>
      <c r="C78" s="344"/>
      <c r="D78" s="344"/>
      <c r="E78" s="344"/>
      <c r="F78" s="344"/>
      <c r="G78" s="345"/>
      <c r="H78" s="344"/>
      <c r="I78" s="344"/>
      <c r="J78" s="344"/>
      <c r="K78" s="338"/>
    </row>
    <row r="79" s="1" customFormat="1" ht="15" customHeight="1">
      <c r="B79" s="336"/>
      <c r="C79" s="324" t="s">
        <v>54</v>
      </c>
      <c r="D79" s="344"/>
      <c r="E79" s="344"/>
      <c r="F79" s="346" t="s">
        <v>1102</v>
      </c>
      <c r="G79" s="345"/>
      <c r="H79" s="324" t="s">
        <v>1103</v>
      </c>
      <c r="I79" s="324" t="s">
        <v>1104</v>
      </c>
      <c r="J79" s="324">
        <v>20</v>
      </c>
      <c r="K79" s="338"/>
    </row>
    <row r="80" s="1" customFormat="1" ht="15" customHeight="1">
      <c r="B80" s="336"/>
      <c r="C80" s="324" t="s">
        <v>1105</v>
      </c>
      <c r="D80" s="324"/>
      <c r="E80" s="324"/>
      <c r="F80" s="346" t="s">
        <v>1102</v>
      </c>
      <c r="G80" s="345"/>
      <c r="H80" s="324" t="s">
        <v>1106</v>
      </c>
      <c r="I80" s="324" t="s">
        <v>1104</v>
      </c>
      <c r="J80" s="324">
        <v>120</v>
      </c>
      <c r="K80" s="338"/>
    </row>
    <row r="81" s="1" customFormat="1" ht="15" customHeight="1">
      <c r="B81" s="347"/>
      <c r="C81" s="324" t="s">
        <v>1107</v>
      </c>
      <c r="D81" s="324"/>
      <c r="E81" s="324"/>
      <c r="F81" s="346" t="s">
        <v>1108</v>
      </c>
      <c r="G81" s="345"/>
      <c r="H81" s="324" t="s">
        <v>1109</v>
      </c>
      <c r="I81" s="324" t="s">
        <v>1104</v>
      </c>
      <c r="J81" s="324">
        <v>50</v>
      </c>
      <c r="K81" s="338"/>
    </row>
    <row r="82" s="1" customFormat="1" ht="15" customHeight="1">
      <c r="B82" s="347"/>
      <c r="C82" s="324" t="s">
        <v>1110</v>
      </c>
      <c r="D82" s="324"/>
      <c r="E82" s="324"/>
      <c r="F82" s="346" t="s">
        <v>1102</v>
      </c>
      <c r="G82" s="345"/>
      <c r="H82" s="324" t="s">
        <v>1111</v>
      </c>
      <c r="I82" s="324" t="s">
        <v>1112</v>
      </c>
      <c r="J82" s="324"/>
      <c r="K82" s="338"/>
    </row>
    <row r="83" s="1" customFormat="1" ht="15" customHeight="1">
      <c r="B83" s="347"/>
      <c r="C83" s="348" t="s">
        <v>1113</v>
      </c>
      <c r="D83" s="348"/>
      <c r="E83" s="348"/>
      <c r="F83" s="349" t="s">
        <v>1108</v>
      </c>
      <c r="G83" s="348"/>
      <c r="H83" s="348" t="s">
        <v>1114</v>
      </c>
      <c r="I83" s="348" t="s">
        <v>1104</v>
      </c>
      <c r="J83" s="348">
        <v>15</v>
      </c>
      <c r="K83" s="338"/>
    </row>
    <row r="84" s="1" customFormat="1" ht="15" customHeight="1">
      <c r="B84" s="347"/>
      <c r="C84" s="348" t="s">
        <v>1115</v>
      </c>
      <c r="D84" s="348"/>
      <c r="E84" s="348"/>
      <c r="F84" s="349" t="s">
        <v>1108</v>
      </c>
      <c r="G84" s="348"/>
      <c r="H84" s="348" t="s">
        <v>1116</v>
      </c>
      <c r="I84" s="348" t="s">
        <v>1104</v>
      </c>
      <c r="J84" s="348">
        <v>15</v>
      </c>
      <c r="K84" s="338"/>
    </row>
    <row r="85" s="1" customFormat="1" ht="15" customHeight="1">
      <c r="B85" s="347"/>
      <c r="C85" s="348" t="s">
        <v>1117</v>
      </c>
      <c r="D85" s="348"/>
      <c r="E85" s="348"/>
      <c r="F85" s="349" t="s">
        <v>1108</v>
      </c>
      <c r="G85" s="348"/>
      <c r="H85" s="348" t="s">
        <v>1118</v>
      </c>
      <c r="I85" s="348" t="s">
        <v>1104</v>
      </c>
      <c r="J85" s="348">
        <v>20</v>
      </c>
      <c r="K85" s="338"/>
    </row>
    <row r="86" s="1" customFormat="1" ht="15" customHeight="1">
      <c r="B86" s="347"/>
      <c r="C86" s="348" t="s">
        <v>1119</v>
      </c>
      <c r="D86" s="348"/>
      <c r="E86" s="348"/>
      <c r="F86" s="349" t="s">
        <v>1108</v>
      </c>
      <c r="G86" s="348"/>
      <c r="H86" s="348" t="s">
        <v>1120</v>
      </c>
      <c r="I86" s="348" t="s">
        <v>1104</v>
      </c>
      <c r="J86" s="348">
        <v>20</v>
      </c>
      <c r="K86" s="338"/>
    </row>
    <row r="87" s="1" customFormat="1" ht="15" customHeight="1">
      <c r="B87" s="347"/>
      <c r="C87" s="324" t="s">
        <v>1121</v>
      </c>
      <c r="D87" s="324"/>
      <c r="E87" s="324"/>
      <c r="F87" s="346" t="s">
        <v>1108</v>
      </c>
      <c r="G87" s="345"/>
      <c r="H87" s="324" t="s">
        <v>1122</v>
      </c>
      <c r="I87" s="324" t="s">
        <v>1104</v>
      </c>
      <c r="J87" s="324">
        <v>50</v>
      </c>
      <c r="K87" s="338"/>
    </row>
    <row r="88" s="1" customFormat="1" ht="15" customHeight="1">
      <c r="B88" s="347"/>
      <c r="C88" s="324" t="s">
        <v>1123</v>
      </c>
      <c r="D88" s="324"/>
      <c r="E88" s="324"/>
      <c r="F88" s="346" t="s">
        <v>1108</v>
      </c>
      <c r="G88" s="345"/>
      <c r="H88" s="324" t="s">
        <v>1124</v>
      </c>
      <c r="I88" s="324" t="s">
        <v>1104</v>
      </c>
      <c r="J88" s="324">
        <v>20</v>
      </c>
      <c r="K88" s="338"/>
    </row>
    <row r="89" s="1" customFormat="1" ht="15" customHeight="1">
      <c r="B89" s="347"/>
      <c r="C89" s="324" t="s">
        <v>1125</v>
      </c>
      <c r="D89" s="324"/>
      <c r="E89" s="324"/>
      <c r="F89" s="346" t="s">
        <v>1108</v>
      </c>
      <c r="G89" s="345"/>
      <c r="H89" s="324" t="s">
        <v>1126</v>
      </c>
      <c r="I89" s="324" t="s">
        <v>1104</v>
      </c>
      <c r="J89" s="324">
        <v>20</v>
      </c>
      <c r="K89" s="338"/>
    </row>
    <row r="90" s="1" customFormat="1" ht="15" customHeight="1">
      <c r="B90" s="347"/>
      <c r="C90" s="324" t="s">
        <v>1127</v>
      </c>
      <c r="D90" s="324"/>
      <c r="E90" s="324"/>
      <c r="F90" s="346" t="s">
        <v>1108</v>
      </c>
      <c r="G90" s="345"/>
      <c r="H90" s="324" t="s">
        <v>1128</v>
      </c>
      <c r="I90" s="324" t="s">
        <v>1104</v>
      </c>
      <c r="J90" s="324">
        <v>50</v>
      </c>
      <c r="K90" s="338"/>
    </row>
    <row r="91" s="1" customFormat="1" ht="15" customHeight="1">
      <c r="B91" s="347"/>
      <c r="C91" s="324" t="s">
        <v>1129</v>
      </c>
      <c r="D91" s="324"/>
      <c r="E91" s="324"/>
      <c r="F91" s="346" t="s">
        <v>1108</v>
      </c>
      <c r="G91" s="345"/>
      <c r="H91" s="324" t="s">
        <v>1129</v>
      </c>
      <c r="I91" s="324" t="s">
        <v>1104</v>
      </c>
      <c r="J91" s="324">
        <v>50</v>
      </c>
      <c r="K91" s="338"/>
    </row>
    <row r="92" s="1" customFormat="1" ht="15" customHeight="1">
      <c r="B92" s="347"/>
      <c r="C92" s="324" t="s">
        <v>1130</v>
      </c>
      <c r="D92" s="324"/>
      <c r="E92" s="324"/>
      <c r="F92" s="346" t="s">
        <v>1108</v>
      </c>
      <c r="G92" s="345"/>
      <c r="H92" s="324" t="s">
        <v>1131</v>
      </c>
      <c r="I92" s="324" t="s">
        <v>1104</v>
      </c>
      <c r="J92" s="324">
        <v>255</v>
      </c>
      <c r="K92" s="338"/>
    </row>
    <row r="93" s="1" customFormat="1" ht="15" customHeight="1">
      <c r="B93" s="347"/>
      <c r="C93" s="324" t="s">
        <v>1132</v>
      </c>
      <c r="D93" s="324"/>
      <c r="E93" s="324"/>
      <c r="F93" s="346" t="s">
        <v>1102</v>
      </c>
      <c r="G93" s="345"/>
      <c r="H93" s="324" t="s">
        <v>1133</v>
      </c>
      <c r="I93" s="324" t="s">
        <v>1134</v>
      </c>
      <c r="J93" s="324"/>
      <c r="K93" s="338"/>
    </row>
    <row r="94" s="1" customFormat="1" ht="15" customHeight="1">
      <c r="B94" s="347"/>
      <c r="C94" s="324" t="s">
        <v>1135</v>
      </c>
      <c r="D94" s="324"/>
      <c r="E94" s="324"/>
      <c r="F94" s="346" t="s">
        <v>1102</v>
      </c>
      <c r="G94" s="345"/>
      <c r="H94" s="324" t="s">
        <v>1136</v>
      </c>
      <c r="I94" s="324" t="s">
        <v>1137</v>
      </c>
      <c r="J94" s="324"/>
      <c r="K94" s="338"/>
    </row>
    <row r="95" s="1" customFormat="1" ht="15" customHeight="1">
      <c r="B95" s="347"/>
      <c r="C95" s="324" t="s">
        <v>1138</v>
      </c>
      <c r="D95" s="324"/>
      <c r="E95" s="324"/>
      <c r="F95" s="346" t="s">
        <v>1102</v>
      </c>
      <c r="G95" s="345"/>
      <c r="H95" s="324" t="s">
        <v>1138</v>
      </c>
      <c r="I95" s="324" t="s">
        <v>1137</v>
      </c>
      <c r="J95" s="324"/>
      <c r="K95" s="338"/>
    </row>
    <row r="96" s="1" customFormat="1" ht="15" customHeight="1">
      <c r="B96" s="347"/>
      <c r="C96" s="324" t="s">
        <v>39</v>
      </c>
      <c r="D96" s="324"/>
      <c r="E96" s="324"/>
      <c r="F96" s="346" t="s">
        <v>1102</v>
      </c>
      <c r="G96" s="345"/>
      <c r="H96" s="324" t="s">
        <v>1139</v>
      </c>
      <c r="I96" s="324" t="s">
        <v>1137</v>
      </c>
      <c r="J96" s="324"/>
      <c r="K96" s="338"/>
    </row>
    <row r="97" s="1" customFormat="1" ht="15" customHeight="1">
      <c r="B97" s="347"/>
      <c r="C97" s="324" t="s">
        <v>49</v>
      </c>
      <c r="D97" s="324"/>
      <c r="E97" s="324"/>
      <c r="F97" s="346" t="s">
        <v>1102</v>
      </c>
      <c r="G97" s="345"/>
      <c r="H97" s="324" t="s">
        <v>1140</v>
      </c>
      <c r="I97" s="324" t="s">
        <v>1137</v>
      </c>
      <c r="J97" s="324"/>
      <c r="K97" s="338"/>
    </row>
    <row r="98" s="1" customFormat="1" ht="15" customHeight="1">
      <c r="B98" s="350"/>
      <c r="C98" s="351"/>
      <c r="D98" s="351"/>
      <c r="E98" s="351"/>
      <c r="F98" s="351"/>
      <c r="G98" s="351"/>
      <c r="H98" s="351"/>
      <c r="I98" s="351"/>
      <c r="J98" s="351"/>
      <c r="K98" s="352"/>
    </row>
    <row r="99" s="1" customFormat="1" ht="18.75" customHeight="1">
      <c r="B99" s="353"/>
      <c r="C99" s="354"/>
      <c r="D99" s="354"/>
      <c r="E99" s="354"/>
      <c r="F99" s="354"/>
      <c r="G99" s="354"/>
      <c r="H99" s="354"/>
      <c r="I99" s="354"/>
      <c r="J99" s="354"/>
      <c r="K99" s="353"/>
    </row>
    <row r="100" s="1" customFormat="1" ht="18.75" customHeight="1">
      <c r="B100" s="332"/>
      <c r="C100" s="332"/>
      <c r="D100" s="332"/>
      <c r="E100" s="332"/>
      <c r="F100" s="332"/>
      <c r="G100" s="332"/>
      <c r="H100" s="332"/>
      <c r="I100" s="332"/>
      <c r="J100" s="332"/>
      <c r="K100" s="332"/>
    </row>
    <row r="101" s="1" customFormat="1" ht="7.5" customHeight="1">
      <c r="B101" s="333"/>
      <c r="C101" s="334"/>
      <c r="D101" s="334"/>
      <c r="E101" s="334"/>
      <c r="F101" s="334"/>
      <c r="G101" s="334"/>
      <c r="H101" s="334"/>
      <c r="I101" s="334"/>
      <c r="J101" s="334"/>
      <c r="K101" s="335"/>
    </row>
    <row r="102" s="1" customFormat="1" ht="45" customHeight="1">
      <c r="B102" s="336"/>
      <c r="C102" s="337" t="s">
        <v>1141</v>
      </c>
      <c r="D102" s="337"/>
      <c r="E102" s="337"/>
      <c r="F102" s="337"/>
      <c r="G102" s="337"/>
      <c r="H102" s="337"/>
      <c r="I102" s="337"/>
      <c r="J102" s="337"/>
      <c r="K102" s="338"/>
    </row>
    <row r="103" s="1" customFormat="1" ht="17.25" customHeight="1">
      <c r="B103" s="336"/>
      <c r="C103" s="339" t="s">
        <v>1096</v>
      </c>
      <c r="D103" s="339"/>
      <c r="E103" s="339"/>
      <c r="F103" s="339" t="s">
        <v>1097</v>
      </c>
      <c r="G103" s="340"/>
      <c r="H103" s="339" t="s">
        <v>55</v>
      </c>
      <c r="I103" s="339" t="s">
        <v>58</v>
      </c>
      <c r="J103" s="339" t="s">
        <v>1098</v>
      </c>
      <c r="K103" s="338"/>
    </row>
    <row r="104" s="1" customFormat="1" ht="17.25" customHeight="1">
      <c r="B104" s="336"/>
      <c r="C104" s="341" t="s">
        <v>1099</v>
      </c>
      <c r="D104" s="341"/>
      <c r="E104" s="341"/>
      <c r="F104" s="342" t="s">
        <v>1100</v>
      </c>
      <c r="G104" s="343"/>
      <c r="H104" s="341"/>
      <c r="I104" s="341"/>
      <c r="J104" s="341" t="s">
        <v>1101</v>
      </c>
      <c r="K104" s="338"/>
    </row>
    <row r="105" s="1" customFormat="1" ht="5.25" customHeight="1">
      <c r="B105" s="336"/>
      <c r="C105" s="339"/>
      <c r="D105" s="339"/>
      <c r="E105" s="339"/>
      <c r="F105" s="339"/>
      <c r="G105" s="355"/>
      <c r="H105" s="339"/>
      <c r="I105" s="339"/>
      <c r="J105" s="339"/>
      <c r="K105" s="338"/>
    </row>
    <row r="106" s="1" customFormat="1" ht="15" customHeight="1">
      <c r="B106" s="336"/>
      <c r="C106" s="324" t="s">
        <v>54</v>
      </c>
      <c r="D106" s="344"/>
      <c r="E106" s="344"/>
      <c r="F106" s="346" t="s">
        <v>1102</v>
      </c>
      <c r="G106" s="355"/>
      <c r="H106" s="324" t="s">
        <v>1142</v>
      </c>
      <c r="I106" s="324" t="s">
        <v>1104</v>
      </c>
      <c r="J106" s="324">
        <v>20</v>
      </c>
      <c r="K106" s="338"/>
    </row>
    <row r="107" s="1" customFormat="1" ht="15" customHeight="1">
      <c r="B107" s="336"/>
      <c r="C107" s="324" t="s">
        <v>1105</v>
      </c>
      <c r="D107" s="324"/>
      <c r="E107" s="324"/>
      <c r="F107" s="346" t="s">
        <v>1102</v>
      </c>
      <c r="G107" s="324"/>
      <c r="H107" s="324" t="s">
        <v>1142</v>
      </c>
      <c r="I107" s="324" t="s">
        <v>1104</v>
      </c>
      <c r="J107" s="324">
        <v>120</v>
      </c>
      <c r="K107" s="338"/>
    </row>
    <row r="108" s="1" customFormat="1" ht="15" customHeight="1">
      <c r="B108" s="347"/>
      <c r="C108" s="324" t="s">
        <v>1107</v>
      </c>
      <c r="D108" s="324"/>
      <c r="E108" s="324"/>
      <c r="F108" s="346" t="s">
        <v>1108</v>
      </c>
      <c r="G108" s="324"/>
      <c r="H108" s="324" t="s">
        <v>1142</v>
      </c>
      <c r="I108" s="324" t="s">
        <v>1104</v>
      </c>
      <c r="J108" s="324">
        <v>50</v>
      </c>
      <c r="K108" s="338"/>
    </row>
    <row r="109" s="1" customFormat="1" ht="15" customHeight="1">
      <c r="B109" s="347"/>
      <c r="C109" s="324" t="s">
        <v>1110</v>
      </c>
      <c r="D109" s="324"/>
      <c r="E109" s="324"/>
      <c r="F109" s="346" t="s">
        <v>1102</v>
      </c>
      <c r="G109" s="324"/>
      <c r="H109" s="324" t="s">
        <v>1142</v>
      </c>
      <c r="I109" s="324" t="s">
        <v>1112</v>
      </c>
      <c r="J109" s="324"/>
      <c r="K109" s="338"/>
    </row>
    <row r="110" s="1" customFormat="1" ht="15" customHeight="1">
      <c r="B110" s="347"/>
      <c r="C110" s="324" t="s">
        <v>1121</v>
      </c>
      <c r="D110" s="324"/>
      <c r="E110" s="324"/>
      <c r="F110" s="346" t="s">
        <v>1108</v>
      </c>
      <c r="G110" s="324"/>
      <c r="H110" s="324" t="s">
        <v>1142</v>
      </c>
      <c r="I110" s="324" t="s">
        <v>1104</v>
      </c>
      <c r="J110" s="324">
        <v>50</v>
      </c>
      <c r="K110" s="338"/>
    </row>
    <row r="111" s="1" customFormat="1" ht="15" customHeight="1">
      <c r="B111" s="347"/>
      <c r="C111" s="324" t="s">
        <v>1129</v>
      </c>
      <c r="D111" s="324"/>
      <c r="E111" s="324"/>
      <c r="F111" s="346" t="s">
        <v>1108</v>
      </c>
      <c r="G111" s="324"/>
      <c r="H111" s="324" t="s">
        <v>1142</v>
      </c>
      <c r="I111" s="324" t="s">
        <v>1104</v>
      </c>
      <c r="J111" s="324">
        <v>50</v>
      </c>
      <c r="K111" s="338"/>
    </row>
    <row r="112" s="1" customFormat="1" ht="15" customHeight="1">
      <c r="B112" s="347"/>
      <c r="C112" s="324" t="s">
        <v>1127</v>
      </c>
      <c r="D112" s="324"/>
      <c r="E112" s="324"/>
      <c r="F112" s="346" t="s">
        <v>1108</v>
      </c>
      <c r="G112" s="324"/>
      <c r="H112" s="324" t="s">
        <v>1142</v>
      </c>
      <c r="I112" s="324" t="s">
        <v>1104</v>
      </c>
      <c r="J112" s="324">
        <v>50</v>
      </c>
      <c r="K112" s="338"/>
    </row>
    <row r="113" s="1" customFormat="1" ht="15" customHeight="1">
      <c r="B113" s="347"/>
      <c r="C113" s="324" t="s">
        <v>54</v>
      </c>
      <c r="D113" s="324"/>
      <c r="E113" s="324"/>
      <c r="F113" s="346" t="s">
        <v>1102</v>
      </c>
      <c r="G113" s="324"/>
      <c r="H113" s="324" t="s">
        <v>1143</v>
      </c>
      <c r="I113" s="324" t="s">
        <v>1104</v>
      </c>
      <c r="J113" s="324">
        <v>20</v>
      </c>
      <c r="K113" s="338"/>
    </row>
    <row r="114" s="1" customFormat="1" ht="15" customHeight="1">
      <c r="B114" s="347"/>
      <c r="C114" s="324" t="s">
        <v>1144</v>
      </c>
      <c r="D114" s="324"/>
      <c r="E114" s="324"/>
      <c r="F114" s="346" t="s">
        <v>1102</v>
      </c>
      <c r="G114" s="324"/>
      <c r="H114" s="324" t="s">
        <v>1145</v>
      </c>
      <c r="I114" s="324" t="s">
        <v>1104</v>
      </c>
      <c r="J114" s="324">
        <v>120</v>
      </c>
      <c r="K114" s="338"/>
    </row>
    <row r="115" s="1" customFormat="1" ht="15" customHeight="1">
      <c r="B115" s="347"/>
      <c r="C115" s="324" t="s">
        <v>39</v>
      </c>
      <c r="D115" s="324"/>
      <c r="E115" s="324"/>
      <c r="F115" s="346" t="s">
        <v>1102</v>
      </c>
      <c r="G115" s="324"/>
      <c r="H115" s="324" t="s">
        <v>1146</v>
      </c>
      <c r="I115" s="324" t="s">
        <v>1137</v>
      </c>
      <c r="J115" s="324"/>
      <c r="K115" s="338"/>
    </row>
    <row r="116" s="1" customFormat="1" ht="15" customHeight="1">
      <c r="B116" s="347"/>
      <c r="C116" s="324" t="s">
        <v>49</v>
      </c>
      <c r="D116" s="324"/>
      <c r="E116" s="324"/>
      <c r="F116" s="346" t="s">
        <v>1102</v>
      </c>
      <c r="G116" s="324"/>
      <c r="H116" s="324" t="s">
        <v>1147</v>
      </c>
      <c r="I116" s="324" t="s">
        <v>1137</v>
      </c>
      <c r="J116" s="324"/>
      <c r="K116" s="338"/>
    </row>
    <row r="117" s="1" customFormat="1" ht="15" customHeight="1">
      <c r="B117" s="347"/>
      <c r="C117" s="324" t="s">
        <v>58</v>
      </c>
      <c r="D117" s="324"/>
      <c r="E117" s="324"/>
      <c r="F117" s="346" t="s">
        <v>1102</v>
      </c>
      <c r="G117" s="324"/>
      <c r="H117" s="324" t="s">
        <v>1148</v>
      </c>
      <c r="I117" s="324" t="s">
        <v>1149</v>
      </c>
      <c r="J117" s="324"/>
      <c r="K117" s="338"/>
    </row>
    <row r="118" s="1" customFormat="1" ht="15" customHeight="1">
      <c r="B118" s="350"/>
      <c r="C118" s="356"/>
      <c r="D118" s="356"/>
      <c r="E118" s="356"/>
      <c r="F118" s="356"/>
      <c r="G118" s="356"/>
      <c r="H118" s="356"/>
      <c r="I118" s="356"/>
      <c r="J118" s="356"/>
      <c r="K118" s="352"/>
    </row>
    <row r="119" s="1" customFormat="1" ht="18.75" customHeight="1">
      <c r="B119" s="357"/>
      <c r="C119" s="321"/>
      <c r="D119" s="321"/>
      <c r="E119" s="321"/>
      <c r="F119" s="358"/>
      <c r="G119" s="321"/>
      <c r="H119" s="321"/>
      <c r="I119" s="321"/>
      <c r="J119" s="321"/>
      <c r="K119" s="357"/>
    </row>
    <row r="120" s="1" customFormat="1" ht="18.75" customHeight="1">
      <c r="B120" s="332"/>
      <c r="C120" s="332"/>
      <c r="D120" s="332"/>
      <c r="E120" s="332"/>
      <c r="F120" s="332"/>
      <c r="G120" s="332"/>
      <c r="H120" s="332"/>
      <c r="I120" s="332"/>
      <c r="J120" s="332"/>
      <c r="K120" s="332"/>
    </row>
    <row r="121" s="1" customFormat="1" ht="7.5" customHeight="1">
      <c r="B121" s="359"/>
      <c r="C121" s="360"/>
      <c r="D121" s="360"/>
      <c r="E121" s="360"/>
      <c r="F121" s="360"/>
      <c r="G121" s="360"/>
      <c r="H121" s="360"/>
      <c r="I121" s="360"/>
      <c r="J121" s="360"/>
      <c r="K121" s="361"/>
    </row>
    <row r="122" s="1" customFormat="1" ht="45" customHeight="1">
      <c r="B122" s="362"/>
      <c r="C122" s="315" t="s">
        <v>1150</v>
      </c>
      <c r="D122" s="315"/>
      <c r="E122" s="315"/>
      <c r="F122" s="315"/>
      <c r="G122" s="315"/>
      <c r="H122" s="315"/>
      <c r="I122" s="315"/>
      <c r="J122" s="315"/>
      <c r="K122" s="363"/>
    </row>
    <row r="123" s="1" customFormat="1" ht="17.25" customHeight="1">
      <c r="B123" s="364"/>
      <c r="C123" s="339" t="s">
        <v>1096</v>
      </c>
      <c r="D123" s="339"/>
      <c r="E123" s="339"/>
      <c r="F123" s="339" t="s">
        <v>1097</v>
      </c>
      <c r="G123" s="340"/>
      <c r="H123" s="339" t="s">
        <v>55</v>
      </c>
      <c r="I123" s="339" t="s">
        <v>58</v>
      </c>
      <c r="J123" s="339" t="s">
        <v>1098</v>
      </c>
      <c r="K123" s="365"/>
    </row>
    <row r="124" s="1" customFormat="1" ht="17.25" customHeight="1">
      <c r="B124" s="364"/>
      <c r="C124" s="341" t="s">
        <v>1099</v>
      </c>
      <c r="D124" s="341"/>
      <c r="E124" s="341"/>
      <c r="F124" s="342" t="s">
        <v>1100</v>
      </c>
      <c r="G124" s="343"/>
      <c r="H124" s="341"/>
      <c r="I124" s="341"/>
      <c r="J124" s="341" t="s">
        <v>1101</v>
      </c>
      <c r="K124" s="365"/>
    </row>
    <row r="125" s="1" customFormat="1" ht="5.25" customHeight="1">
      <c r="B125" s="366"/>
      <c r="C125" s="344"/>
      <c r="D125" s="344"/>
      <c r="E125" s="344"/>
      <c r="F125" s="344"/>
      <c r="G125" s="324"/>
      <c r="H125" s="344"/>
      <c r="I125" s="344"/>
      <c r="J125" s="344"/>
      <c r="K125" s="367"/>
    </row>
    <row r="126" s="1" customFormat="1" ht="15" customHeight="1">
      <c r="B126" s="366"/>
      <c r="C126" s="324" t="s">
        <v>1105</v>
      </c>
      <c r="D126" s="344"/>
      <c r="E126" s="344"/>
      <c r="F126" s="346" t="s">
        <v>1102</v>
      </c>
      <c r="G126" s="324"/>
      <c r="H126" s="324" t="s">
        <v>1142</v>
      </c>
      <c r="I126" s="324" t="s">
        <v>1104</v>
      </c>
      <c r="J126" s="324">
        <v>120</v>
      </c>
      <c r="K126" s="368"/>
    </row>
    <row r="127" s="1" customFormat="1" ht="15" customHeight="1">
      <c r="B127" s="366"/>
      <c r="C127" s="324" t="s">
        <v>1151</v>
      </c>
      <c r="D127" s="324"/>
      <c r="E127" s="324"/>
      <c r="F127" s="346" t="s">
        <v>1102</v>
      </c>
      <c r="G127" s="324"/>
      <c r="H127" s="324" t="s">
        <v>1152</v>
      </c>
      <c r="I127" s="324" t="s">
        <v>1104</v>
      </c>
      <c r="J127" s="324" t="s">
        <v>1153</v>
      </c>
      <c r="K127" s="368"/>
    </row>
    <row r="128" s="1" customFormat="1" ht="15" customHeight="1">
      <c r="B128" s="366"/>
      <c r="C128" s="324" t="s">
        <v>86</v>
      </c>
      <c r="D128" s="324"/>
      <c r="E128" s="324"/>
      <c r="F128" s="346" t="s">
        <v>1102</v>
      </c>
      <c r="G128" s="324"/>
      <c r="H128" s="324" t="s">
        <v>1154</v>
      </c>
      <c r="I128" s="324" t="s">
        <v>1104</v>
      </c>
      <c r="J128" s="324" t="s">
        <v>1153</v>
      </c>
      <c r="K128" s="368"/>
    </row>
    <row r="129" s="1" customFormat="1" ht="15" customHeight="1">
      <c r="B129" s="366"/>
      <c r="C129" s="324" t="s">
        <v>1113</v>
      </c>
      <c r="D129" s="324"/>
      <c r="E129" s="324"/>
      <c r="F129" s="346" t="s">
        <v>1108</v>
      </c>
      <c r="G129" s="324"/>
      <c r="H129" s="324" t="s">
        <v>1114</v>
      </c>
      <c r="I129" s="324" t="s">
        <v>1104</v>
      </c>
      <c r="J129" s="324">
        <v>15</v>
      </c>
      <c r="K129" s="368"/>
    </row>
    <row r="130" s="1" customFormat="1" ht="15" customHeight="1">
      <c r="B130" s="366"/>
      <c r="C130" s="348" t="s">
        <v>1115</v>
      </c>
      <c r="D130" s="348"/>
      <c r="E130" s="348"/>
      <c r="F130" s="349" t="s">
        <v>1108</v>
      </c>
      <c r="G130" s="348"/>
      <c r="H130" s="348" t="s">
        <v>1116</v>
      </c>
      <c r="I130" s="348" t="s">
        <v>1104</v>
      </c>
      <c r="J130" s="348">
        <v>15</v>
      </c>
      <c r="K130" s="368"/>
    </row>
    <row r="131" s="1" customFormat="1" ht="15" customHeight="1">
      <c r="B131" s="366"/>
      <c r="C131" s="348" t="s">
        <v>1117</v>
      </c>
      <c r="D131" s="348"/>
      <c r="E131" s="348"/>
      <c r="F131" s="349" t="s">
        <v>1108</v>
      </c>
      <c r="G131" s="348"/>
      <c r="H131" s="348" t="s">
        <v>1118</v>
      </c>
      <c r="I131" s="348" t="s">
        <v>1104</v>
      </c>
      <c r="J131" s="348">
        <v>20</v>
      </c>
      <c r="K131" s="368"/>
    </row>
    <row r="132" s="1" customFormat="1" ht="15" customHeight="1">
      <c r="B132" s="366"/>
      <c r="C132" s="348" t="s">
        <v>1119</v>
      </c>
      <c r="D132" s="348"/>
      <c r="E132" s="348"/>
      <c r="F132" s="349" t="s">
        <v>1108</v>
      </c>
      <c r="G132" s="348"/>
      <c r="H132" s="348" t="s">
        <v>1120</v>
      </c>
      <c r="I132" s="348" t="s">
        <v>1104</v>
      </c>
      <c r="J132" s="348">
        <v>20</v>
      </c>
      <c r="K132" s="368"/>
    </row>
    <row r="133" s="1" customFormat="1" ht="15" customHeight="1">
      <c r="B133" s="366"/>
      <c r="C133" s="324" t="s">
        <v>1107</v>
      </c>
      <c r="D133" s="324"/>
      <c r="E133" s="324"/>
      <c r="F133" s="346" t="s">
        <v>1108</v>
      </c>
      <c r="G133" s="324"/>
      <c r="H133" s="324" t="s">
        <v>1142</v>
      </c>
      <c r="I133" s="324" t="s">
        <v>1104</v>
      </c>
      <c r="J133" s="324">
        <v>50</v>
      </c>
      <c r="K133" s="368"/>
    </row>
    <row r="134" s="1" customFormat="1" ht="15" customHeight="1">
      <c r="B134" s="366"/>
      <c r="C134" s="324" t="s">
        <v>1121</v>
      </c>
      <c r="D134" s="324"/>
      <c r="E134" s="324"/>
      <c r="F134" s="346" t="s">
        <v>1108</v>
      </c>
      <c r="G134" s="324"/>
      <c r="H134" s="324" t="s">
        <v>1142</v>
      </c>
      <c r="I134" s="324" t="s">
        <v>1104</v>
      </c>
      <c r="J134" s="324">
        <v>50</v>
      </c>
      <c r="K134" s="368"/>
    </row>
    <row r="135" s="1" customFormat="1" ht="15" customHeight="1">
      <c r="B135" s="366"/>
      <c r="C135" s="324" t="s">
        <v>1127</v>
      </c>
      <c r="D135" s="324"/>
      <c r="E135" s="324"/>
      <c r="F135" s="346" t="s">
        <v>1108</v>
      </c>
      <c r="G135" s="324"/>
      <c r="H135" s="324" t="s">
        <v>1142</v>
      </c>
      <c r="I135" s="324" t="s">
        <v>1104</v>
      </c>
      <c r="J135" s="324">
        <v>50</v>
      </c>
      <c r="K135" s="368"/>
    </row>
    <row r="136" s="1" customFormat="1" ht="15" customHeight="1">
      <c r="B136" s="366"/>
      <c r="C136" s="324" t="s">
        <v>1129</v>
      </c>
      <c r="D136" s="324"/>
      <c r="E136" s="324"/>
      <c r="F136" s="346" t="s">
        <v>1108</v>
      </c>
      <c r="G136" s="324"/>
      <c r="H136" s="324" t="s">
        <v>1142</v>
      </c>
      <c r="I136" s="324" t="s">
        <v>1104</v>
      </c>
      <c r="J136" s="324">
        <v>50</v>
      </c>
      <c r="K136" s="368"/>
    </row>
    <row r="137" s="1" customFormat="1" ht="15" customHeight="1">
      <c r="B137" s="366"/>
      <c r="C137" s="324" t="s">
        <v>1130</v>
      </c>
      <c r="D137" s="324"/>
      <c r="E137" s="324"/>
      <c r="F137" s="346" t="s">
        <v>1108</v>
      </c>
      <c r="G137" s="324"/>
      <c r="H137" s="324" t="s">
        <v>1155</v>
      </c>
      <c r="I137" s="324" t="s">
        <v>1104</v>
      </c>
      <c r="J137" s="324">
        <v>255</v>
      </c>
      <c r="K137" s="368"/>
    </row>
    <row r="138" s="1" customFormat="1" ht="15" customHeight="1">
      <c r="B138" s="366"/>
      <c r="C138" s="324" t="s">
        <v>1132</v>
      </c>
      <c r="D138" s="324"/>
      <c r="E138" s="324"/>
      <c r="F138" s="346" t="s">
        <v>1102</v>
      </c>
      <c r="G138" s="324"/>
      <c r="H138" s="324" t="s">
        <v>1156</v>
      </c>
      <c r="I138" s="324" t="s">
        <v>1134</v>
      </c>
      <c r="J138" s="324"/>
      <c r="K138" s="368"/>
    </row>
    <row r="139" s="1" customFormat="1" ht="15" customHeight="1">
      <c r="B139" s="366"/>
      <c r="C139" s="324" t="s">
        <v>1135</v>
      </c>
      <c r="D139" s="324"/>
      <c r="E139" s="324"/>
      <c r="F139" s="346" t="s">
        <v>1102</v>
      </c>
      <c r="G139" s="324"/>
      <c r="H139" s="324" t="s">
        <v>1157</v>
      </c>
      <c r="I139" s="324" t="s">
        <v>1137</v>
      </c>
      <c r="J139" s="324"/>
      <c r="K139" s="368"/>
    </row>
    <row r="140" s="1" customFormat="1" ht="15" customHeight="1">
      <c r="B140" s="366"/>
      <c r="C140" s="324" t="s">
        <v>1138</v>
      </c>
      <c r="D140" s="324"/>
      <c r="E140" s="324"/>
      <c r="F140" s="346" t="s">
        <v>1102</v>
      </c>
      <c r="G140" s="324"/>
      <c r="H140" s="324" t="s">
        <v>1138</v>
      </c>
      <c r="I140" s="324" t="s">
        <v>1137</v>
      </c>
      <c r="J140" s="324"/>
      <c r="K140" s="368"/>
    </row>
    <row r="141" s="1" customFormat="1" ht="15" customHeight="1">
      <c r="B141" s="366"/>
      <c r="C141" s="324" t="s">
        <v>39</v>
      </c>
      <c r="D141" s="324"/>
      <c r="E141" s="324"/>
      <c r="F141" s="346" t="s">
        <v>1102</v>
      </c>
      <c r="G141" s="324"/>
      <c r="H141" s="324" t="s">
        <v>1158</v>
      </c>
      <c r="I141" s="324" t="s">
        <v>1137</v>
      </c>
      <c r="J141" s="324"/>
      <c r="K141" s="368"/>
    </row>
    <row r="142" s="1" customFormat="1" ht="15" customHeight="1">
      <c r="B142" s="366"/>
      <c r="C142" s="324" t="s">
        <v>1159</v>
      </c>
      <c r="D142" s="324"/>
      <c r="E142" s="324"/>
      <c r="F142" s="346" t="s">
        <v>1102</v>
      </c>
      <c r="G142" s="324"/>
      <c r="H142" s="324" t="s">
        <v>1160</v>
      </c>
      <c r="I142" s="324" t="s">
        <v>1137</v>
      </c>
      <c r="J142" s="324"/>
      <c r="K142" s="368"/>
    </row>
    <row r="143" s="1" customFormat="1" ht="15" customHeight="1">
      <c r="B143" s="369"/>
      <c r="C143" s="370"/>
      <c r="D143" s="370"/>
      <c r="E143" s="370"/>
      <c r="F143" s="370"/>
      <c r="G143" s="370"/>
      <c r="H143" s="370"/>
      <c r="I143" s="370"/>
      <c r="J143" s="370"/>
      <c r="K143" s="371"/>
    </row>
    <row r="144" s="1" customFormat="1" ht="18.75" customHeight="1">
      <c r="B144" s="321"/>
      <c r="C144" s="321"/>
      <c r="D144" s="321"/>
      <c r="E144" s="321"/>
      <c r="F144" s="358"/>
      <c r="G144" s="321"/>
      <c r="H144" s="321"/>
      <c r="I144" s="321"/>
      <c r="J144" s="321"/>
      <c r="K144" s="321"/>
    </row>
    <row r="145" s="1" customFormat="1" ht="18.75" customHeight="1">
      <c r="B145" s="332"/>
      <c r="C145" s="332"/>
      <c r="D145" s="332"/>
      <c r="E145" s="332"/>
      <c r="F145" s="332"/>
      <c r="G145" s="332"/>
      <c r="H145" s="332"/>
      <c r="I145" s="332"/>
      <c r="J145" s="332"/>
      <c r="K145" s="332"/>
    </row>
    <row r="146" s="1" customFormat="1" ht="7.5" customHeight="1">
      <c r="B146" s="333"/>
      <c r="C146" s="334"/>
      <c r="D146" s="334"/>
      <c r="E146" s="334"/>
      <c r="F146" s="334"/>
      <c r="G146" s="334"/>
      <c r="H146" s="334"/>
      <c r="I146" s="334"/>
      <c r="J146" s="334"/>
      <c r="K146" s="335"/>
    </row>
    <row r="147" s="1" customFormat="1" ht="45" customHeight="1">
      <c r="B147" s="336"/>
      <c r="C147" s="337" t="s">
        <v>1161</v>
      </c>
      <c r="D147" s="337"/>
      <c r="E147" s="337"/>
      <c r="F147" s="337"/>
      <c r="G147" s="337"/>
      <c r="H147" s="337"/>
      <c r="I147" s="337"/>
      <c r="J147" s="337"/>
      <c r="K147" s="338"/>
    </row>
    <row r="148" s="1" customFormat="1" ht="17.25" customHeight="1">
      <c r="B148" s="336"/>
      <c r="C148" s="339" t="s">
        <v>1096</v>
      </c>
      <c r="D148" s="339"/>
      <c r="E148" s="339"/>
      <c r="F148" s="339" t="s">
        <v>1097</v>
      </c>
      <c r="G148" s="340"/>
      <c r="H148" s="339" t="s">
        <v>55</v>
      </c>
      <c r="I148" s="339" t="s">
        <v>58</v>
      </c>
      <c r="J148" s="339" t="s">
        <v>1098</v>
      </c>
      <c r="K148" s="338"/>
    </row>
    <row r="149" s="1" customFormat="1" ht="17.25" customHeight="1">
      <c r="B149" s="336"/>
      <c r="C149" s="341" t="s">
        <v>1099</v>
      </c>
      <c r="D149" s="341"/>
      <c r="E149" s="341"/>
      <c r="F149" s="342" t="s">
        <v>1100</v>
      </c>
      <c r="G149" s="343"/>
      <c r="H149" s="341"/>
      <c r="I149" s="341"/>
      <c r="J149" s="341" t="s">
        <v>1101</v>
      </c>
      <c r="K149" s="338"/>
    </row>
    <row r="150" s="1" customFormat="1" ht="5.25" customHeight="1">
      <c r="B150" s="347"/>
      <c r="C150" s="344"/>
      <c r="D150" s="344"/>
      <c r="E150" s="344"/>
      <c r="F150" s="344"/>
      <c r="G150" s="345"/>
      <c r="H150" s="344"/>
      <c r="I150" s="344"/>
      <c r="J150" s="344"/>
      <c r="K150" s="368"/>
    </row>
    <row r="151" s="1" customFormat="1" ht="15" customHeight="1">
      <c r="B151" s="347"/>
      <c r="C151" s="372" t="s">
        <v>1105</v>
      </c>
      <c r="D151" s="324"/>
      <c r="E151" s="324"/>
      <c r="F151" s="373" t="s">
        <v>1102</v>
      </c>
      <c r="G151" s="324"/>
      <c r="H151" s="372" t="s">
        <v>1142</v>
      </c>
      <c r="I151" s="372" t="s">
        <v>1104</v>
      </c>
      <c r="J151" s="372">
        <v>120</v>
      </c>
      <c r="K151" s="368"/>
    </row>
    <row r="152" s="1" customFormat="1" ht="15" customHeight="1">
      <c r="B152" s="347"/>
      <c r="C152" s="372" t="s">
        <v>1151</v>
      </c>
      <c r="D152" s="324"/>
      <c r="E152" s="324"/>
      <c r="F152" s="373" t="s">
        <v>1102</v>
      </c>
      <c r="G152" s="324"/>
      <c r="H152" s="372" t="s">
        <v>1162</v>
      </c>
      <c r="I152" s="372" t="s">
        <v>1104</v>
      </c>
      <c r="J152" s="372" t="s">
        <v>1153</v>
      </c>
      <c r="K152" s="368"/>
    </row>
    <row r="153" s="1" customFormat="1" ht="15" customHeight="1">
      <c r="B153" s="347"/>
      <c r="C153" s="372" t="s">
        <v>86</v>
      </c>
      <c r="D153" s="324"/>
      <c r="E153" s="324"/>
      <c r="F153" s="373" t="s">
        <v>1102</v>
      </c>
      <c r="G153" s="324"/>
      <c r="H153" s="372" t="s">
        <v>1163</v>
      </c>
      <c r="I153" s="372" t="s">
        <v>1104</v>
      </c>
      <c r="J153" s="372" t="s">
        <v>1153</v>
      </c>
      <c r="K153" s="368"/>
    </row>
    <row r="154" s="1" customFormat="1" ht="15" customHeight="1">
      <c r="B154" s="347"/>
      <c r="C154" s="372" t="s">
        <v>1107</v>
      </c>
      <c r="D154" s="324"/>
      <c r="E154" s="324"/>
      <c r="F154" s="373" t="s">
        <v>1108</v>
      </c>
      <c r="G154" s="324"/>
      <c r="H154" s="372" t="s">
        <v>1142</v>
      </c>
      <c r="I154" s="372" t="s">
        <v>1104</v>
      </c>
      <c r="J154" s="372">
        <v>50</v>
      </c>
      <c r="K154" s="368"/>
    </row>
    <row r="155" s="1" customFormat="1" ht="15" customHeight="1">
      <c r="B155" s="347"/>
      <c r="C155" s="372" t="s">
        <v>1110</v>
      </c>
      <c r="D155" s="324"/>
      <c r="E155" s="324"/>
      <c r="F155" s="373" t="s">
        <v>1102</v>
      </c>
      <c r="G155" s="324"/>
      <c r="H155" s="372" t="s">
        <v>1142</v>
      </c>
      <c r="I155" s="372" t="s">
        <v>1112</v>
      </c>
      <c r="J155" s="372"/>
      <c r="K155" s="368"/>
    </row>
    <row r="156" s="1" customFormat="1" ht="15" customHeight="1">
      <c r="B156" s="347"/>
      <c r="C156" s="372" t="s">
        <v>1121</v>
      </c>
      <c r="D156" s="324"/>
      <c r="E156" s="324"/>
      <c r="F156" s="373" t="s">
        <v>1108</v>
      </c>
      <c r="G156" s="324"/>
      <c r="H156" s="372" t="s">
        <v>1142</v>
      </c>
      <c r="I156" s="372" t="s">
        <v>1104</v>
      </c>
      <c r="J156" s="372">
        <v>50</v>
      </c>
      <c r="K156" s="368"/>
    </row>
    <row r="157" s="1" customFormat="1" ht="15" customHeight="1">
      <c r="B157" s="347"/>
      <c r="C157" s="372" t="s">
        <v>1129</v>
      </c>
      <c r="D157" s="324"/>
      <c r="E157" s="324"/>
      <c r="F157" s="373" t="s">
        <v>1108</v>
      </c>
      <c r="G157" s="324"/>
      <c r="H157" s="372" t="s">
        <v>1142</v>
      </c>
      <c r="I157" s="372" t="s">
        <v>1104</v>
      </c>
      <c r="J157" s="372">
        <v>50</v>
      </c>
      <c r="K157" s="368"/>
    </row>
    <row r="158" s="1" customFormat="1" ht="15" customHeight="1">
      <c r="B158" s="347"/>
      <c r="C158" s="372" t="s">
        <v>1127</v>
      </c>
      <c r="D158" s="324"/>
      <c r="E158" s="324"/>
      <c r="F158" s="373" t="s">
        <v>1108</v>
      </c>
      <c r="G158" s="324"/>
      <c r="H158" s="372" t="s">
        <v>1142</v>
      </c>
      <c r="I158" s="372" t="s">
        <v>1104</v>
      </c>
      <c r="J158" s="372">
        <v>50</v>
      </c>
      <c r="K158" s="368"/>
    </row>
    <row r="159" s="1" customFormat="1" ht="15" customHeight="1">
      <c r="B159" s="347"/>
      <c r="C159" s="372" t="s">
        <v>102</v>
      </c>
      <c r="D159" s="324"/>
      <c r="E159" s="324"/>
      <c r="F159" s="373" t="s">
        <v>1102</v>
      </c>
      <c r="G159" s="324"/>
      <c r="H159" s="372" t="s">
        <v>1164</v>
      </c>
      <c r="I159" s="372" t="s">
        <v>1104</v>
      </c>
      <c r="J159" s="372" t="s">
        <v>1165</v>
      </c>
      <c r="K159" s="368"/>
    </row>
    <row r="160" s="1" customFormat="1" ht="15" customHeight="1">
      <c r="B160" s="347"/>
      <c r="C160" s="372" t="s">
        <v>1166</v>
      </c>
      <c r="D160" s="324"/>
      <c r="E160" s="324"/>
      <c r="F160" s="373" t="s">
        <v>1102</v>
      </c>
      <c r="G160" s="324"/>
      <c r="H160" s="372" t="s">
        <v>1167</v>
      </c>
      <c r="I160" s="372" t="s">
        <v>1137</v>
      </c>
      <c r="J160" s="372"/>
      <c r="K160" s="368"/>
    </row>
    <row r="161" s="1" customFormat="1" ht="15" customHeight="1">
      <c r="B161" s="374"/>
      <c r="C161" s="356"/>
      <c r="D161" s="356"/>
      <c r="E161" s="356"/>
      <c r="F161" s="356"/>
      <c r="G161" s="356"/>
      <c r="H161" s="356"/>
      <c r="I161" s="356"/>
      <c r="J161" s="356"/>
      <c r="K161" s="375"/>
    </row>
    <row r="162" s="1" customFormat="1" ht="18.75" customHeight="1">
      <c r="B162" s="321"/>
      <c r="C162" s="324"/>
      <c r="D162" s="324"/>
      <c r="E162" s="324"/>
      <c r="F162" s="346"/>
      <c r="G162" s="324"/>
      <c r="H162" s="324"/>
      <c r="I162" s="324"/>
      <c r="J162" s="324"/>
      <c r="K162" s="321"/>
    </row>
    <row r="163" s="1" customFormat="1" ht="18.75" customHeight="1">
      <c r="B163" s="332"/>
      <c r="C163" s="332"/>
      <c r="D163" s="332"/>
      <c r="E163" s="332"/>
      <c r="F163" s="332"/>
      <c r="G163" s="332"/>
      <c r="H163" s="332"/>
      <c r="I163" s="332"/>
      <c r="J163" s="332"/>
      <c r="K163" s="332"/>
    </row>
    <row r="164" s="1" customFormat="1" ht="7.5" customHeight="1">
      <c r="B164" s="311"/>
      <c r="C164" s="312"/>
      <c r="D164" s="312"/>
      <c r="E164" s="312"/>
      <c r="F164" s="312"/>
      <c r="G164" s="312"/>
      <c r="H164" s="312"/>
      <c r="I164" s="312"/>
      <c r="J164" s="312"/>
      <c r="K164" s="313"/>
    </row>
    <row r="165" s="1" customFormat="1" ht="45" customHeight="1">
      <c r="B165" s="314"/>
      <c r="C165" s="315" t="s">
        <v>1168</v>
      </c>
      <c r="D165" s="315"/>
      <c r="E165" s="315"/>
      <c r="F165" s="315"/>
      <c r="G165" s="315"/>
      <c r="H165" s="315"/>
      <c r="I165" s="315"/>
      <c r="J165" s="315"/>
      <c r="K165" s="316"/>
    </row>
    <row r="166" s="1" customFormat="1" ht="17.25" customHeight="1">
      <c r="B166" s="314"/>
      <c r="C166" s="339" t="s">
        <v>1096</v>
      </c>
      <c r="D166" s="339"/>
      <c r="E166" s="339"/>
      <c r="F166" s="339" t="s">
        <v>1097</v>
      </c>
      <c r="G166" s="376"/>
      <c r="H166" s="377" t="s">
        <v>55</v>
      </c>
      <c r="I166" s="377" t="s">
        <v>58</v>
      </c>
      <c r="J166" s="339" t="s">
        <v>1098</v>
      </c>
      <c r="K166" s="316"/>
    </row>
    <row r="167" s="1" customFormat="1" ht="17.25" customHeight="1">
      <c r="B167" s="317"/>
      <c r="C167" s="341" t="s">
        <v>1099</v>
      </c>
      <c r="D167" s="341"/>
      <c r="E167" s="341"/>
      <c r="F167" s="342" t="s">
        <v>1100</v>
      </c>
      <c r="G167" s="378"/>
      <c r="H167" s="379"/>
      <c r="I167" s="379"/>
      <c r="J167" s="341" t="s">
        <v>1101</v>
      </c>
      <c r="K167" s="319"/>
    </row>
    <row r="168" s="1" customFormat="1" ht="5.25" customHeight="1">
      <c r="B168" s="347"/>
      <c r="C168" s="344"/>
      <c r="D168" s="344"/>
      <c r="E168" s="344"/>
      <c r="F168" s="344"/>
      <c r="G168" s="345"/>
      <c r="H168" s="344"/>
      <c r="I168" s="344"/>
      <c r="J168" s="344"/>
      <c r="K168" s="368"/>
    </row>
    <row r="169" s="1" customFormat="1" ht="15" customHeight="1">
      <c r="B169" s="347"/>
      <c r="C169" s="324" t="s">
        <v>1105</v>
      </c>
      <c r="D169" s="324"/>
      <c r="E169" s="324"/>
      <c r="F169" s="346" t="s">
        <v>1102</v>
      </c>
      <c r="G169" s="324"/>
      <c r="H169" s="324" t="s">
        <v>1142</v>
      </c>
      <c r="I169" s="324" t="s">
        <v>1104</v>
      </c>
      <c r="J169" s="324">
        <v>120</v>
      </c>
      <c r="K169" s="368"/>
    </row>
    <row r="170" s="1" customFormat="1" ht="15" customHeight="1">
      <c r="B170" s="347"/>
      <c r="C170" s="324" t="s">
        <v>1151</v>
      </c>
      <c r="D170" s="324"/>
      <c r="E170" s="324"/>
      <c r="F170" s="346" t="s">
        <v>1102</v>
      </c>
      <c r="G170" s="324"/>
      <c r="H170" s="324" t="s">
        <v>1152</v>
      </c>
      <c r="I170" s="324" t="s">
        <v>1104</v>
      </c>
      <c r="J170" s="324" t="s">
        <v>1153</v>
      </c>
      <c r="K170" s="368"/>
    </row>
    <row r="171" s="1" customFormat="1" ht="15" customHeight="1">
      <c r="B171" s="347"/>
      <c r="C171" s="324" t="s">
        <v>86</v>
      </c>
      <c r="D171" s="324"/>
      <c r="E171" s="324"/>
      <c r="F171" s="346" t="s">
        <v>1102</v>
      </c>
      <c r="G171" s="324"/>
      <c r="H171" s="324" t="s">
        <v>1169</v>
      </c>
      <c r="I171" s="324" t="s">
        <v>1104</v>
      </c>
      <c r="J171" s="324" t="s">
        <v>1153</v>
      </c>
      <c r="K171" s="368"/>
    </row>
    <row r="172" s="1" customFormat="1" ht="15" customHeight="1">
      <c r="B172" s="347"/>
      <c r="C172" s="324" t="s">
        <v>1107</v>
      </c>
      <c r="D172" s="324"/>
      <c r="E172" s="324"/>
      <c r="F172" s="346" t="s">
        <v>1108</v>
      </c>
      <c r="G172" s="324"/>
      <c r="H172" s="324" t="s">
        <v>1169</v>
      </c>
      <c r="I172" s="324" t="s">
        <v>1104</v>
      </c>
      <c r="J172" s="324">
        <v>50</v>
      </c>
      <c r="K172" s="368"/>
    </row>
    <row r="173" s="1" customFormat="1" ht="15" customHeight="1">
      <c r="B173" s="347"/>
      <c r="C173" s="324" t="s">
        <v>1110</v>
      </c>
      <c r="D173" s="324"/>
      <c r="E173" s="324"/>
      <c r="F173" s="346" t="s">
        <v>1102</v>
      </c>
      <c r="G173" s="324"/>
      <c r="H173" s="324" t="s">
        <v>1169</v>
      </c>
      <c r="I173" s="324" t="s">
        <v>1112</v>
      </c>
      <c r="J173" s="324"/>
      <c r="K173" s="368"/>
    </row>
    <row r="174" s="1" customFormat="1" ht="15" customHeight="1">
      <c r="B174" s="347"/>
      <c r="C174" s="324" t="s">
        <v>1121</v>
      </c>
      <c r="D174" s="324"/>
      <c r="E174" s="324"/>
      <c r="F174" s="346" t="s">
        <v>1108</v>
      </c>
      <c r="G174" s="324"/>
      <c r="H174" s="324" t="s">
        <v>1169</v>
      </c>
      <c r="I174" s="324" t="s">
        <v>1104</v>
      </c>
      <c r="J174" s="324">
        <v>50</v>
      </c>
      <c r="K174" s="368"/>
    </row>
    <row r="175" s="1" customFormat="1" ht="15" customHeight="1">
      <c r="B175" s="347"/>
      <c r="C175" s="324" t="s">
        <v>1129</v>
      </c>
      <c r="D175" s="324"/>
      <c r="E175" s="324"/>
      <c r="F175" s="346" t="s">
        <v>1108</v>
      </c>
      <c r="G175" s="324"/>
      <c r="H175" s="324" t="s">
        <v>1169</v>
      </c>
      <c r="I175" s="324" t="s">
        <v>1104</v>
      </c>
      <c r="J175" s="324">
        <v>50</v>
      </c>
      <c r="K175" s="368"/>
    </row>
    <row r="176" s="1" customFormat="1" ht="15" customHeight="1">
      <c r="B176" s="347"/>
      <c r="C176" s="324" t="s">
        <v>1127</v>
      </c>
      <c r="D176" s="324"/>
      <c r="E176" s="324"/>
      <c r="F176" s="346" t="s">
        <v>1108</v>
      </c>
      <c r="G176" s="324"/>
      <c r="H176" s="324" t="s">
        <v>1169</v>
      </c>
      <c r="I176" s="324" t="s">
        <v>1104</v>
      </c>
      <c r="J176" s="324">
        <v>50</v>
      </c>
      <c r="K176" s="368"/>
    </row>
    <row r="177" s="1" customFormat="1" ht="15" customHeight="1">
      <c r="B177" s="347"/>
      <c r="C177" s="324" t="s">
        <v>126</v>
      </c>
      <c r="D177" s="324"/>
      <c r="E177" s="324"/>
      <c r="F177" s="346" t="s">
        <v>1102</v>
      </c>
      <c r="G177" s="324"/>
      <c r="H177" s="324" t="s">
        <v>1170</v>
      </c>
      <c r="I177" s="324" t="s">
        <v>1171</v>
      </c>
      <c r="J177" s="324"/>
      <c r="K177" s="368"/>
    </row>
    <row r="178" s="1" customFormat="1" ht="15" customHeight="1">
      <c r="B178" s="347"/>
      <c r="C178" s="324" t="s">
        <v>58</v>
      </c>
      <c r="D178" s="324"/>
      <c r="E178" s="324"/>
      <c r="F178" s="346" t="s">
        <v>1102</v>
      </c>
      <c r="G178" s="324"/>
      <c r="H178" s="324" t="s">
        <v>1172</v>
      </c>
      <c r="I178" s="324" t="s">
        <v>1173</v>
      </c>
      <c r="J178" s="324">
        <v>1</v>
      </c>
      <c r="K178" s="368"/>
    </row>
    <row r="179" s="1" customFormat="1" ht="15" customHeight="1">
      <c r="B179" s="347"/>
      <c r="C179" s="324" t="s">
        <v>54</v>
      </c>
      <c r="D179" s="324"/>
      <c r="E179" s="324"/>
      <c r="F179" s="346" t="s">
        <v>1102</v>
      </c>
      <c r="G179" s="324"/>
      <c r="H179" s="324" t="s">
        <v>1174</v>
      </c>
      <c r="I179" s="324" t="s">
        <v>1104</v>
      </c>
      <c r="J179" s="324">
        <v>20</v>
      </c>
      <c r="K179" s="368"/>
    </row>
    <row r="180" s="1" customFormat="1" ht="15" customHeight="1">
      <c r="B180" s="347"/>
      <c r="C180" s="324" t="s">
        <v>55</v>
      </c>
      <c r="D180" s="324"/>
      <c r="E180" s="324"/>
      <c r="F180" s="346" t="s">
        <v>1102</v>
      </c>
      <c r="G180" s="324"/>
      <c r="H180" s="324" t="s">
        <v>1175</v>
      </c>
      <c r="I180" s="324" t="s">
        <v>1104</v>
      </c>
      <c r="J180" s="324">
        <v>255</v>
      </c>
      <c r="K180" s="368"/>
    </row>
    <row r="181" s="1" customFormat="1" ht="15" customHeight="1">
      <c r="B181" s="347"/>
      <c r="C181" s="324" t="s">
        <v>127</v>
      </c>
      <c r="D181" s="324"/>
      <c r="E181" s="324"/>
      <c r="F181" s="346" t="s">
        <v>1102</v>
      </c>
      <c r="G181" s="324"/>
      <c r="H181" s="324" t="s">
        <v>1066</v>
      </c>
      <c r="I181" s="324" t="s">
        <v>1104</v>
      </c>
      <c r="J181" s="324">
        <v>10</v>
      </c>
      <c r="K181" s="368"/>
    </row>
    <row r="182" s="1" customFormat="1" ht="15" customHeight="1">
      <c r="B182" s="347"/>
      <c r="C182" s="324" t="s">
        <v>128</v>
      </c>
      <c r="D182" s="324"/>
      <c r="E182" s="324"/>
      <c r="F182" s="346" t="s">
        <v>1102</v>
      </c>
      <c r="G182" s="324"/>
      <c r="H182" s="324" t="s">
        <v>1176</v>
      </c>
      <c r="I182" s="324" t="s">
        <v>1137</v>
      </c>
      <c r="J182" s="324"/>
      <c r="K182" s="368"/>
    </row>
    <row r="183" s="1" customFormat="1" ht="15" customHeight="1">
      <c r="B183" s="347"/>
      <c r="C183" s="324" t="s">
        <v>1177</v>
      </c>
      <c r="D183" s="324"/>
      <c r="E183" s="324"/>
      <c r="F183" s="346" t="s">
        <v>1102</v>
      </c>
      <c r="G183" s="324"/>
      <c r="H183" s="324" t="s">
        <v>1178</v>
      </c>
      <c r="I183" s="324" t="s">
        <v>1137</v>
      </c>
      <c r="J183" s="324"/>
      <c r="K183" s="368"/>
    </row>
    <row r="184" s="1" customFormat="1" ht="15" customHeight="1">
      <c r="B184" s="347"/>
      <c r="C184" s="324" t="s">
        <v>1166</v>
      </c>
      <c r="D184" s="324"/>
      <c r="E184" s="324"/>
      <c r="F184" s="346" t="s">
        <v>1102</v>
      </c>
      <c r="G184" s="324"/>
      <c r="H184" s="324" t="s">
        <v>1179</v>
      </c>
      <c r="I184" s="324" t="s">
        <v>1137</v>
      </c>
      <c r="J184" s="324"/>
      <c r="K184" s="368"/>
    </row>
    <row r="185" s="1" customFormat="1" ht="15" customHeight="1">
      <c r="B185" s="347"/>
      <c r="C185" s="324" t="s">
        <v>130</v>
      </c>
      <c r="D185" s="324"/>
      <c r="E185" s="324"/>
      <c r="F185" s="346" t="s">
        <v>1108</v>
      </c>
      <c r="G185" s="324"/>
      <c r="H185" s="324" t="s">
        <v>1180</v>
      </c>
      <c r="I185" s="324" t="s">
        <v>1104</v>
      </c>
      <c r="J185" s="324">
        <v>50</v>
      </c>
      <c r="K185" s="368"/>
    </row>
    <row r="186" s="1" customFormat="1" ht="15" customHeight="1">
      <c r="B186" s="347"/>
      <c r="C186" s="324" t="s">
        <v>1181</v>
      </c>
      <c r="D186" s="324"/>
      <c r="E186" s="324"/>
      <c r="F186" s="346" t="s">
        <v>1108</v>
      </c>
      <c r="G186" s="324"/>
      <c r="H186" s="324" t="s">
        <v>1182</v>
      </c>
      <c r="I186" s="324" t="s">
        <v>1183</v>
      </c>
      <c r="J186" s="324"/>
      <c r="K186" s="368"/>
    </row>
    <row r="187" s="1" customFormat="1" ht="15" customHeight="1">
      <c r="B187" s="347"/>
      <c r="C187" s="324" t="s">
        <v>1184</v>
      </c>
      <c r="D187" s="324"/>
      <c r="E187" s="324"/>
      <c r="F187" s="346" t="s">
        <v>1108</v>
      </c>
      <c r="G187" s="324"/>
      <c r="H187" s="324" t="s">
        <v>1185</v>
      </c>
      <c r="I187" s="324" t="s">
        <v>1183</v>
      </c>
      <c r="J187" s="324"/>
      <c r="K187" s="368"/>
    </row>
    <row r="188" s="1" customFormat="1" ht="15" customHeight="1">
      <c r="B188" s="347"/>
      <c r="C188" s="324" t="s">
        <v>1186</v>
      </c>
      <c r="D188" s="324"/>
      <c r="E188" s="324"/>
      <c r="F188" s="346" t="s">
        <v>1108</v>
      </c>
      <c r="G188" s="324"/>
      <c r="H188" s="324" t="s">
        <v>1187</v>
      </c>
      <c r="I188" s="324" t="s">
        <v>1183</v>
      </c>
      <c r="J188" s="324"/>
      <c r="K188" s="368"/>
    </row>
    <row r="189" s="1" customFormat="1" ht="15" customHeight="1">
      <c r="B189" s="347"/>
      <c r="C189" s="380" t="s">
        <v>1188</v>
      </c>
      <c r="D189" s="324"/>
      <c r="E189" s="324"/>
      <c r="F189" s="346" t="s">
        <v>1108</v>
      </c>
      <c r="G189" s="324"/>
      <c r="H189" s="324" t="s">
        <v>1189</v>
      </c>
      <c r="I189" s="324" t="s">
        <v>1190</v>
      </c>
      <c r="J189" s="381" t="s">
        <v>1191</v>
      </c>
      <c r="K189" s="368"/>
    </row>
    <row r="190" s="1" customFormat="1" ht="15" customHeight="1">
      <c r="B190" s="347"/>
      <c r="C190" s="331" t="s">
        <v>43</v>
      </c>
      <c r="D190" s="324"/>
      <c r="E190" s="324"/>
      <c r="F190" s="346" t="s">
        <v>1102</v>
      </c>
      <c r="G190" s="324"/>
      <c r="H190" s="321" t="s">
        <v>1192</v>
      </c>
      <c r="I190" s="324" t="s">
        <v>1193</v>
      </c>
      <c r="J190" s="324"/>
      <c r="K190" s="368"/>
    </row>
    <row r="191" s="1" customFormat="1" ht="15" customHeight="1">
      <c r="B191" s="347"/>
      <c r="C191" s="331" t="s">
        <v>1194</v>
      </c>
      <c r="D191" s="324"/>
      <c r="E191" s="324"/>
      <c r="F191" s="346" t="s">
        <v>1102</v>
      </c>
      <c r="G191" s="324"/>
      <c r="H191" s="324" t="s">
        <v>1195</v>
      </c>
      <c r="I191" s="324" t="s">
        <v>1137</v>
      </c>
      <c r="J191" s="324"/>
      <c r="K191" s="368"/>
    </row>
    <row r="192" s="1" customFormat="1" ht="15" customHeight="1">
      <c r="B192" s="347"/>
      <c r="C192" s="331" t="s">
        <v>1196</v>
      </c>
      <c r="D192" s="324"/>
      <c r="E192" s="324"/>
      <c r="F192" s="346" t="s">
        <v>1102</v>
      </c>
      <c r="G192" s="324"/>
      <c r="H192" s="324" t="s">
        <v>1197</v>
      </c>
      <c r="I192" s="324" t="s">
        <v>1137</v>
      </c>
      <c r="J192" s="324"/>
      <c r="K192" s="368"/>
    </row>
    <row r="193" s="1" customFormat="1" ht="15" customHeight="1">
      <c r="B193" s="347"/>
      <c r="C193" s="331" t="s">
        <v>1198</v>
      </c>
      <c r="D193" s="324"/>
      <c r="E193" s="324"/>
      <c r="F193" s="346" t="s">
        <v>1108</v>
      </c>
      <c r="G193" s="324"/>
      <c r="H193" s="324" t="s">
        <v>1199</v>
      </c>
      <c r="I193" s="324" t="s">
        <v>1137</v>
      </c>
      <c r="J193" s="324"/>
      <c r="K193" s="368"/>
    </row>
    <row r="194" s="1" customFormat="1" ht="15" customHeight="1">
      <c r="B194" s="374"/>
      <c r="C194" s="382"/>
      <c r="D194" s="356"/>
      <c r="E194" s="356"/>
      <c r="F194" s="356"/>
      <c r="G194" s="356"/>
      <c r="H194" s="356"/>
      <c r="I194" s="356"/>
      <c r="J194" s="356"/>
      <c r="K194" s="375"/>
    </row>
    <row r="195" s="1" customFormat="1" ht="18.75" customHeight="1">
      <c r="B195" s="321"/>
      <c r="C195" s="324"/>
      <c r="D195" s="324"/>
      <c r="E195" s="324"/>
      <c r="F195" s="346"/>
      <c r="G195" s="324"/>
      <c r="H195" s="324"/>
      <c r="I195" s="324"/>
      <c r="J195" s="324"/>
      <c r="K195" s="321"/>
    </row>
    <row r="196" s="1" customFormat="1" ht="18.75" customHeight="1">
      <c r="B196" s="321"/>
      <c r="C196" s="324"/>
      <c r="D196" s="324"/>
      <c r="E196" s="324"/>
      <c r="F196" s="346"/>
      <c r="G196" s="324"/>
      <c r="H196" s="324"/>
      <c r="I196" s="324"/>
      <c r="J196" s="324"/>
      <c r="K196" s="321"/>
    </row>
    <row r="197" s="1" customFormat="1" ht="18.75" customHeight="1">
      <c r="B197" s="332"/>
      <c r="C197" s="332"/>
      <c r="D197" s="332"/>
      <c r="E197" s="332"/>
      <c r="F197" s="332"/>
      <c r="G197" s="332"/>
      <c r="H197" s="332"/>
      <c r="I197" s="332"/>
      <c r="J197" s="332"/>
      <c r="K197" s="332"/>
    </row>
    <row r="198" s="1" customFormat="1" ht="13.5">
      <c r="B198" s="311"/>
      <c r="C198" s="312"/>
      <c r="D198" s="312"/>
      <c r="E198" s="312"/>
      <c r="F198" s="312"/>
      <c r="G198" s="312"/>
      <c r="H198" s="312"/>
      <c r="I198" s="312"/>
      <c r="J198" s="312"/>
      <c r="K198" s="313"/>
    </row>
    <row r="199" s="1" customFormat="1" ht="21">
      <c r="B199" s="314"/>
      <c r="C199" s="315" t="s">
        <v>1200</v>
      </c>
      <c r="D199" s="315"/>
      <c r="E199" s="315"/>
      <c r="F199" s="315"/>
      <c r="G199" s="315"/>
      <c r="H199" s="315"/>
      <c r="I199" s="315"/>
      <c r="J199" s="315"/>
      <c r="K199" s="316"/>
    </row>
    <row r="200" s="1" customFormat="1" ht="25.5" customHeight="1">
      <c r="B200" s="314"/>
      <c r="C200" s="383" t="s">
        <v>1201</v>
      </c>
      <c r="D200" s="383"/>
      <c r="E200" s="383"/>
      <c r="F200" s="383" t="s">
        <v>1202</v>
      </c>
      <c r="G200" s="384"/>
      <c r="H200" s="383" t="s">
        <v>1203</v>
      </c>
      <c r="I200" s="383"/>
      <c r="J200" s="383"/>
      <c r="K200" s="316"/>
    </row>
    <row r="201" s="1" customFormat="1" ht="5.25" customHeight="1">
      <c r="B201" s="347"/>
      <c r="C201" s="344"/>
      <c r="D201" s="344"/>
      <c r="E201" s="344"/>
      <c r="F201" s="344"/>
      <c r="G201" s="324"/>
      <c r="H201" s="344"/>
      <c r="I201" s="344"/>
      <c r="J201" s="344"/>
      <c r="K201" s="368"/>
    </row>
    <row r="202" s="1" customFormat="1" ht="15" customHeight="1">
      <c r="B202" s="347"/>
      <c r="C202" s="324" t="s">
        <v>1193</v>
      </c>
      <c r="D202" s="324"/>
      <c r="E202" s="324"/>
      <c r="F202" s="346" t="s">
        <v>44</v>
      </c>
      <c r="G202" s="324"/>
      <c r="H202" s="324" t="s">
        <v>1204</v>
      </c>
      <c r="I202" s="324"/>
      <c r="J202" s="324"/>
      <c r="K202" s="368"/>
    </row>
    <row r="203" s="1" customFormat="1" ht="15" customHeight="1">
      <c r="B203" s="347"/>
      <c r="C203" s="353"/>
      <c r="D203" s="324"/>
      <c r="E203" s="324"/>
      <c r="F203" s="346" t="s">
        <v>45</v>
      </c>
      <c r="G203" s="324"/>
      <c r="H203" s="324" t="s">
        <v>1205</v>
      </c>
      <c r="I203" s="324"/>
      <c r="J203" s="324"/>
      <c r="K203" s="368"/>
    </row>
    <row r="204" s="1" customFormat="1" ht="15" customHeight="1">
      <c r="B204" s="347"/>
      <c r="C204" s="353"/>
      <c r="D204" s="324"/>
      <c r="E204" s="324"/>
      <c r="F204" s="346" t="s">
        <v>48</v>
      </c>
      <c r="G204" s="324"/>
      <c r="H204" s="324" t="s">
        <v>1206</v>
      </c>
      <c r="I204" s="324"/>
      <c r="J204" s="324"/>
      <c r="K204" s="368"/>
    </row>
    <row r="205" s="1" customFormat="1" ht="15" customHeight="1">
      <c r="B205" s="347"/>
      <c r="C205" s="324"/>
      <c r="D205" s="324"/>
      <c r="E205" s="324"/>
      <c r="F205" s="346" t="s">
        <v>46</v>
      </c>
      <c r="G205" s="324"/>
      <c r="H205" s="324" t="s">
        <v>1207</v>
      </c>
      <c r="I205" s="324"/>
      <c r="J205" s="324"/>
      <c r="K205" s="368"/>
    </row>
    <row r="206" s="1" customFormat="1" ht="15" customHeight="1">
      <c r="B206" s="347"/>
      <c r="C206" s="324"/>
      <c r="D206" s="324"/>
      <c r="E206" s="324"/>
      <c r="F206" s="346" t="s">
        <v>47</v>
      </c>
      <c r="G206" s="324"/>
      <c r="H206" s="324" t="s">
        <v>1208</v>
      </c>
      <c r="I206" s="324"/>
      <c r="J206" s="324"/>
      <c r="K206" s="368"/>
    </row>
    <row r="207" s="1" customFormat="1" ht="15" customHeight="1">
      <c r="B207" s="347"/>
      <c r="C207" s="324"/>
      <c r="D207" s="324"/>
      <c r="E207" s="324"/>
      <c r="F207" s="346"/>
      <c r="G207" s="324"/>
      <c r="H207" s="324"/>
      <c r="I207" s="324"/>
      <c r="J207" s="324"/>
      <c r="K207" s="368"/>
    </row>
    <row r="208" s="1" customFormat="1" ht="15" customHeight="1">
      <c r="B208" s="347"/>
      <c r="C208" s="324" t="s">
        <v>1149</v>
      </c>
      <c r="D208" s="324"/>
      <c r="E208" s="324"/>
      <c r="F208" s="346" t="s">
        <v>79</v>
      </c>
      <c r="G208" s="324"/>
      <c r="H208" s="324" t="s">
        <v>1209</v>
      </c>
      <c r="I208" s="324"/>
      <c r="J208" s="324"/>
      <c r="K208" s="368"/>
    </row>
    <row r="209" s="1" customFormat="1" ht="15" customHeight="1">
      <c r="B209" s="347"/>
      <c r="C209" s="353"/>
      <c r="D209" s="324"/>
      <c r="E209" s="324"/>
      <c r="F209" s="346" t="s">
        <v>1045</v>
      </c>
      <c r="G209" s="324"/>
      <c r="H209" s="324" t="s">
        <v>1046</v>
      </c>
      <c r="I209" s="324"/>
      <c r="J209" s="324"/>
      <c r="K209" s="368"/>
    </row>
    <row r="210" s="1" customFormat="1" ht="15" customHeight="1">
      <c r="B210" s="347"/>
      <c r="C210" s="324"/>
      <c r="D210" s="324"/>
      <c r="E210" s="324"/>
      <c r="F210" s="346" t="s">
        <v>1043</v>
      </c>
      <c r="G210" s="324"/>
      <c r="H210" s="324" t="s">
        <v>1210</v>
      </c>
      <c r="I210" s="324"/>
      <c r="J210" s="324"/>
      <c r="K210" s="368"/>
    </row>
    <row r="211" s="1" customFormat="1" ht="15" customHeight="1">
      <c r="B211" s="385"/>
      <c r="C211" s="353"/>
      <c r="D211" s="353"/>
      <c r="E211" s="353"/>
      <c r="F211" s="346" t="s">
        <v>1047</v>
      </c>
      <c r="G211" s="331"/>
      <c r="H211" s="372" t="s">
        <v>1048</v>
      </c>
      <c r="I211" s="372"/>
      <c r="J211" s="372"/>
      <c r="K211" s="386"/>
    </row>
    <row r="212" s="1" customFormat="1" ht="15" customHeight="1">
      <c r="B212" s="385"/>
      <c r="C212" s="353"/>
      <c r="D212" s="353"/>
      <c r="E212" s="353"/>
      <c r="F212" s="346" t="s">
        <v>1049</v>
      </c>
      <c r="G212" s="331"/>
      <c r="H212" s="372" t="s">
        <v>1211</v>
      </c>
      <c r="I212" s="372"/>
      <c r="J212" s="372"/>
      <c r="K212" s="386"/>
    </row>
    <row r="213" s="1" customFormat="1" ht="15" customHeight="1">
      <c r="B213" s="385"/>
      <c r="C213" s="353"/>
      <c r="D213" s="353"/>
      <c r="E213" s="353"/>
      <c r="F213" s="387"/>
      <c r="G213" s="331"/>
      <c r="H213" s="388"/>
      <c r="I213" s="388"/>
      <c r="J213" s="388"/>
      <c r="K213" s="386"/>
    </row>
    <row r="214" s="1" customFormat="1" ht="15" customHeight="1">
      <c r="B214" s="385"/>
      <c r="C214" s="324" t="s">
        <v>1173</v>
      </c>
      <c r="D214" s="353"/>
      <c r="E214" s="353"/>
      <c r="F214" s="346">
        <v>1</v>
      </c>
      <c r="G214" s="331"/>
      <c r="H214" s="372" t="s">
        <v>1212</v>
      </c>
      <c r="I214" s="372"/>
      <c r="J214" s="372"/>
      <c r="K214" s="386"/>
    </row>
    <row r="215" s="1" customFormat="1" ht="15" customHeight="1">
      <c r="B215" s="385"/>
      <c r="C215" s="353"/>
      <c r="D215" s="353"/>
      <c r="E215" s="353"/>
      <c r="F215" s="346">
        <v>2</v>
      </c>
      <c r="G215" s="331"/>
      <c r="H215" s="372" t="s">
        <v>1213</v>
      </c>
      <c r="I215" s="372"/>
      <c r="J215" s="372"/>
      <c r="K215" s="386"/>
    </row>
    <row r="216" s="1" customFormat="1" ht="15" customHeight="1">
      <c r="B216" s="385"/>
      <c r="C216" s="353"/>
      <c r="D216" s="353"/>
      <c r="E216" s="353"/>
      <c r="F216" s="346">
        <v>3</v>
      </c>
      <c r="G216" s="331"/>
      <c r="H216" s="372" t="s">
        <v>1214</v>
      </c>
      <c r="I216" s="372"/>
      <c r="J216" s="372"/>
      <c r="K216" s="386"/>
    </row>
    <row r="217" s="1" customFormat="1" ht="15" customHeight="1">
      <c r="B217" s="385"/>
      <c r="C217" s="353"/>
      <c r="D217" s="353"/>
      <c r="E217" s="353"/>
      <c r="F217" s="346">
        <v>4</v>
      </c>
      <c r="G217" s="331"/>
      <c r="H217" s="372" t="s">
        <v>1215</v>
      </c>
      <c r="I217" s="372"/>
      <c r="J217" s="372"/>
      <c r="K217" s="386"/>
    </row>
    <row r="218" s="1" customFormat="1" ht="12.75" customHeight="1">
      <c r="B218" s="389"/>
      <c r="C218" s="390"/>
      <c r="D218" s="390"/>
      <c r="E218" s="390"/>
      <c r="F218" s="390"/>
      <c r="G218" s="390"/>
      <c r="H218" s="390"/>
      <c r="I218" s="390"/>
      <c r="J218" s="390"/>
      <c r="K218" s="391"/>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Pokorný Jan, Ing.</dc:creator>
  <cp:lastModifiedBy>Pokorný Jan, Ing.</cp:lastModifiedBy>
  <dcterms:created xsi:type="dcterms:W3CDTF">2020-07-01T13:13:46Z</dcterms:created>
  <dcterms:modified xsi:type="dcterms:W3CDTF">2020-07-01T13:13:54Z</dcterms:modified>
</cp:coreProperties>
</file>