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 01 - Výměna kolejnic k..." sheetId="2" r:id="rId2"/>
    <sheet name="SO 02 - Výměna kolejnic k..." sheetId="3" r:id="rId3"/>
    <sheet name="SO 03 - Výměna kolejnic k..." sheetId="4" r:id="rId4"/>
    <sheet name="SO 04 - Výměna kolejnic k..." sheetId="5" r:id="rId5"/>
    <sheet name="SO 05 - Výměna kolejnic k..." sheetId="6" r:id="rId6"/>
    <sheet name="SO 06 - Výměna kolejnic k..." sheetId="7" r:id="rId7"/>
    <sheet name="SO 07 - Výměna kolejnic k..." sheetId="8" r:id="rId8"/>
    <sheet name="SO 08 - Výměna kolejnic k..." sheetId="9" r:id="rId9"/>
    <sheet name="SO 09 - Výměna kolejnic k..." sheetId="10" r:id="rId10"/>
    <sheet name="SO 10 - Výměna kolejnic k..." sheetId="11" r:id="rId11"/>
    <sheet name="VON - Výměna kolejnic v ú..." sheetId="12" r:id="rId12"/>
  </sheets>
  <definedNames>
    <definedName name="_xlnm._FilterDatabase" localSheetId="1" hidden="1">'SO 01 - Výměna kolejnic k...'!$C$118:$K$179</definedName>
    <definedName name="_xlnm._FilterDatabase" localSheetId="2" hidden="1">'SO 02 - Výměna kolejnic k...'!$C$118:$K$175</definedName>
    <definedName name="_xlnm._FilterDatabase" localSheetId="3" hidden="1">'SO 03 - Výměna kolejnic k...'!$C$118:$K$248</definedName>
    <definedName name="_xlnm._FilterDatabase" localSheetId="4" hidden="1">'SO 04 - Výměna kolejnic k...'!$C$118:$K$172</definedName>
    <definedName name="_xlnm._FilterDatabase" localSheetId="5" hidden="1">'SO 05 - Výměna kolejnic k...'!$C$118:$K$189</definedName>
    <definedName name="_xlnm._FilterDatabase" localSheetId="6" hidden="1">'SO 06 - Výměna kolejnic k...'!$C$118:$K$243</definedName>
    <definedName name="_xlnm._FilterDatabase" localSheetId="7" hidden="1">'SO 07 - Výměna kolejnic k...'!$C$118:$K$185</definedName>
    <definedName name="_xlnm._FilterDatabase" localSheetId="8" hidden="1">'SO 08 - Výměna kolejnic k...'!$C$118:$K$175</definedName>
    <definedName name="_xlnm._FilterDatabase" localSheetId="9" hidden="1">'SO 09 - Výměna kolejnic k...'!$C$118:$K$190</definedName>
    <definedName name="_xlnm._FilterDatabase" localSheetId="10" hidden="1">'SO 10 - Výměna kolejnic k...'!$C$118:$K$269</definedName>
    <definedName name="_xlnm._FilterDatabase" localSheetId="11" hidden="1">'VON - Výměna kolejnic v ú...'!$C$116:$K$133</definedName>
    <definedName name="_xlnm.Print_Titles" localSheetId="0">'Rekapitulace stavby'!$92:$92</definedName>
    <definedName name="_xlnm.Print_Titles" localSheetId="1">'SO 01 - Výměna kolejnic k...'!$118:$118</definedName>
    <definedName name="_xlnm.Print_Titles" localSheetId="2">'SO 02 - Výměna kolejnic k...'!$118:$118</definedName>
    <definedName name="_xlnm.Print_Titles" localSheetId="3">'SO 03 - Výměna kolejnic k...'!$118:$118</definedName>
    <definedName name="_xlnm.Print_Titles" localSheetId="4">'SO 04 - Výměna kolejnic k...'!$118:$118</definedName>
    <definedName name="_xlnm.Print_Titles" localSheetId="5">'SO 05 - Výměna kolejnic k...'!$118:$118</definedName>
    <definedName name="_xlnm.Print_Titles" localSheetId="6">'SO 06 - Výměna kolejnic k...'!$118:$118</definedName>
    <definedName name="_xlnm.Print_Titles" localSheetId="7">'SO 07 - Výměna kolejnic k...'!$118:$118</definedName>
    <definedName name="_xlnm.Print_Titles" localSheetId="8">'SO 08 - Výměna kolejnic k...'!$118:$118</definedName>
    <definedName name="_xlnm.Print_Titles" localSheetId="9">'SO 09 - Výměna kolejnic k...'!$118:$118</definedName>
    <definedName name="_xlnm.Print_Titles" localSheetId="10">'SO 10 - Výměna kolejnic k...'!$118:$118</definedName>
    <definedName name="_xlnm.Print_Titles" localSheetId="11">'VON - Výměna kolejnic v ú...'!$116:$116</definedName>
    <definedName name="_xlnm.Print_Area" localSheetId="0">'Rekapitulace stavby'!$D$4:$AO$76,'Rekapitulace stavby'!$C$82:$AQ$106</definedName>
    <definedName name="_xlnm.Print_Area" localSheetId="1">'SO 01 - Výměna kolejnic k...'!$C$4:$J$39,'SO 01 - Výměna kolejnic k...'!$C$50:$J$76,'SO 01 - Výměna kolejnic k...'!$C$82:$J$100,'SO 01 - Výměna kolejnic k...'!$C$106:$K$179</definedName>
    <definedName name="_xlnm.Print_Area" localSheetId="2">'SO 02 - Výměna kolejnic k...'!$C$4:$J$39,'SO 02 - Výměna kolejnic k...'!$C$50:$J$76,'SO 02 - Výměna kolejnic k...'!$C$82:$J$100,'SO 02 - Výměna kolejnic k...'!$C$106:$K$175</definedName>
    <definedName name="_xlnm.Print_Area" localSheetId="3">'SO 03 - Výměna kolejnic k...'!$C$4:$J$39,'SO 03 - Výměna kolejnic k...'!$C$50:$J$76,'SO 03 - Výměna kolejnic k...'!$C$82:$J$100,'SO 03 - Výměna kolejnic k...'!$C$106:$K$248</definedName>
    <definedName name="_xlnm.Print_Area" localSheetId="4">'SO 04 - Výměna kolejnic k...'!$C$4:$J$39,'SO 04 - Výměna kolejnic k...'!$C$50:$J$76,'SO 04 - Výměna kolejnic k...'!$C$82:$J$100,'SO 04 - Výměna kolejnic k...'!$C$106:$K$172</definedName>
    <definedName name="_xlnm.Print_Area" localSheetId="5">'SO 05 - Výměna kolejnic k...'!$C$4:$J$39,'SO 05 - Výměna kolejnic k...'!$C$50:$J$76,'SO 05 - Výměna kolejnic k...'!$C$82:$J$100,'SO 05 - Výměna kolejnic k...'!$C$106:$K$189</definedName>
    <definedName name="_xlnm.Print_Area" localSheetId="6">'SO 06 - Výměna kolejnic k...'!$C$4:$J$39,'SO 06 - Výměna kolejnic k...'!$C$50:$J$76,'SO 06 - Výměna kolejnic k...'!$C$82:$J$100,'SO 06 - Výměna kolejnic k...'!$C$106:$K$243</definedName>
    <definedName name="_xlnm.Print_Area" localSheetId="7">'SO 07 - Výměna kolejnic k...'!$C$4:$J$39,'SO 07 - Výměna kolejnic k...'!$C$50:$J$76,'SO 07 - Výměna kolejnic k...'!$C$82:$J$100,'SO 07 - Výměna kolejnic k...'!$C$106:$K$185</definedName>
    <definedName name="_xlnm.Print_Area" localSheetId="8">'SO 08 - Výměna kolejnic k...'!$C$4:$J$39,'SO 08 - Výměna kolejnic k...'!$C$50:$J$76,'SO 08 - Výměna kolejnic k...'!$C$82:$J$100,'SO 08 - Výměna kolejnic k...'!$C$106:$K$175</definedName>
    <definedName name="_xlnm.Print_Area" localSheetId="9">'SO 09 - Výměna kolejnic k...'!$C$4:$J$39,'SO 09 - Výměna kolejnic k...'!$C$50:$J$76,'SO 09 - Výměna kolejnic k...'!$C$82:$J$100,'SO 09 - Výměna kolejnic k...'!$C$106:$K$190</definedName>
    <definedName name="_xlnm.Print_Area" localSheetId="10">'SO 10 - Výměna kolejnic k...'!$C$4:$J$39,'SO 10 - Výměna kolejnic k...'!$C$50:$J$76,'SO 10 - Výměna kolejnic k...'!$C$82:$J$100,'SO 10 - Výměna kolejnic k...'!$C$106:$K$269</definedName>
    <definedName name="_xlnm.Print_Area" localSheetId="11">'VON - Výměna kolejnic v ú...'!$C$4:$J$39,'VON - Výměna kolejnic v ú...'!$C$50:$J$76,'VON - Výměna kolejnic v ú...'!$C$82:$J$98,'VON - Výměna kolejnic v ú...'!$C$104:$K$133</definedName>
  </definedNames>
  <calcPr calcId="145621"/>
</workbook>
</file>

<file path=xl/calcChain.xml><?xml version="1.0" encoding="utf-8"?>
<calcChain xmlns="http://schemas.openxmlformats.org/spreadsheetml/2006/main">
  <c r="J37" i="12" l="1"/>
  <c r="J36" i="12"/>
  <c r="AY105" i="1"/>
  <c r="J35" i="12"/>
  <c r="AX105" i="1" s="1"/>
  <c r="BI132" i="12"/>
  <c r="BH132" i="12"/>
  <c r="BG132" i="12"/>
  <c r="BF132" i="12"/>
  <c r="T132" i="12"/>
  <c r="R132" i="12"/>
  <c r="P132" i="12"/>
  <c r="BI130" i="12"/>
  <c r="BH130" i="12"/>
  <c r="BG130" i="12"/>
  <c r="BF130" i="12"/>
  <c r="T130" i="12"/>
  <c r="R130" i="12"/>
  <c r="P130" i="12"/>
  <c r="BI127" i="12"/>
  <c r="BH127" i="12"/>
  <c r="BG127" i="12"/>
  <c r="BF127" i="12"/>
  <c r="T127" i="12"/>
  <c r="R127" i="12"/>
  <c r="P127" i="12"/>
  <c r="BI124" i="12"/>
  <c r="BH124" i="12"/>
  <c r="BG124" i="12"/>
  <c r="BF124" i="12"/>
  <c r="T124" i="12"/>
  <c r="R124" i="12"/>
  <c r="P124" i="12"/>
  <c r="BI121" i="12"/>
  <c r="BH121" i="12"/>
  <c r="BG121" i="12"/>
  <c r="BF121" i="12"/>
  <c r="T121" i="12"/>
  <c r="R121" i="12"/>
  <c r="P121" i="12"/>
  <c r="BI119" i="12"/>
  <c r="BH119" i="12"/>
  <c r="BG119" i="12"/>
  <c r="BF119" i="12"/>
  <c r="T119" i="12"/>
  <c r="R119" i="12"/>
  <c r="P119" i="12"/>
  <c r="F113" i="12"/>
  <c r="F111" i="12"/>
  <c r="E109" i="12"/>
  <c r="F91" i="12"/>
  <c r="F89" i="12"/>
  <c r="E87" i="12"/>
  <c r="J24" i="12"/>
  <c r="E24" i="12"/>
  <c r="J114" i="12" s="1"/>
  <c r="J23" i="12"/>
  <c r="J21" i="12"/>
  <c r="E21" i="12"/>
  <c r="J113" i="12" s="1"/>
  <c r="J20" i="12"/>
  <c r="J18" i="12"/>
  <c r="E18" i="12"/>
  <c r="F92" i="12" s="1"/>
  <c r="J17" i="12"/>
  <c r="J12" i="12"/>
  <c r="J111" i="12"/>
  <c r="E7" i="12"/>
  <c r="E107" i="12"/>
  <c r="J37" i="11"/>
  <c r="J36" i="11"/>
  <c r="AY104" i="1" s="1"/>
  <c r="J35" i="11"/>
  <c r="AX104" i="1" s="1"/>
  <c r="BI264" i="11"/>
  <c r="BH264" i="11"/>
  <c r="BG264" i="11"/>
  <c r="BF264" i="11"/>
  <c r="T264" i="11"/>
  <c r="R264" i="11"/>
  <c r="P264" i="11"/>
  <c r="BI261" i="11"/>
  <c r="BH261" i="11"/>
  <c r="BG261" i="11"/>
  <c r="BF261" i="11"/>
  <c r="T261" i="11"/>
  <c r="R261" i="11"/>
  <c r="P261" i="11"/>
  <c r="BI255" i="11"/>
  <c r="BH255" i="11"/>
  <c r="BG255" i="11"/>
  <c r="BF255" i="11"/>
  <c r="T255" i="11"/>
  <c r="R255" i="11"/>
  <c r="P255" i="11"/>
  <c r="BI253" i="11"/>
  <c r="BH253" i="11"/>
  <c r="BG253" i="11"/>
  <c r="BF253" i="11"/>
  <c r="T253" i="11"/>
  <c r="R253" i="11"/>
  <c r="P253" i="11"/>
  <c r="BI247" i="11"/>
  <c r="BH247" i="11"/>
  <c r="BG247" i="11"/>
  <c r="BF247" i="11"/>
  <c r="T247" i="11"/>
  <c r="R247" i="11"/>
  <c r="P247" i="11"/>
  <c r="BI241" i="11"/>
  <c r="BH241" i="11"/>
  <c r="BG241" i="11"/>
  <c r="BF241" i="11"/>
  <c r="T241" i="11"/>
  <c r="R241" i="11"/>
  <c r="P241" i="11"/>
  <c r="BI238" i="11"/>
  <c r="BH238" i="11"/>
  <c r="BG238" i="11"/>
  <c r="BF238" i="11"/>
  <c r="T238" i="11"/>
  <c r="R238" i="11"/>
  <c r="P238" i="11"/>
  <c r="BI235" i="11"/>
  <c r="BH235" i="11"/>
  <c r="BG235" i="11"/>
  <c r="BF235" i="11"/>
  <c r="T235" i="11"/>
  <c r="R235" i="11"/>
  <c r="P235" i="11"/>
  <c r="BI232" i="11"/>
  <c r="BH232" i="11"/>
  <c r="BG232" i="11"/>
  <c r="BF232" i="11"/>
  <c r="T232" i="11"/>
  <c r="R232" i="11"/>
  <c r="P232" i="11"/>
  <c r="BI229" i="11"/>
  <c r="BH229" i="11"/>
  <c r="BG229" i="11"/>
  <c r="BF229" i="11"/>
  <c r="T229" i="11"/>
  <c r="R229" i="11"/>
  <c r="P229" i="11"/>
  <c r="BI226" i="11"/>
  <c r="BH226" i="11"/>
  <c r="BG226" i="11"/>
  <c r="BF226" i="11"/>
  <c r="T226" i="11"/>
  <c r="R226" i="11"/>
  <c r="P226" i="11"/>
  <c r="BI223" i="11"/>
  <c r="BH223" i="11"/>
  <c r="BG223" i="11"/>
  <c r="BF223" i="11"/>
  <c r="T223" i="11"/>
  <c r="R223" i="11"/>
  <c r="P223" i="11"/>
  <c r="BI220" i="11"/>
  <c r="BH220" i="11"/>
  <c r="BG220" i="11"/>
  <c r="BF220" i="11"/>
  <c r="T220" i="11"/>
  <c r="R220" i="11"/>
  <c r="P220" i="11"/>
  <c r="BI218" i="11"/>
  <c r="BH218" i="11"/>
  <c r="BG218" i="11"/>
  <c r="BF218" i="11"/>
  <c r="T218" i="11"/>
  <c r="R218" i="11"/>
  <c r="P218" i="11"/>
  <c r="BI216" i="11"/>
  <c r="BH216" i="11"/>
  <c r="BG216" i="11"/>
  <c r="BF216" i="11"/>
  <c r="T216" i="11"/>
  <c r="R216" i="11"/>
  <c r="P216" i="11"/>
  <c r="BI214" i="11"/>
  <c r="BH214" i="11"/>
  <c r="BG214" i="11"/>
  <c r="BF214" i="11"/>
  <c r="T214" i="11"/>
  <c r="R214" i="11"/>
  <c r="P214" i="11"/>
  <c r="BI211" i="11"/>
  <c r="BH211" i="11"/>
  <c r="BG211" i="11"/>
  <c r="BF211" i="11"/>
  <c r="T211" i="11"/>
  <c r="R211" i="11"/>
  <c r="P211" i="11"/>
  <c r="BI208" i="11"/>
  <c r="BH208" i="11"/>
  <c r="BG208" i="11"/>
  <c r="BF208" i="11"/>
  <c r="T208" i="11"/>
  <c r="R208" i="11"/>
  <c r="P208" i="11"/>
  <c r="BI206" i="11"/>
  <c r="BH206" i="11"/>
  <c r="BG206" i="11"/>
  <c r="BF206" i="11"/>
  <c r="T206" i="11"/>
  <c r="R206" i="11"/>
  <c r="P206" i="11"/>
  <c r="BI204" i="11"/>
  <c r="BH204" i="11"/>
  <c r="BG204" i="11"/>
  <c r="BF204" i="11"/>
  <c r="T204" i="11"/>
  <c r="R204" i="11"/>
  <c r="P204" i="11"/>
  <c r="BI202" i="11"/>
  <c r="BH202" i="11"/>
  <c r="BG202" i="11"/>
  <c r="BF202" i="11"/>
  <c r="T202" i="11"/>
  <c r="R202" i="11"/>
  <c r="P202" i="11"/>
  <c r="BI199" i="11"/>
  <c r="BH199" i="11"/>
  <c r="BG199" i="11"/>
  <c r="BF199" i="11"/>
  <c r="T199" i="11"/>
  <c r="R199" i="11"/>
  <c r="P199" i="11"/>
  <c r="BI196" i="11"/>
  <c r="BH196" i="11"/>
  <c r="BG196" i="11"/>
  <c r="BF196" i="11"/>
  <c r="T196" i="11"/>
  <c r="R196" i="11"/>
  <c r="P196" i="11"/>
  <c r="BI194" i="11"/>
  <c r="BH194" i="11"/>
  <c r="BG194" i="11"/>
  <c r="BF194" i="11"/>
  <c r="T194" i="11"/>
  <c r="R194" i="11"/>
  <c r="P194" i="11"/>
  <c r="BI192" i="11"/>
  <c r="BH192" i="11"/>
  <c r="BG192" i="11"/>
  <c r="BF192" i="11"/>
  <c r="T192" i="11"/>
  <c r="R192" i="11"/>
  <c r="P192" i="11"/>
  <c r="BI190" i="11"/>
  <c r="BH190" i="11"/>
  <c r="BG190" i="11"/>
  <c r="BF190" i="11"/>
  <c r="T190" i="11"/>
  <c r="R190" i="11"/>
  <c r="P190" i="11"/>
  <c r="BI188" i="11"/>
  <c r="BH188" i="11"/>
  <c r="BG188" i="11"/>
  <c r="BF188" i="11"/>
  <c r="T188" i="11"/>
  <c r="R188" i="11"/>
  <c r="P188" i="11"/>
  <c r="BI185" i="11"/>
  <c r="BH185" i="11"/>
  <c r="BG185" i="11"/>
  <c r="BF185" i="11"/>
  <c r="T185" i="11"/>
  <c r="R185" i="11"/>
  <c r="P185" i="11"/>
  <c r="BI182" i="11"/>
  <c r="BH182" i="11"/>
  <c r="BG182" i="11"/>
  <c r="BF182" i="11"/>
  <c r="T182" i="11"/>
  <c r="R182" i="11"/>
  <c r="P182" i="11"/>
  <c r="BI180" i="11"/>
  <c r="BH180" i="11"/>
  <c r="BG180" i="11"/>
  <c r="BF180" i="11"/>
  <c r="T180" i="11"/>
  <c r="R180" i="11"/>
  <c r="P180" i="11"/>
  <c r="BI178" i="11"/>
  <c r="BH178" i="11"/>
  <c r="BG178" i="11"/>
  <c r="BF178" i="11"/>
  <c r="T178" i="11"/>
  <c r="R178" i="11"/>
  <c r="P178" i="11"/>
  <c r="BI175" i="11"/>
  <c r="BH175" i="11"/>
  <c r="BG175" i="11"/>
  <c r="BF175" i="11"/>
  <c r="T175" i="11"/>
  <c r="R175" i="11"/>
  <c r="P175" i="11"/>
  <c r="BI172" i="11"/>
  <c r="BH172" i="11"/>
  <c r="BG172" i="11"/>
  <c r="BF172" i="11"/>
  <c r="T172" i="11"/>
  <c r="R172" i="11"/>
  <c r="P172" i="11"/>
  <c r="BI170" i="11"/>
  <c r="BH170" i="11"/>
  <c r="BG170" i="11"/>
  <c r="BF170" i="11"/>
  <c r="T170" i="11"/>
  <c r="R170" i="11"/>
  <c r="P170" i="11"/>
  <c r="BI168" i="11"/>
  <c r="BH168" i="11"/>
  <c r="BG168" i="11"/>
  <c r="BF168" i="11"/>
  <c r="T168" i="11"/>
  <c r="R168" i="11"/>
  <c r="P168" i="11"/>
  <c r="BI166" i="11"/>
  <c r="BH166" i="11"/>
  <c r="BG166" i="11"/>
  <c r="BF166" i="11"/>
  <c r="T166" i="11"/>
  <c r="R166" i="11"/>
  <c r="P166" i="11"/>
  <c r="BI164" i="11"/>
  <c r="BH164" i="11"/>
  <c r="BG164" i="11"/>
  <c r="BF164" i="11"/>
  <c r="T164" i="11"/>
  <c r="R164" i="11"/>
  <c r="P164" i="11"/>
  <c r="BI161" i="11"/>
  <c r="BH161" i="11"/>
  <c r="BG161" i="11"/>
  <c r="BF161" i="11"/>
  <c r="T161" i="11"/>
  <c r="R161" i="11"/>
  <c r="P161" i="11"/>
  <c r="BI158" i="11"/>
  <c r="BH158" i="11"/>
  <c r="BG158" i="11"/>
  <c r="BF158" i="11"/>
  <c r="T158" i="11"/>
  <c r="R158" i="11"/>
  <c r="P158" i="11"/>
  <c r="BI155" i="11"/>
  <c r="BH155" i="11"/>
  <c r="BG155" i="11"/>
  <c r="BF155" i="11"/>
  <c r="T155" i="11"/>
  <c r="R155" i="11"/>
  <c r="P155" i="11"/>
  <c r="BI152" i="11"/>
  <c r="BH152" i="11"/>
  <c r="BG152" i="11"/>
  <c r="BF152" i="11"/>
  <c r="T152" i="11"/>
  <c r="R152" i="11"/>
  <c r="P152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5" i="11"/>
  <c r="BH145" i="11"/>
  <c r="BG145" i="11"/>
  <c r="BF145" i="11"/>
  <c r="T145" i="11"/>
  <c r="R145" i="11"/>
  <c r="P145" i="11"/>
  <c r="BI143" i="11"/>
  <c r="BH143" i="11"/>
  <c r="BG143" i="11"/>
  <c r="BF143" i="11"/>
  <c r="T143" i="11"/>
  <c r="R143" i="11"/>
  <c r="P143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6" i="11"/>
  <c r="BH126" i="11"/>
  <c r="BG126" i="11"/>
  <c r="BF126" i="11"/>
  <c r="T126" i="11"/>
  <c r="R126" i="11"/>
  <c r="P126" i="11"/>
  <c r="BI124" i="11"/>
  <c r="BH124" i="11"/>
  <c r="BG124" i="11"/>
  <c r="BF124" i="11"/>
  <c r="T124" i="11"/>
  <c r="R124" i="11"/>
  <c r="P124" i="11"/>
  <c r="BI122" i="11"/>
  <c r="BH122" i="11"/>
  <c r="BG122" i="11"/>
  <c r="BF122" i="11"/>
  <c r="T122" i="11"/>
  <c r="R122" i="11"/>
  <c r="P122" i="11"/>
  <c r="F115" i="11"/>
  <c r="F113" i="11"/>
  <c r="E111" i="11"/>
  <c r="F91" i="11"/>
  <c r="F89" i="11"/>
  <c r="E87" i="11"/>
  <c r="J24" i="11"/>
  <c r="E24" i="11"/>
  <c r="J116" i="11" s="1"/>
  <c r="J23" i="11"/>
  <c r="J21" i="11"/>
  <c r="E21" i="11"/>
  <c r="J115" i="11" s="1"/>
  <c r="J20" i="11"/>
  <c r="J18" i="11"/>
  <c r="E18" i="11"/>
  <c r="F116" i="11" s="1"/>
  <c r="J17" i="11"/>
  <c r="J12" i="11"/>
  <c r="J113" i="11" s="1"/>
  <c r="E7" i="11"/>
  <c r="E109" i="11"/>
  <c r="J37" i="10"/>
  <c r="J36" i="10"/>
  <c r="AY103" i="1" s="1"/>
  <c r="J35" i="10"/>
  <c r="AX103" i="1" s="1"/>
  <c r="BI188" i="10"/>
  <c r="BH188" i="10"/>
  <c r="BG188" i="10"/>
  <c r="BF188" i="10"/>
  <c r="T188" i="10"/>
  <c r="R188" i="10"/>
  <c r="P188" i="10"/>
  <c r="BI186" i="10"/>
  <c r="BH186" i="10"/>
  <c r="BG186" i="10"/>
  <c r="BF186" i="10"/>
  <c r="T186" i="10"/>
  <c r="R186" i="10"/>
  <c r="P186" i="10"/>
  <c r="BI183" i="10"/>
  <c r="BH183" i="10"/>
  <c r="BG183" i="10"/>
  <c r="BF183" i="10"/>
  <c r="T183" i="10"/>
  <c r="R183" i="10"/>
  <c r="P183" i="10"/>
  <c r="BI180" i="10"/>
  <c r="BH180" i="10"/>
  <c r="BG180" i="10"/>
  <c r="BF180" i="10"/>
  <c r="T180" i="10"/>
  <c r="R180" i="10"/>
  <c r="P180" i="10"/>
  <c r="BI177" i="10"/>
  <c r="BH177" i="10"/>
  <c r="BG177" i="10"/>
  <c r="BF177" i="10"/>
  <c r="T177" i="10"/>
  <c r="R177" i="10"/>
  <c r="P177" i="10"/>
  <c r="BI174" i="10"/>
  <c r="BH174" i="10"/>
  <c r="BG174" i="10"/>
  <c r="BF174" i="10"/>
  <c r="T174" i="10"/>
  <c r="R174" i="10"/>
  <c r="P174" i="10"/>
  <c r="BI171" i="10"/>
  <c r="BH171" i="10"/>
  <c r="BG171" i="10"/>
  <c r="BF171" i="10"/>
  <c r="T171" i="10"/>
  <c r="R171" i="10"/>
  <c r="P171" i="10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1" i="10"/>
  <c r="BH161" i="10"/>
  <c r="BG161" i="10"/>
  <c r="BF161" i="10"/>
  <c r="T161" i="10"/>
  <c r="R161" i="10"/>
  <c r="P161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5" i="10"/>
  <c r="BH155" i="10"/>
  <c r="BG155" i="10"/>
  <c r="BF155" i="10"/>
  <c r="T155" i="10"/>
  <c r="R155" i="10"/>
  <c r="P155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5" i="10"/>
  <c r="BH135" i="10"/>
  <c r="BG135" i="10"/>
  <c r="BF135" i="10"/>
  <c r="T135" i="10"/>
  <c r="R135" i="10"/>
  <c r="P135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BI129" i="10"/>
  <c r="BH129" i="10"/>
  <c r="BG129" i="10"/>
  <c r="BF129" i="10"/>
  <c r="T129" i="10"/>
  <c r="R129" i="10"/>
  <c r="P129" i="10"/>
  <c r="BI126" i="10"/>
  <c r="BH126" i="10"/>
  <c r="BG126" i="10"/>
  <c r="BF126" i="10"/>
  <c r="T126" i="10"/>
  <c r="R126" i="10"/>
  <c r="P126" i="10"/>
  <c r="BI124" i="10"/>
  <c r="BH124" i="10"/>
  <c r="BG124" i="10"/>
  <c r="BF124" i="10"/>
  <c r="T124" i="10"/>
  <c r="R124" i="10"/>
  <c r="P124" i="10"/>
  <c r="BI122" i="10"/>
  <c r="BH122" i="10"/>
  <c r="BG122" i="10"/>
  <c r="BF122" i="10"/>
  <c r="T122" i="10"/>
  <c r="R122" i="10"/>
  <c r="P122" i="10"/>
  <c r="F115" i="10"/>
  <c r="F113" i="10"/>
  <c r="E111" i="10"/>
  <c r="F91" i="10"/>
  <c r="F89" i="10"/>
  <c r="E87" i="10"/>
  <c r="J24" i="10"/>
  <c r="E24" i="10"/>
  <c r="J92" i="10" s="1"/>
  <c r="J23" i="10"/>
  <c r="J21" i="10"/>
  <c r="E21" i="10"/>
  <c r="J115" i="10" s="1"/>
  <c r="J20" i="10"/>
  <c r="J18" i="10"/>
  <c r="E18" i="10"/>
  <c r="F116" i="10" s="1"/>
  <c r="J17" i="10"/>
  <c r="J12" i="10"/>
  <c r="J113" i="10" s="1"/>
  <c r="E7" i="10"/>
  <c r="E85" i="10" s="1"/>
  <c r="J37" i="9"/>
  <c r="J36" i="9"/>
  <c r="AY102" i="1" s="1"/>
  <c r="J35" i="9"/>
  <c r="AX102" i="1"/>
  <c r="BI173" i="9"/>
  <c r="BH173" i="9"/>
  <c r="BG173" i="9"/>
  <c r="BF173" i="9"/>
  <c r="T173" i="9"/>
  <c r="R173" i="9"/>
  <c r="P173" i="9"/>
  <c r="BI171" i="9"/>
  <c r="BH171" i="9"/>
  <c r="BG171" i="9"/>
  <c r="BF171" i="9"/>
  <c r="T171" i="9"/>
  <c r="R171" i="9"/>
  <c r="P171" i="9"/>
  <c r="BI168" i="9"/>
  <c r="BH168" i="9"/>
  <c r="BG168" i="9"/>
  <c r="BF168" i="9"/>
  <c r="T168" i="9"/>
  <c r="R168" i="9"/>
  <c r="P168" i="9"/>
  <c r="BI165" i="9"/>
  <c r="BH165" i="9"/>
  <c r="BG165" i="9"/>
  <c r="BF165" i="9"/>
  <c r="T165" i="9"/>
  <c r="R165" i="9"/>
  <c r="P165" i="9"/>
  <c r="BI162" i="9"/>
  <c r="BH162" i="9"/>
  <c r="BG162" i="9"/>
  <c r="BF162" i="9"/>
  <c r="T162" i="9"/>
  <c r="R162" i="9"/>
  <c r="P162" i="9"/>
  <c r="BI159" i="9"/>
  <c r="BH159" i="9"/>
  <c r="BG159" i="9"/>
  <c r="BF159" i="9"/>
  <c r="T159" i="9"/>
  <c r="R159" i="9"/>
  <c r="P159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6" i="9"/>
  <c r="BH146" i="9"/>
  <c r="BG146" i="9"/>
  <c r="BF146" i="9"/>
  <c r="T146" i="9"/>
  <c r="R146" i="9"/>
  <c r="P146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BI130" i="9"/>
  <c r="BH130" i="9"/>
  <c r="BG130" i="9"/>
  <c r="BF130" i="9"/>
  <c r="T130" i="9"/>
  <c r="R130" i="9"/>
  <c r="P130" i="9"/>
  <c r="BI127" i="9"/>
  <c r="BH127" i="9"/>
  <c r="BG127" i="9"/>
  <c r="BF127" i="9"/>
  <c r="T127" i="9"/>
  <c r="R127" i="9"/>
  <c r="P127" i="9"/>
  <c r="BI124" i="9"/>
  <c r="BH124" i="9"/>
  <c r="BG124" i="9"/>
  <c r="BF124" i="9"/>
  <c r="T124" i="9"/>
  <c r="R124" i="9"/>
  <c r="P124" i="9"/>
  <c r="BI122" i="9"/>
  <c r="BH122" i="9"/>
  <c r="BG122" i="9"/>
  <c r="BF122" i="9"/>
  <c r="T122" i="9"/>
  <c r="R122" i="9"/>
  <c r="P122" i="9"/>
  <c r="F115" i="9"/>
  <c r="F113" i="9"/>
  <c r="E111" i="9"/>
  <c r="F91" i="9"/>
  <c r="F89" i="9"/>
  <c r="E87" i="9"/>
  <c r="J24" i="9"/>
  <c r="E24" i="9"/>
  <c r="J116" i="9" s="1"/>
  <c r="J23" i="9"/>
  <c r="J21" i="9"/>
  <c r="E21" i="9"/>
  <c r="J91" i="9" s="1"/>
  <c r="J20" i="9"/>
  <c r="J18" i="9"/>
  <c r="E18" i="9"/>
  <c r="F116" i="9" s="1"/>
  <c r="J17" i="9"/>
  <c r="J12" i="9"/>
  <c r="J113" i="9" s="1"/>
  <c r="E7" i="9"/>
  <c r="E109" i="9"/>
  <c r="J37" i="8"/>
  <c r="J36" i="8"/>
  <c r="AY101" i="1" s="1"/>
  <c r="J35" i="8"/>
  <c r="AX101" i="1" s="1"/>
  <c r="BI183" i="8"/>
  <c r="BH183" i="8"/>
  <c r="BG183" i="8"/>
  <c r="BF183" i="8"/>
  <c r="T183" i="8"/>
  <c r="R183" i="8"/>
  <c r="P183" i="8"/>
  <c r="BI180" i="8"/>
  <c r="BH180" i="8"/>
  <c r="BG180" i="8"/>
  <c r="BF180" i="8"/>
  <c r="T180" i="8"/>
  <c r="R180" i="8"/>
  <c r="P180" i="8"/>
  <c r="BI178" i="8"/>
  <c r="BH178" i="8"/>
  <c r="BG178" i="8"/>
  <c r="BF178" i="8"/>
  <c r="T178" i="8"/>
  <c r="R178" i="8"/>
  <c r="P178" i="8"/>
  <c r="BI175" i="8"/>
  <c r="BH175" i="8"/>
  <c r="BG175" i="8"/>
  <c r="BF175" i="8"/>
  <c r="T175" i="8"/>
  <c r="R175" i="8"/>
  <c r="P175" i="8"/>
  <c r="BI172" i="8"/>
  <c r="BH172" i="8"/>
  <c r="BG172" i="8"/>
  <c r="BF172" i="8"/>
  <c r="T172" i="8"/>
  <c r="R172" i="8"/>
  <c r="P172" i="8"/>
  <c r="BI169" i="8"/>
  <c r="BH169" i="8"/>
  <c r="BG169" i="8"/>
  <c r="BF169" i="8"/>
  <c r="T169" i="8"/>
  <c r="R169" i="8"/>
  <c r="P169" i="8"/>
  <c r="BI166" i="8"/>
  <c r="BH166" i="8"/>
  <c r="BG166" i="8"/>
  <c r="BF166" i="8"/>
  <c r="T166" i="8"/>
  <c r="R166" i="8"/>
  <c r="P166" i="8"/>
  <c r="BI163" i="8"/>
  <c r="BH163" i="8"/>
  <c r="BG163" i="8"/>
  <c r="BF163" i="8"/>
  <c r="T163" i="8"/>
  <c r="R163" i="8"/>
  <c r="P163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F115" i="8"/>
  <c r="F113" i="8"/>
  <c r="E111" i="8"/>
  <c r="F91" i="8"/>
  <c r="F89" i="8"/>
  <c r="E87" i="8"/>
  <c r="J24" i="8"/>
  <c r="E24" i="8"/>
  <c r="J116" i="8" s="1"/>
  <c r="J23" i="8"/>
  <c r="J21" i="8"/>
  <c r="E21" i="8"/>
  <c r="J115" i="8" s="1"/>
  <c r="J20" i="8"/>
  <c r="J18" i="8"/>
  <c r="E18" i="8"/>
  <c r="F92" i="8" s="1"/>
  <c r="J17" i="8"/>
  <c r="J12" i="8"/>
  <c r="J89" i="8" s="1"/>
  <c r="E7" i="8"/>
  <c r="E85" i="8"/>
  <c r="J37" i="7"/>
  <c r="J36" i="7"/>
  <c r="AY100" i="1" s="1"/>
  <c r="J35" i="7"/>
  <c r="AX100" i="1"/>
  <c r="BI239" i="7"/>
  <c r="BH239" i="7"/>
  <c r="BG239" i="7"/>
  <c r="BF239" i="7"/>
  <c r="T239" i="7"/>
  <c r="R239" i="7"/>
  <c r="P239" i="7"/>
  <c r="BI236" i="7"/>
  <c r="BH236" i="7"/>
  <c r="BG236" i="7"/>
  <c r="BF236" i="7"/>
  <c r="T236" i="7"/>
  <c r="R236" i="7"/>
  <c r="P236" i="7"/>
  <c r="BI231" i="7"/>
  <c r="BH231" i="7"/>
  <c r="BG231" i="7"/>
  <c r="BF231" i="7"/>
  <c r="T231" i="7"/>
  <c r="R231" i="7"/>
  <c r="P231" i="7"/>
  <c r="BI229" i="7"/>
  <c r="BH229" i="7"/>
  <c r="BG229" i="7"/>
  <c r="BF229" i="7"/>
  <c r="T229" i="7"/>
  <c r="R229" i="7"/>
  <c r="P229" i="7"/>
  <c r="BI224" i="7"/>
  <c r="BH224" i="7"/>
  <c r="BG224" i="7"/>
  <c r="BF224" i="7"/>
  <c r="T224" i="7"/>
  <c r="R224" i="7"/>
  <c r="P224" i="7"/>
  <c r="BI219" i="7"/>
  <c r="BH219" i="7"/>
  <c r="BG219" i="7"/>
  <c r="BF219" i="7"/>
  <c r="T219" i="7"/>
  <c r="R219" i="7"/>
  <c r="P219" i="7"/>
  <c r="BI216" i="7"/>
  <c r="BH216" i="7"/>
  <c r="BG216" i="7"/>
  <c r="BF216" i="7"/>
  <c r="T216" i="7"/>
  <c r="R216" i="7"/>
  <c r="P216" i="7"/>
  <c r="BI213" i="7"/>
  <c r="BH213" i="7"/>
  <c r="BG213" i="7"/>
  <c r="BF213" i="7"/>
  <c r="T213" i="7"/>
  <c r="R213" i="7"/>
  <c r="P213" i="7"/>
  <c r="BI210" i="7"/>
  <c r="BH210" i="7"/>
  <c r="BG210" i="7"/>
  <c r="BF210" i="7"/>
  <c r="T210" i="7"/>
  <c r="R210" i="7"/>
  <c r="P210" i="7"/>
  <c r="BI207" i="7"/>
  <c r="BH207" i="7"/>
  <c r="BG207" i="7"/>
  <c r="BF207" i="7"/>
  <c r="T207" i="7"/>
  <c r="R207" i="7"/>
  <c r="P207" i="7"/>
  <c r="BI204" i="7"/>
  <c r="BH204" i="7"/>
  <c r="BG204" i="7"/>
  <c r="BF204" i="7"/>
  <c r="T204" i="7"/>
  <c r="R204" i="7"/>
  <c r="P204" i="7"/>
  <c r="BI201" i="7"/>
  <c r="BH201" i="7"/>
  <c r="BG201" i="7"/>
  <c r="BF201" i="7"/>
  <c r="T201" i="7"/>
  <c r="R201" i="7"/>
  <c r="P201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BI189" i="7"/>
  <c r="BH189" i="7"/>
  <c r="BG189" i="7"/>
  <c r="BF189" i="7"/>
  <c r="T189" i="7"/>
  <c r="R189" i="7"/>
  <c r="P189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4" i="7"/>
  <c r="BH124" i="7"/>
  <c r="BG124" i="7"/>
  <c r="BF124" i="7"/>
  <c r="T124" i="7"/>
  <c r="R124" i="7"/>
  <c r="P124" i="7"/>
  <c r="BI122" i="7"/>
  <c r="BH122" i="7"/>
  <c r="BG122" i="7"/>
  <c r="BF122" i="7"/>
  <c r="T122" i="7"/>
  <c r="R122" i="7"/>
  <c r="P122" i="7"/>
  <c r="F115" i="7"/>
  <c r="F113" i="7"/>
  <c r="E111" i="7"/>
  <c r="F91" i="7"/>
  <c r="F89" i="7"/>
  <c r="E87" i="7"/>
  <c r="J24" i="7"/>
  <c r="E24" i="7"/>
  <c r="J116" i="7" s="1"/>
  <c r="J23" i="7"/>
  <c r="J21" i="7"/>
  <c r="E21" i="7"/>
  <c r="J115" i="7" s="1"/>
  <c r="J20" i="7"/>
  <c r="J18" i="7"/>
  <c r="E18" i="7"/>
  <c r="F116" i="7" s="1"/>
  <c r="J17" i="7"/>
  <c r="J12" i="7"/>
  <c r="J89" i="7" s="1"/>
  <c r="E7" i="7"/>
  <c r="E109" i="7"/>
  <c r="J37" i="6"/>
  <c r="J36" i="6"/>
  <c r="AY99" i="1" s="1"/>
  <c r="J35" i="6"/>
  <c r="AX99" i="1" s="1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F115" i="6"/>
  <c r="F113" i="6"/>
  <c r="E111" i="6"/>
  <c r="F91" i="6"/>
  <c r="F89" i="6"/>
  <c r="E87" i="6"/>
  <c r="J24" i="6"/>
  <c r="E24" i="6"/>
  <c r="J116" i="6" s="1"/>
  <c r="J23" i="6"/>
  <c r="J21" i="6"/>
  <c r="E21" i="6"/>
  <c r="J115" i="6" s="1"/>
  <c r="J20" i="6"/>
  <c r="J18" i="6"/>
  <c r="E18" i="6"/>
  <c r="F116" i="6" s="1"/>
  <c r="J17" i="6"/>
  <c r="J12" i="6"/>
  <c r="J113" i="6" s="1"/>
  <c r="E7" i="6"/>
  <c r="E85" i="6"/>
  <c r="J37" i="5"/>
  <c r="J36" i="5"/>
  <c r="AY98" i="1" s="1"/>
  <c r="J35" i="5"/>
  <c r="AX98" i="1" s="1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F115" i="5"/>
  <c r="F113" i="5"/>
  <c r="E111" i="5"/>
  <c r="F91" i="5"/>
  <c r="F89" i="5"/>
  <c r="E87" i="5"/>
  <c r="J24" i="5"/>
  <c r="E24" i="5"/>
  <c r="J116" i="5" s="1"/>
  <c r="J23" i="5"/>
  <c r="J21" i="5"/>
  <c r="E21" i="5"/>
  <c r="J115" i="5" s="1"/>
  <c r="J20" i="5"/>
  <c r="J18" i="5"/>
  <c r="E18" i="5"/>
  <c r="F92" i="5" s="1"/>
  <c r="J17" i="5"/>
  <c r="J12" i="5"/>
  <c r="J89" i="5" s="1"/>
  <c r="E7" i="5"/>
  <c r="E85" i="5"/>
  <c r="J37" i="4"/>
  <c r="J36" i="4"/>
  <c r="AY97" i="1" s="1"/>
  <c r="J35" i="4"/>
  <c r="AX97" i="1"/>
  <c r="BI246" i="4"/>
  <c r="BH246" i="4"/>
  <c r="BG246" i="4"/>
  <c r="BF246" i="4"/>
  <c r="T246" i="4"/>
  <c r="R246" i="4"/>
  <c r="P246" i="4"/>
  <c r="BI243" i="4"/>
  <c r="BH243" i="4"/>
  <c r="BG243" i="4"/>
  <c r="BF243" i="4"/>
  <c r="T243" i="4"/>
  <c r="R243" i="4"/>
  <c r="P243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116" i="4" s="1"/>
  <c r="J23" i="4"/>
  <c r="J21" i="4"/>
  <c r="E21" i="4"/>
  <c r="J115" i="4" s="1"/>
  <c r="J20" i="4"/>
  <c r="J18" i="4"/>
  <c r="E18" i="4"/>
  <c r="F116" i="4" s="1"/>
  <c r="J17" i="4"/>
  <c r="J12" i="4"/>
  <c r="J113" i="4" s="1"/>
  <c r="E7" i="4"/>
  <c r="E109" i="4"/>
  <c r="J37" i="3"/>
  <c r="J36" i="3"/>
  <c r="AY96" i="1" s="1"/>
  <c r="J35" i="3"/>
  <c r="AX96" i="1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 s="1"/>
  <c r="J23" i="3"/>
  <c r="J21" i="3"/>
  <c r="E21" i="3"/>
  <c r="J91" i="3" s="1"/>
  <c r="J20" i="3"/>
  <c r="J18" i="3"/>
  <c r="E18" i="3"/>
  <c r="F116" i="3" s="1"/>
  <c r="J17" i="3"/>
  <c r="J12" i="3"/>
  <c r="J89" i="3" s="1"/>
  <c r="E7" i="3"/>
  <c r="E109" i="3"/>
  <c r="J37" i="2"/>
  <c r="J36" i="2"/>
  <c r="AY95" i="1"/>
  <c r="J35" i="2"/>
  <c r="AX95" i="1" s="1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16" i="2" s="1"/>
  <c r="J17" i="2"/>
  <c r="J12" i="2"/>
  <c r="J113" i="2"/>
  <c r="E7" i="2"/>
  <c r="E109" i="2"/>
  <c r="L90" i="1"/>
  <c r="AM90" i="1"/>
  <c r="AM89" i="1"/>
  <c r="L89" i="1"/>
  <c r="AM87" i="1"/>
  <c r="L87" i="1"/>
  <c r="L85" i="1"/>
  <c r="L84" i="1"/>
  <c r="J130" i="12"/>
  <c r="J127" i="12"/>
  <c r="J124" i="12"/>
  <c r="BK119" i="12"/>
  <c r="J119" i="12"/>
  <c r="BK264" i="11"/>
  <c r="J261" i="11"/>
  <c r="BK255" i="11"/>
  <c r="BK247" i="11"/>
  <c r="BK235" i="11"/>
  <c r="J232" i="11"/>
  <c r="J226" i="11"/>
  <c r="J223" i="11"/>
  <c r="J211" i="11"/>
  <c r="J208" i="11"/>
  <c r="J192" i="11"/>
  <c r="J188" i="11"/>
  <c r="J185" i="11"/>
  <c r="J182" i="11"/>
  <c r="J170" i="11"/>
  <c r="BK168" i="11"/>
  <c r="J145" i="11"/>
  <c r="J143" i="11"/>
  <c r="J141" i="11"/>
  <c r="J137" i="11"/>
  <c r="BK135" i="11"/>
  <c r="J133" i="11"/>
  <c r="BK131" i="11"/>
  <c r="BK129" i="11"/>
  <c r="BK126" i="11"/>
  <c r="BK124" i="11"/>
  <c r="BK177" i="10"/>
  <c r="BK174" i="10"/>
  <c r="BK163" i="10"/>
  <c r="J161" i="10"/>
  <c r="BK159" i="10"/>
  <c r="BK155" i="10"/>
  <c r="BK149" i="10"/>
  <c r="BK147" i="10"/>
  <c r="BK145" i="10"/>
  <c r="J141" i="10"/>
  <c r="J131" i="10"/>
  <c r="BK129" i="10"/>
  <c r="BK126" i="10"/>
  <c r="BK165" i="9"/>
  <c r="BK156" i="9"/>
  <c r="BK152" i="9"/>
  <c r="BK150" i="9"/>
  <c r="BK148" i="9"/>
  <c r="BK138" i="9"/>
  <c r="BK136" i="9"/>
  <c r="J134" i="9"/>
  <c r="BK130" i="9"/>
  <c r="BK124" i="9"/>
  <c r="J183" i="8"/>
  <c r="BK180" i="8"/>
  <c r="J175" i="8"/>
  <c r="BK172" i="8"/>
  <c r="J166" i="8"/>
  <c r="BK153" i="8"/>
  <c r="BK151" i="8"/>
  <c r="BK149" i="8"/>
  <c r="J147" i="8"/>
  <c r="BK139" i="8"/>
  <c r="BK133" i="8"/>
  <c r="BK127" i="8"/>
  <c r="BK122" i="8"/>
  <c r="J236" i="7"/>
  <c r="BK231" i="7"/>
  <c r="BK213" i="7"/>
  <c r="J210" i="7"/>
  <c r="BK207" i="7"/>
  <c r="J198" i="7"/>
  <c r="BK196" i="7"/>
  <c r="BK194" i="7"/>
  <c r="J189" i="7"/>
  <c r="BK182" i="7"/>
  <c r="J180" i="7"/>
  <c r="J172" i="7"/>
  <c r="J170" i="7"/>
  <c r="J165" i="7"/>
  <c r="BK162" i="7"/>
  <c r="J160" i="7"/>
  <c r="J158" i="7"/>
  <c r="J143" i="7"/>
  <c r="J137" i="7"/>
  <c r="BK133" i="7"/>
  <c r="BK131" i="7"/>
  <c r="BK129" i="7"/>
  <c r="BK127" i="7"/>
  <c r="BK124" i="7"/>
  <c r="BK122" i="7"/>
  <c r="BK187" i="6"/>
  <c r="J185" i="6"/>
  <c r="J182" i="6"/>
  <c r="J179" i="6"/>
  <c r="BK170" i="6"/>
  <c r="J164" i="6"/>
  <c r="J162" i="6"/>
  <c r="BK160" i="6"/>
  <c r="J156" i="6"/>
  <c r="J145" i="6"/>
  <c r="BK137" i="6"/>
  <c r="J135" i="6"/>
  <c r="BK133" i="6"/>
  <c r="J131" i="6"/>
  <c r="BK126" i="6"/>
  <c r="J168" i="5"/>
  <c r="BK165" i="5"/>
  <c r="J159" i="5"/>
  <c r="J153" i="5"/>
  <c r="J151" i="5"/>
  <c r="BK145" i="5"/>
  <c r="BK143" i="5"/>
  <c r="J141" i="5"/>
  <c r="BK139" i="5"/>
  <c r="J137" i="5"/>
  <c r="BK135" i="5"/>
  <c r="BK133" i="5"/>
  <c r="J127" i="5"/>
  <c r="J124" i="5"/>
  <c r="J226" i="4"/>
  <c r="J223" i="4"/>
  <c r="J214" i="4"/>
  <c r="BK206" i="4"/>
  <c r="J204" i="4"/>
  <c r="J194" i="4"/>
  <c r="BK190" i="4"/>
  <c r="BK188" i="4"/>
  <c r="BK179" i="4"/>
  <c r="J177" i="4"/>
  <c r="BK173" i="4"/>
  <c r="BK165" i="4"/>
  <c r="J162" i="4"/>
  <c r="BK153" i="4"/>
  <c r="J151" i="4"/>
  <c r="BK149" i="4"/>
  <c r="BK143" i="4"/>
  <c r="J141" i="4"/>
  <c r="J137" i="4"/>
  <c r="BK124" i="4"/>
  <c r="BK173" i="3"/>
  <c r="BK170" i="3"/>
  <c r="J165" i="3"/>
  <c r="BK156" i="3"/>
  <c r="J153" i="3"/>
  <c r="BK149" i="3"/>
  <c r="J147" i="3"/>
  <c r="BK145" i="3"/>
  <c r="BK143" i="3"/>
  <c r="J139" i="3"/>
  <c r="BK133" i="3"/>
  <c r="J131" i="3"/>
  <c r="BK129" i="3"/>
  <c r="J124" i="3"/>
  <c r="BK122" i="3"/>
  <c r="J169" i="2"/>
  <c r="BK166" i="2"/>
  <c r="BK160" i="2"/>
  <c r="BK158" i="2"/>
  <c r="BK154" i="2"/>
  <c r="BK152" i="2"/>
  <c r="BK150" i="2"/>
  <c r="BK146" i="2"/>
  <c r="BK144" i="2"/>
  <c r="BK142" i="2"/>
  <c r="J140" i="2"/>
  <c r="J130" i="2"/>
  <c r="J127" i="2"/>
  <c r="J132" i="12"/>
  <c r="BK127" i="12"/>
  <c r="J121" i="12"/>
  <c r="BK261" i="11"/>
  <c r="J255" i="11"/>
  <c r="J253" i="11"/>
  <c r="J247" i="11"/>
  <c r="J238" i="11"/>
  <c r="J229" i="11"/>
  <c r="J220" i="11"/>
  <c r="BK208" i="11"/>
  <c r="J206" i="11"/>
  <c r="J202" i="11"/>
  <c r="BK199" i="11"/>
  <c r="BK196" i="11"/>
  <c r="J190" i="11"/>
  <c r="BK182" i="11"/>
  <c r="J180" i="11"/>
  <c r="J175" i="11"/>
  <c r="J172" i="11"/>
  <c r="BK161" i="11"/>
  <c r="BK149" i="11"/>
  <c r="BK147" i="11"/>
  <c r="J139" i="11"/>
  <c r="BK133" i="11"/>
  <c r="J131" i="11"/>
  <c r="J122" i="11"/>
  <c r="BK188" i="10"/>
  <c r="BK183" i="10"/>
  <c r="J180" i="10"/>
  <c r="J177" i="10"/>
  <c r="J174" i="10"/>
  <c r="BK171" i="10"/>
  <c r="J167" i="10"/>
  <c r="BK165" i="10"/>
  <c r="J159" i="10"/>
  <c r="J157" i="10"/>
  <c r="J155" i="10"/>
  <c r="BK153" i="10"/>
  <c r="BK151" i="10"/>
  <c r="J149" i="10"/>
  <c r="J145" i="10"/>
  <c r="BK143" i="10"/>
  <c r="BK141" i="10"/>
  <c r="BK139" i="10"/>
  <c r="J139" i="10"/>
  <c r="J137" i="10"/>
  <c r="J135" i="10"/>
  <c r="BK133" i="10"/>
  <c r="J122" i="10"/>
  <c r="BK168" i="9"/>
  <c r="J156" i="9"/>
  <c r="J154" i="9"/>
  <c r="J152" i="9"/>
  <c r="J150" i="9"/>
  <c r="J148" i="9"/>
  <c r="J144" i="9"/>
  <c r="BK142" i="9"/>
  <c r="BK140" i="9"/>
  <c r="BK134" i="9"/>
  <c r="J130" i="9"/>
  <c r="J127" i="9"/>
  <c r="J124" i="9"/>
  <c r="BK122" i="9"/>
  <c r="J178" i="8"/>
  <c r="BK175" i="8"/>
  <c r="BK169" i="8"/>
  <c r="BK166" i="8"/>
  <c r="J163" i="8"/>
  <c r="BK159" i="8"/>
  <c r="BK157" i="8"/>
  <c r="BK155" i="8"/>
  <c r="BK145" i="8"/>
  <c r="BK143" i="8"/>
  <c r="J141" i="8"/>
  <c r="BK137" i="8"/>
  <c r="J135" i="8"/>
  <c r="BK129" i="8"/>
  <c r="BK124" i="8"/>
  <c r="J122" i="8"/>
  <c r="BK239" i="7"/>
  <c r="BK236" i="7"/>
  <c r="J231" i="7"/>
  <c r="J229" i="7"/>
  <c r="J224" i="7"/>
  <c r="J219" i="7"/>
  <c r="J204" i="7"/>
  <c r="J201" i="7"/>
  <c r="J196" i="7"/>
  <c r="J194" i="7"/>
  <c r="J192" i="7"/>
  <c r="J184" i="7"/>
  <c r="BK180" i="7"/>
  <c r="BK177" i="7"/>
  <c r="J174" i="7"/>
  <c r="BK172" i="7"/>
  <c r="BK160" i="7"/>
  <c r="J153" i="7"/>
  <c r="BK151" i="7"/>
  <c r="BK149" i="7"/>
  <c r="J147" i="7"/>
  <c r="BK145" i="7"/>
  <c r="J141" i="7"/>
  <c r="BK135" i="7"/>
  <c r="J133" i="7"/>
  <c r="J129" i="7"/>
  <c r="J122" i="7"/>
  <c r="J187" i="6"/>
  <c r="BK179" i="6"/>
  <c r="J166" i="6"/>
  <c r="J160" i="6"/>
  <c r="J158" i="6"/>
  <c r="J147" i="6"/>
  <c r="J141" i="6"/>
  <c r="BK131" i="6"/>
  <c r="BK124" i="6"/>
  <c r="BK170" i="5"/>
  <c r="BK168" i="5"/>
  <c r="J165" i="5"/>
  <c r="J162" i="5"/>
  <c r="J156" i="5"/>
  <c r="BK151" i="5"/>
  <c r="BK149" i="5"/>
  <c r="BK147" i="5"/>
  <c r="BK137" i="5"/>
  <c r="J133" i="5"/>
  <c r="BK131" i="5"/>
  <c r="J129" i="5"/>
  <c r="BK124" i="5"/>
  <c r="BK122" i="5"/>
  <c r="BK246" i="4"/>
  <c r="J246" i="4"/>
  <c r="BK243" i="4"/>
  <c r="J237" i="4"/>
  <c r="BK229" i="4"/>
  <c r="BK220" i="4"/>
  <c r="J217" i="4"/>
  <c r="J211" i="4"/>
  <c r="BK208" i="4"/>
  <c r="J206" i="4"/>
  <c r="BK202" i="4"/>
  <c r="BK192" i="4"/>
  <c r="BK185" i="4"/>
  <c r="J179" i="4"/>
  <c r="BK177" i="4"/>
  <c r="BK175" i="4"/>
  <c r="J167" i="4"/>
  <c r="J165" i="4"/>
  <c r="J160" i="4"/>
  <c r="BK157" i="4"/>
  <c r="BK147" i="4"/>
  <c r="BK139" i="4"/>
  <c r="J135" i="4"/>
  <c r="BK133" i="4"/>
  <c r="BK129" i="4"/>
  <c r="J127" i="4"/>
  <c r="J124" i="4"/>
  <c r="J122" i="4"/>
  <c r="J170" i="3"/>
  <c r="BK168" i="3"/>
  <c r="BK165" i="3"/>
  <c r="J162" i="3"/>
  <c r="BK159" i="3"/>
  <c r="J156" i="3"/>
  <c r="BK153" i="3"/>
  <c r="J151" i="3"/>
  <c r="J149" i="3"/>
  <c r="BK141" i="3"/>
  <c r="BK139" i="3"/>
  <c r="J137" i="3"/>
  <c r="J135" i="3"/>
  <c r="J133" i="3"/>
  <c r="J127" i="3"/>
  <c r="BK124" i="3"/>
  <c r="J122" i="3"/>
  <c r="J177" i="2"/>
  <c r="BK175" i="2"/>
  <c r="BK163" i="2"/>
  <c r="BK156" i="2"/>
  <c r="J152" i="2"/>
  <c r="J150" i="2"/>
  <c r="J148" i="2"/>
  <c r="BK140" i="2"/>
  <c r="BK136" i="2"/>
  <c r="BK134" i="2"/>
  <c r="BK132" i="2"/>
  <c r="J122" i="2"/>
  <c r="BK132" i="12"/>
  <c r="BK124" i="12"/>
  <c r="BK121" i="12"/>
  <c r="J264" i="11"/>
  <c r="BK253" i="11"/>
  <c r="J241" i="11"/>
  <c r="BK229" i="11"/>
  <c r="BK226" i="11"/>
  <c r="BK220" i="11"/>
  <c r="J218" i="11"/>
  <c r="BK216" i="11"/>
  <c r="J214" i="11"/>
  <c r="BK206" i="11"/>
  <c r="BK204" i="11"/>
  <c r="J196" i="11"/>
  <c r="J194" i="11"/>
  <c r="BK190" i="11"/>
  <c r="BK188" i="11"/>
  <c r="J178" i="11"/>
  <c r="BK170" i="11"/>
  <c r="BK166" i="11"/>
  <c r="BK164" i="11"/>
  <c r="J158" i="11"/>
  <c r="BK155" i="11"/>
  <c r="BK152" i="11"/>
  <c r="J149" i="11"/>
  <c r="BK141" i="11"/>
  <c r="BK137" i="11"/>
  <c r="J129" i="11"/>
  <c r="J186" i="10"/>
  <c r="J183" i="10"/>
  <c r="BK180" i="10"/>
  <c r="J165" i="10"/>
  <c r="J163" i="10"/>
  <c r="BK161" i="10"/>
  <c r="J151" i="10"/>
  <c r="J143" i="10"/>
  <c r="BK131" i="10"/>
  <c r="J124" i="10"/>
  <c r="BK173" i="9"/>
  <c r="BK171" i="9"/>
  <c r="BK162" i="9"/>
  <c r="BK159" i="9"/>
  <c r="BK154" i="9"/>
  <c r="BK146" i="9"/>
  <c r="J140" i="9"/>
  <c r="J136" i="9"/>
  <c r="BK132" i="9"/>
  <c r="J122" i="9"/>
  <c r="J172" i="8"/>
  <c r="J153" i="8"/>
  <c r="J151" i="8"/>
  <c r="J149" i="8"/>
  <c r="BK147" i="8"/>
  <c r="J145" i="8"/>
  <c r="J143" i="8"/>
  <c r="BK141" i="8"/>
  <c r="J137" i="8"/>
  <c r="J133" i="8"/>
  <c r="J131" i="8"/>
  <c r="J129" i="8"/>
  <c r="J127" i="8"/>
  <c r="BK224" i="7"/>
  <c r="BK219" i="7"/>
  <c r="J216" i="7"/>
  <c r="J213" i="7"/>
  <c r="BK204" i="7"/>
  <c r="BK201" i="7"/>
  <c r="BK198" i="7"/>
  <c r="BK192" i="7"/>
  <c r="J186" i="7"/>
  <c r="BK174" i="7"/>
  <c r="J168" i="7"/>
  <c r="J155" i="7"/>
  <c r="BK153" i="7"/>
  <c r="J151" i="7"/>
  <c r="J149" i="7"/>
  <c r="BK147" i="7"/>
  <c r="J145" i="7"/>
  <c r="BK143" i="7"/>
  <c r="J139" i="7"/>
  <c r="BK137" i="7"/>
  <c r="J124" i="7"/>
  <c r="J176" i="6"/>
  <c r="J173" i="6"/>
  <c r="BK154" i="6"/>
  <c r="BK149" i="6"/>
  <c r="BK147" i="6"/>
  <c r="BK145" i="6"/>
  <c r="BK143" i="6"/>
  <c r="BK141" i="6"/>
  <c r="BK139" i="6"/>
  <c r="J137" i="6"/>
  <c r="BK135" i="6"/>
  <c r="BK129" i="6"/>
  <c r="J126" i="6"/>
  <c r="J124" i="6"/>
  <c r="J122" i="6"/>
  <c r="BK162" i="5"/>
  <c r="BK159" i="5"/>
  <c r="BK156" i="5"/>
  <c r="BK153" i="5"/>
  <c r="J145" i="5"/>
  <c r="J243" i="4"/>
  <c r="BK237" i="4"/>
  <c r="J235" i="4"/>
  <c r="BK232" i="4"/>
  <c r="J229" i="4"/>
  <c r="BK214" i="4"/>
  <c r="BK204" i="4"/>
  <c r="BK200" i="4"/>
  <c r="BK197" i="4"/>
  <c r="J190" i="4"/>
  <c r="J188" i="4"/>
  <c r="J185" i="4"/>
  <c r="BK182" i="4"/>
  <c r="J173" i="4"/>
  <c r="BK170" i="4"/>
  <c r="J157" i="4"/>
  <c r="J155" i="4"/>
  <c r="J153" i="4"/>
  <c r="BK151" i="4"/>
  <c r="BK145" i="4"/>
  <c r="BK141" i="4"/>
  <c r="J139" i="4"/>
  <c r="BK137" i="4"/>
  <c r="J133" i="4"/>
  <c r="BK131" i="4"/>
  <c r="BK127" i="4"/>
  <c r="BK122" i="4"/>
  <c r="BK162" i="3"/>
  <c r="BK151" i="3"/>
  <c r="J143" i="3"/>
  <c r="J141" i="3"/>
  <c r="BK137" i="3"/>
  <c r="BK177" i="2"/>
  <c r="J175" i="2"/>
  <c r="J172" i="2"/>
  <c r="BK169" i="2"/>
  <c r="J166" i="2"/>
  <c r="J146" i="2"/>
  <c r="J144" i="2"/>
  <c r="BK138" i="2"/>
  <c r="J136" i="2"/>
  <c r="J134" i="2"/>
  <c r="J132" i="2"/>
  <c r="BK130" i="2"/>
  <c r="BK127" i="2"/>
  <c r="J124" i="2"/>
  <c r="BK130" i="12"/>
  <c r="BK241" i="11"/>
  <c r="BK238" i="11"/>
  <c r="J235" i="11"/>
  <c r="BK232" i="11"/>
  <c r="BK223" i="11"/>
  <c r="BK218" i="11"/>
  <c r="J216" i="11"/>
  <c r="BK214" i="11"/>
  <c r="BK211" i="11"/>
  <c r="J204" i="11"/>
  <c r="BK202" i="11"/>
  <c r="J199" i="11"/>
  <c r="BK194" i="11"/>
  <c r="BK192" i="11"/>
  <c r="BK185" i="11"/>
  <c r="BK180" i="11"/>
  <c r="BK178" i="11"/>
  <c r="BK175" i="11"/>
  <c r="BK172" i="11"/>
  <c r="J168" i="11"/>
  <c r="J166" i="11"/>
  <c r="J164" i="11"/>
  <c r="J161" i="11"/>
  <c r="BK158" i="11"/>
  <c r="J155" i="11"/>
  <c r="J152" i="11"/>
  <c r="J147" i="11"/>
  <c r="BK145" i="11"/>
  <c r="BK143" i="11"/>
  <c r="BK139" i="11"/>
  <c r="J135" i="11"/>
  <c r="J126" i="11"/>
  <c r="J124" i="11"/>
  <c r="BK122" i="11"/>
  <c r="J188" i="10"/>
  <c r="BK186" i="10"/>
  <c r="J171" i="10"/>
  <c r="BK167" i="10"/>
  <c r="BK157" i="10"/>
  <c r="J153" i="10"/>
  <c r="J147" i="10"/>
  <c r="BK137" i="10"/>
  <c r="BK135" i="10"/>
  <c r="J133" i="10"/>
  <c r="J129" i="10"/>
  <c r="J126" i="10"/>
  <c r="BK124" i="10"/>
  <c r="BK122" i="10"/>
  <c r="J173" i="9"/>
  <c r="J171" i="9"/>
  <c r="J168" i="9"/>
  <c r="J165" i="9"/>
  <c r="J162" i="9"/>
  <c r="J159" i="9"/>
  <c r="J146" i="9"/>
  <c r="BK144" i="9"/>
  <c r="J142" i="9"/>
  <c r="J138" i="9"/>
  <c r="J132" i="9"/>
  <c r="BK127" i="9"/>
  <c r="BK183" i="8"/>
  <c r="J180" i="8"/>
  <c r="BK178" i="8"/>
  <c r="J169" i="8"/>
  <c r="BK163" i="8"/>
  <c r="J159" i="8"/>
  <c r="J157" i="8"/>
  <c r="J155" i="8"/>
  <c r="J139" i="8"/>
  <c r="BK135" i="8"/>
  <c r="BK131" i="8"/>
  <c r="J124" i="8"/>
  <c r="J239" i="7"/>
  <c r="BK229" i="7"/>
  <c r="BK216" i="7"/>
  <c r="BK210" i="7"/>
  <c r="J207" i="7"/>
  <c r="BK189" i="7"/>
  <c r="BK186" i="7"/>
  <c r="BK184" i="7"/>
  <c r="J182" i="7"/>
  <c r="J177" i="7"/>
  <c r="BK170" i="7"/>
  <c r="BK168" i="7"/>
  <c r="BK165" i="7"/>
  <c r="J162" i="7"/>
  <c r="BK158" i="7"/>
  <c r="BK155" i="7"/>
  <c r="BK141" i="7"/>
  <c r="BK139" i="7"/>
  <c r="J135" i="7"/>
  <c r="J131" i="7"/>
  <c r="J127" i="7"/>
  <c r="BK185" i="6"/>
  <c r="BK182" i="6"/>
  <c r="BK176" i="6"/>
  <c r="BK173" i="6"/>
  <c r="J170" i="6"/>
  <c r="BK166" i="6"/>
  <c r="BK164" i="6"/>
  <c r="BK162" i="6"/>
  <c r="BK158" i="6"/>
  <c r="BK156" i="6"/>
  <c r="J154" i="6"/>
  <c r="J149" i="6"/>
  <c r="J143" i="6"/>
  <c r="J139" i="6"/>
  <c r="J133" i="6"/>
  <c r="J129" i="6"/>
  <c r="BK122" i="6"/>
  <c r="J170" i="5"/>
  <c r="J149" i="5"/>
  <c r="J147" i="5"/>
  <c r="J143" i="5"/>
  <c r="BK141" i="5"/>
  <c r="J139" i="5"/>
  <c r="J135" i="5"/>
  <c r="J131" i="5"/>
  <c r="BK129" i="5"/>
  <c r="BK127" i="5"/>
  <c r="J122" i="5"/>
  <c r="BK235" i="4"/>
  <c r="J232" i="4"/>
  <c r="BK226" i="4"/>
  <c r="BK223" i="4"/>
  <c r="J220" i="4"/>
  <c r="BK217" i="4"/>
  <c r="BK211" i="4"/>
  <c r="J208" i="4"/>
  <c r="J202" i="4"/>
  <c r="J200" i="4"/>
  <c r="J197" i="4"/>
  <c r="BK194" i="4"/>
  <c r="J192" i="4"/>
  <c r="J182" i="4"/>
  <c r="J175" i="4"/>
  <c r="J170" i="4"/>
  <c r="BK167" i="4"/>
  <c r="BK162" i="4"/>
  <c r="BK160" i="4"/>
  <c r="BK155" i="4"/>
  <c r="J149" i="4"/>
  <c r="J147" i="4"/>
  <c r="J145" i="4"/>
  <c r="J143" i="4"/>
  <c r="BK135" i="4"/>
  <c r="J131" i="4"/>
  <c r="J129" i="4"/>
  <c r="J173" i="3"/>
  <c r="J168" i="3"/>
  <c r="J159" i="3"/>
  <c r="BK147" i="3"/>
  <c r="J145" i="3"/>
  <c r="BK135" i="3"/>
  <c r="BK131" i="3"/>
  <c r="J129" i="3"/>
  <c r="BK127" i="3"/>
  <c r="BK172" i="2"/>
  <c r="J163" i="2"/>
  <c r="J160" i="2"/>
  <c r="J158" i="2"/>
  <c r="J156" i="2"/>
  <c r="J154" i="2"/>
  <c r="BK148" i="2"/>
  <c r="J142" i="2"/>
  <c r="J138" i="2"/>
  <c r="BK124" i="2"/>
  <c r="BK122" i="2"/>
  <c r="AS94" i="1"/>
  <c r="P121" i="2" l="1"/>
  <c r="P120" i="2"/>
  <c r="R162" i="2"/>
  <c r="P121" i="3"/>
  <c r="P120" i="3"/>
  <c r="P155" i="3"/>
  <c r="BK121" i="4"/>
  <c r="BK120" i="4" s="1"/>
  <c r="J120" i="4" s="1"/>
  <c r="J97" i="4" s="1"/>
  <c r="P210" i="4"/>
  <c r="T121" i="5"/>
  <c r="T120" i="5"/>
  <c r="R155" i="5"/>
  <c r="BK121" i="6"/>
  <c r="J121" i="6" s="1"/>
  <c r="J98" i="6" s="1"/>
  <c r="BK169" i="6"/>
  <c r="J169" i="6"/>
  <c r="J99" i="6" s="1"/>
  <c r="T121" i="7"/>
  <c r="T120" i="7"/>
  <c r="R200" i="7"/>
  <c r="P121" i="8"/>
  <c r="P120" i="8"/>
  <c r="BK162" i="8"/>
  <c r="J162" i="8"/>
  <c r="J99" i="8" s="1"/>
  <c r="P121" i="9"/>
  <c r="P120" i="9"/>
  <c r="BK158" i="9"/>
  <c r="J158" i="9" s="1"/>
  <c r="J99" i="9" s="1"/>
  <c r="P158" i="9"/>
  <c r="R121" i="10"/>
  <c r="R120" i="10" s="1"/>
  <c r="R170" i="10"/>
  <c r="P121" i="11"/>
  <c r="P120" i="11"/>
  <c r="P222" i="11"/>
  <c r="R118" i="12"/>
  <c r="R117" i="12" s="1"/>
  <c r="BK121" i="2"/>
  <c r="J121" i="2" s="1"/>
  <c r="J98" i="2" s="1"/>
  <c r="P162" i="2"/>
  <c r="R121" i="3"/>
  <c r="R120" i="3" s="1"/>
  <c r="T155" i="3"/>
  <c r="T121" i="4"/>
  <c r="T120" i="4"/>
  <c r="R210" i="4"/>
  <c r="P121" i="5"/>
  <c r="P120" i="5"/>
  <c r="P155" i="5"/>
  <c r="R121" i="6"/>
  <c r="R120" i="6"/>
  <c r="R169" i="6"/>
  <c r="R119" i="6" s="1"/>
  <c r="P121" i="7"/>
  <c r="P120" i="7"/>
  <c r="T200" i="7"/>
  <c r="T121" i="8"/>
  <c r="T120" i="8" s="1"/>
  <c r="R162" i="8"/>
  <c r="BK121" i="9"/>
  <c r="J121" i="9" s="1"/>
  <c r="J98" i="9" s="1"/>
  <c r="R121" i="9"/>
  <c r="R120" i="9"/>
  <c r="T158" i="9"/>
  <c r="BK121" i="10"/>
  <c r="BK120" i="10"/>
  <c r="BK119" i="10"/>
  <c r="J119" i="10"/>
  <c r="J96" i="10" s="1"/>
  <c r="BK170" i="10"/>
  <c r="J170" i="10"/>
  <c r="J99" i="10"/>
  <c r="T121" i="11"/>
  <c r="T120" i="11"/>
  <c r="R222" i="11"/>
  <c r="P118" i="12"/>
  <c r="P117" i="12" s="1"/>
  <c r="AU105" i="1" s="1"/>
  <c r="T121" i="2"/>
  <c r="T120" i="2" s="1"/>
  <c r="BK162" i="2"/>
  <c r="J162" i="2" s="1"/>
  <c r="J99" i="2" s="1"/>
  <c r="T121" i="3"/>
  <c r="T120" i="3" s="1"/>
  <c r="T119" i="3" s="1"/>
  <c r="R155" i="3"/>
  <c r="R121" i="4"/>
  <c r="R120" i="4" s="1"/>
  <c r="R119" i="4" s="1"/>
  <c r="T210" i="4"/>
  <c r="R121" i="5"/>
  <c r="R120" i="5" s="1"/>
  <c r="R119" i="5" s="1"/>
  <c r="T155" i="5"/>
  <c r="T121" i="6"/>
  <c r="T120" i="6" s="1"/>
  <c r="P169" i="6"/>
  <c r="R121" i="7"/>
  <c r="R120" i="7" s="1"/>
  <c r="R119" i="7" s="1"/>
  <c r="P200" i="7"/>
  <c r="BK121" i="8"/>
  <c r="BK120" i="8" s="1"/>
  <c r="BK119" i="8" s="1"/>
  <c r="J119" i="8" s="1"/>
  <c r="J96" i="8" s="1"/>
  <c r="T162" i="8"/>
  <c r="T121" i="10"/>
  <c r="T120" i="10"/>
  <c r="P170" i="10"/>
  <c r="BK121" i="11"/>
  <c r="BK120" i="11" s="1"/>
  <c r="BK222" i="11"/>
  <c r="J222" i="11"/>
  <c r="J99" i="11"/>
  <c r="BK118" i="12"/>
  <c r="J118" i="12" s="1"/>
  <c r="J97" i="12" s="1"/>
  <c r="R121" i="2"/>
  <c r="R120" i="2" s="1"/>
  <c r="R119" i="2" s="1"/>
  <c r="T162" i="2"/>
  <c r="BK121" i="3"/>
  <c r="J121" i="3" s="1"/>
  <c r="J98" i="3" s="1"/>
  <c r="BK155" i="3"/>
  <c r="J155" i="3"/>
  <c r="J99" i="3" s="1"/>
  <c r="P121" i="4"/>
  <c r="P120" i="4"/>
  <c r="P119" i="4"/>
  <c r="AU97" i="1" s="1"/>
  <c r="BK210" i="4"/>
  <c r="J210" i="4"/>
  <c r="J99" i="4"/>
  <c r="BK121" i="5"/>
  <c r="J121" i="5"/>
  <c r="J98" i="5"/>
  <c r="BK155" i="5"/>
  <c r="J155" i="5" s="1"/>
  <c r="J99" i="5" s="1"/>
  <c r="P121" i="6"/>
  <c r="P120" i="6"/>
  <c r="P119" i="6" s="1"/>
  <c r="AU99" i="1" s="1"/>
  <c r="T169" i="6"/>
  <c r="BK121" i="7"/>
  <c r="J121" i="7" s="1"/>
  <c r="J98" i="7" s="1"/>
  <c r="BK200" i="7"/>
  <c r="J200" i="7"/>
  <c r="J99" i="7" s="1"/>
  <c r="R121" i="8"/>
  <c r="R120" i="8"/>
  <c r="R119" i="8"/>
  <c r="P162" i="8"/>
  <c r="T121" i="9"/>
  <c r="T120" i="9"/>
  <c r="T119" i="9"/>
  <c r="R158" i="9"/>
  <c r="P121" i="10"/>
  <c r="P120" i="10"/>
  <c r="P119" i="10"/>
  <c r="AU103" i="1" s="1"/>
  <c r="T170" i="10"/>
  <c r="R121" i="11"/>
  <c r="R120" i="11"/>
  <c r="R119" i="11" s="1"/>
  <c r="T222" i="11"/>
  <c r="T118" i="12"/>
  <c r="T117" i="12"/>
  <c r="E85" i="2"/>
  <c r="J89" i="2"/>
  <c r="J115" i="2"/>
  <c r="BE127" i="2"/>
  <c r="BE130" i="2"/>
  <c r="BE132" i="2"/>
  <c r="BE134" i="2"/>
  <c r="BE138" i="2"/>
  <c r="BE144" i="2"/>
  <c r="BE152" i="2"/>
  <c r="E85" i="3"/>
  <c r="J115" i="3"/>
  <c r="BE122" i="3"/>
  <c r="BE137" i="3"/>
  <c r="BE139" i="3"/>
  <c r="BE141" i="3"/>
  <c r="BE149" i="3"/>
  <c r="BE151" i="3"/>
  <c r="BE162" i="3"/>
  <c r="E85" i="4"/>
  <c r="J91" i="4"/>
  <c r="BE135" i="4"/>
  <c r="BE137" i="4"/>
  <c r="BE141" i="4"/>
  <c r="BE157" i="4"/>
  <c r="BE165" i="4"/>
  <c r="BE170" i="4"/>
  <c r="BE182" i="4"/>
  <c r="BE202" i="4"/>
  <c r="BE204" i="4"/>
  <c r="BE235" i="4"/>
  <c r="E109" i="5"/>
  <c r="J113" i="5"/>
  <c r="BE122" i="5"/>
  <c r="BE151" i="5"/>
  <c r="BE156" i="5"/>
  <c r="BE159" i="5"/>
  <c r="F92" i="6"/>
  <c r="BE122" i="6"/>
  <c r="BE124" i="6"/>
  <c r="BE131" i="6"/>
  <c r="BE141" i="6"/>
  <c r="BE143" i="6"/>
  <c r="BE160" i="6"/>
  <c r="E85" i="7"/>
  <c r="F92" i="7"/>
  <c r="BE122" i="7"/>
  <c r="BE149" i="7"/>
  <c r="BE151" i="7"/>
  <c r="BE194" i="7"/>
  <c r="BE198" i="7"/>
  <c r="BE204" i="7"/>
  <c r="BE219" i="7"/>
  <c r="BE224" i="7"/>
  <c r="BE231" i="7"/>
  <c r="BE236" i="7"/>
  <c r="BE239" i="7"/>
  <c r="J92" i="8"/>
  <c r="J113" i="8"/>
  <c r="BE127" i="8"/>
  <c r="BE133" i="8"/>
  <c r="BE143" i="8"/>
  <c r="BE151" i="8"/>
  <c r="BE155" i="8"/>
  <c r="BE159" i="8"/>
  <c r="BE169" i="8"/>
  <c r="BE172" i="8"/>
  <c r="J89" i="9"/>
  <c r="J92" i="9"/>
  <c r="J115" i="9"/>
  <c r="BE122" i="9"/>
  <c r="BE132" i="9"/>
  <c r="BE138" i="9"/>
  <c r="BE146" i="9"/>
  <c r="BE152" i="9"/>
  <c r="BE154" i="9"/>
  <c r="J91" i="10"/>
  <c r="E109" i="10"/>
  <c r="BE141" i="10"/>
  <c r="BE143" i="10"/>
  <c r="BE149" i="10"/>
  <c r="BE159" i="10"/>
  <c r="BE163" i="10"/>
  <c r="BE174" i="10"/>
  <c r="BE177" i="10"/>
  <c r="E85" i="11"/>
  <c r="J92" i="11"/>
  <c r="BE141" i="11"/>
  <c r="BE170" i="11"/>
  <c r="BE182" i="11"/>
  <c r="BE185" i="11"/>
  <c r="BE188" i="11"/>
  <c r="BE214" i="11"/>
  <c r="BE223" i="11"/>
  <c r="BE247" i="11"/>
  <c r="BE253" i="11"/>
  <c r="BE130" i="12"/>
  <c r="BE132" i="12"/>
  <c r="J116" i="2"/>
  <c r="BE122" i="2"/>
  <c r="BE140" i="2"/>
  <c r="BE146" i="2"/>
  <c r="BE148" i="2"/>
  <c r="BE154" i="2"/>
  <c r="BE156" i="2"/>
  <c r="BE160" i="2"/>
  <c r="BE163" i="2"/>
  <c r="F92" i="3"/>
  <c r="BE127" i="3"/>
  <c r="BE129" i="3"/>
  <c r="BE133" i="3"/>
  <c r="BE147" i="3"/>
  <c r="BE153" i="3"/>
  <c r="BE156" i="3"/>
  <c r="BE159" i="3"/>
  <c r="BE170" i="3"/>
  <c r="J92" i="4"/>
  <c r="BE147" i="4"/>
  <c r="BE149" i="4"/>
  <c r="BE162" i="4"/>
  <c r="BE167" i="4"/>
  <c r="BE175" i="4"/>
  <c r="BE177" i="4"/>
  <c r="BE192" i="4"/>
  <c r="BE223" i="4"/>
  <c r="BE226" i="4"/>
  <c r="BE229" i="4"/>
  <c r="BE237" i="4"/>
  <c r="J92" i="5"/>
  <c r="F116" i="5"/>
  <c r="BE124" i="5"/>
  <c r="BE127" i="5"/>
  <c r="BE129" i="5"/>
  <c r="BE139" i="5"/>
  <c r="BE147" i="5"/>
  <c r="BE165" i="5"/>
  <c r="J89" i="6"/>
  <c r="J91" i="6"/>
  <c r="E109" i="6"/>
  <c r="BE145" i="6"/>
  <c r="BE154" i="6"/>
  <c r="BE162" i="6"/>
  <c r="BE166" i="6"/>
  <c r="BE176" i="6"/>
  <c r="J92" i="7"/>
  <c r="J113" i="7"/>
  <c r="BE133" i="7"/>
  <c r="BE135" i="7"/>
  <c r="BE145" i="7"/>
  <c r="BE160" i="7"/>
  <c r="BE168" i="7"/>
  <c r="BE172" i="7"/>
  <c r="BE177" i="7"/>
  <c r="BE180" i="7"/>
  <c r="BE186" i="7"/>
  <c r="BE189" i="7"/>
  <c r="BE196" i="7"/>
  <c r="BE207" i="7"/>
  <c r="BE213" i="7"/>
  <c r="BE229" i="7"/>
  <c r="J91" i="8"/>
  <c r="E109" i="8"/>
  <c r="BE122" i="8"/>
  <c r="BE137" i="8"/>
  <c r="BE145" i="8"/>
  <c r="BE153" i="8"/>
  <c r="BE166" i="8"/>
  <c r="BE175" i="8"/>
  <c r="BE178" i="8"/>
  <c r="F92" i="9"/>
  <c r="BE127" i="9"/>
  <c r="BE136" i="9"/>
  <c r="BE142" i="9"/>
  <c r="BE150" i="9"/>
  <c r="BE165" i="9"/>
  <c r="BE173" i="9"/>
  <c r="J116" i="10"/>
  <c r="BE124" i="10"/>
  <c r="BE126" i="10"/>
  <c r="BE137" i="10"/>
  <c r="BE147" i="10"/>
  <c r="BE153" i="10"/>
  <c r="BE155" i="10"/>
  <c r="BE157" i="10"/>
  <c r="BE167" i="10"/>
  <c r="BE171" i="10"/>
  <c r="F92" i="11"/>
  <c r="BE122" i="11"/>
  <c r="BE129" i="11"/>
  <c r="BE133" i="11"/>
  <c r="BE172" i="11"/>
  <c r="BE180" i="11"/>
  <c r="BE199" i="11"/>
  <c r="BE232" i="11"/>
  <c r="BE235" i="11"/>
  <c r="BE255" i="11"/>
  <c r="BE261" i="11"/>
  <c r="BE264" i="11"/>
  <c r="J89" i="12"/>
  <c r="J91" i="12"/>
  <c r="J92" i="12"/>
  <c r="F114" i="12"/>
  <c r="F92" i="2"/>
  <c r="BE124" i="2"/>
  <c r="BE142" i="2"/>
  <c r="BE150" i="2"/>
  <c r="BE158" i="2"/>
  <c r="BE166" i="2"/>
  <c r="BE169" i="2"/>
  <c r="BE177" i="2"/>
  <c r="J92" i="3"/>
  <c r="J113" i="3"/>
  <c r="BE124" i="3"/>
  <c r="BE131" i="3"/>
  <c r="BE143" i="3"/>
  <c r="BE145" i="3"/>
  <c r="BE173" i="3"/>
  <c r="J89" i="4"/>
  <c r="F92" i="4"/>
  <c r="BE122" i="4"/>
  <c r="BE124" i="4"/>
  <c r="BE131" i="4"/>
  <c r="BE139" i="4"/>
  <c r="BE151" i="4"/>
  <c r="BE155" i="4"/>
  <c r="BE160" i="4"/>
  <c r="BE179" i="4"/>
  <c r="BE185" i="4"/>
  <c r="BE188" i="4"/>
  <c r="BE190" i="4"/>
  <c r="BE197" i="4"/>
  <c r="BE211" i="4"/>
  <c r="BE214" i="4"/>
  <c r="BE220" i="4"/>
  <c r="BE243" i="4"/>
  <c r="BE246" i="4"/>
  <c r="J91" i="5"/>
  <c r="BE133" i="5"/>
  <c r="BE135" i="5"/>
  <c r="BE137" i="5"/>
  <c r="BE141" i="5"/>
  <c r="BE143" i="5"/>
  <c r="BE149" i="5"/>
  <c r="BE168" i="5"/>
  <c r="BE170" i="5"/>
  <c r="BE126" i="6"/>
  <c r="BE135" i="6"/>
  <c r="BE137" i="6"/>
  <c r="BE170" i="6"/>
  <c r="BE173" i="6"/>
  <c r="BE182" i="6"/>
  <c r="BE124" i="7"/>
  <c r="BE129" i="7"/>
  <c r="BE131" i="7"/>
  <c r="BE137" i="7"/>
  <c r="BE139" i="7"/>
  <c r="BE141" i="7"/>
  <c r="BE143" i="7"/>
  <c r="BE153" i="7"/>
  <c r="BE155" i="7"/>
  <c r="BE158" i="7"/>
  <c r="BE162" i="7"/>
  <c r="BE165" i="7"/>
  <c r="BE170" i="7"/>
  <c r="BE182" i="7"/>
  <c r="BE184" i="7"/>
  <c r="BE192" i="7"/>
  <c r="BE210" i="7"/>
  <c r="BE216" i="7"/>
  <c r="F116" i="8"/>
  <c r="BE124" i="8"/>
  <c r="BE131" i="8"/>
  <c r="BE147" i="8"/>
  <c r="BE149" i="8"/>
  <c r="E85" i="9"/>
  <c r="BE130" i="9"/>
  <c r="BE148" i="9"/>
  <c r="BE156" i="9"/>
  <c r="BE159" i="9"/>
  <c r="BE162" i="9"/>
  <c r="BE171" i="9"/>
  <c r="J89" i="10"/>
  <c r="F92" i="10"/>
  <c r="BE122" i="10"/>
  <c r="BE129" i="10"/>
  <c r="BE139" i="10"/>
  <c r="BE145" i="10"/>
  <c r="BE161" i="10"/>
  <c r="BE188" i="10"/>
  <c r="J91" i="11"/>
  <c r="BE124" i="11"/>
  <c r="BE126" i="11"/>
  <c r="BE131" i="11"/>
  <c r="BE135" i="11"/>
  <c r="BE137" i="11"/>
  <c r="BE143" i="11"/>
  <c r="BE145" i="11"/>
  <c r="BE155" i="11"/>
  <c r="BE164" i="11"/>
  <c r="BE166" i="11"/>
  <c r="BE168" i="11"/>
  <c r="BE175" i="11"/>
  <c r="BE190" i="11"/>
  <c r="BE192" i="11"/>
  <c r="BE196" i="11"/>
  <c r="BE211" i="11"/>
  <c r="BE216" i="11"/>
  <c r="BE220" i="11"/>
  <c r="BE229" i="11"/>
  <c r="BE119" i="12"/>
  <c r="BE121" i="12"/>
  <c r="BE136" i="2"/>
  <c r="BE172" i="2"/>
  <c r="BE175" i="2"/>
  <c r="BE135" i="3"/>
  <c r="BE165" i="3"/>
  <c r="BE168" i="3"/>
  <c r="BE127" i="4"/>
  <c r="BE129" i="4"/>
  <c r="BE133" i="4"/>
  <c r="BE143" i="4"/>
  <c r="BE145" i="4"/>
  <c r="BE153" i="4"/>
  <c r="BE173" i="4"/>
  <c r="BE194" i="4"/>
  <c r="BE200" i="4"/>
  <c r="BE206" i="4"/>
  <c r="BE208" i="4"/>
  <c r="BE217" i="4"/>
  <c r="BE232" i="4"/>
  <c r="BE131" i="5"/>
  <c r="BE145" i="5"/>
  <c r="BE153" i="5"/>
  <c r="BE162" i="5"/>
  <c r="J92" i="6"/>
  <c r="BE129" i="6"/>
  <c r="BE133" i="6"/>
  <c r="BE139" i="6"/>
  <c r="BE147" i="6"/>
  <c r="BE149" i="6"/>
  <c r="BE156" i="6"/>
  <c r="BE158" i="6"/>
  <c r="BE164" i="6"/>
  <c r="BE179" i="6"/>
  <c r="BE185" i="6"/>
  <c r="BE187" i="6"/>
  <c r="J91" i="7"/>
  <c r="BE127" i="7"/>
  <c r="BE147" i="7"/>
  <c r="BE174" i="7"/>
  <c r="BE201" i="7"/>
  <c r="BE129" i="8"/>
  <c r="BE135" i="8"/>
  <c r="BE139" i="8"/>
  <c r="BE141" i="8"/>
  <c r="BE157" i="8"/>
  <c r="BE163" i="8"/>
  <c r="BE180" i="8"/>
  <c r="BE183" i="8"/>
  <c r="BE124" i="9"/>
  <c r="BE134" i="9"/>
  <c r="BE140" i="9"/>
  <c r="BE144" i="9"/>
  <c r="BE168" i="9"/>
  <c r="BE131" i="10"/>
  <c r="BE133" i="10"/>
  <c r="BE135" i="10"/>
  <c r="BE151" i="10"/>
  <c r="BE165" i="10"/>
  <c r="BE180" i="10"/>
  <c r="BE183" i="10"/>
  <c r="BE186" i="10"/>
  <c r="J89" i="11"/>
  <c r="BE139" i="11"/>
  <c r="BE147" i="11"/>
  <c r="BE149" i="11"/>
  <c r="BE152" i="11"/>
  <c r="BE158" i="11"/>
  <c r="BE161" i="11"/>
  <c r="BE178" i="11"/>
  <c r="BE194" i="11"/>
  <c r="BE202" i="11"/>
  <c r="BE204" i="11"/>
  <c r="BE206" i="11"/>
  <c r="BE208" i="11"/>
  <c r="BE218" i="11"/>
  <c r="BE226" i="11"/>
  <c r="BE238" i="11"/>
  <c r="BE241" i="11"/>
  <c r="E85" i="12"/>
  <c r="BE124" i="12"/>
  <c r="BE127" i="12"/>
  <c r="J34" i="2"/>
  <c r="AW95" i="1"/>
  <c r="F34" i="8"/>
  <c r="BA101" i="1"/>
  <c r="F34" i="7"/>
  <c r="BA100" i="1"/>
  <c r="F36" i="9"/>
  <c r="BC102" i="1"/>
  <c r="F34" i="11"/>
  <c r="BA104" i="1" s="1"/>
  <c r="J34" i="12"/>
  <c r="AW105" i="1" s="1"/>
  <c r="F36" i="2"/>
  <c r="BC95" i="1" s="1"/>
  <c r="F36" i="4"/>
  <c r="BC97" i="1"/>
  <c r="J34" i="7"/>
  <c r="AW100" i="1" s="1"/>
  <c r="J34" i="8"/>
  <c r="AW101" i="1" s="1"/>
  <c r="F34" i="4"/>
  <c r="BA97" i="1" s="1"/>
  <c r="J34" i="5"/>
  <c r="AW98" i="1" s="1"/>
  <c r="F34" i="6"/>
  <c r="BA99" i="1" s="1"/>
  <c r="F37" i="8"/>
  <c r="BD101" i="1" s="1"/>
  <c r="J34" i="9"/>
  <c r="AW102" i="1" s="1"/>
  <c r="F34" i="10"/>
  <c r="BA103" i="1" s="1"/>
  <c r="F36" i="10"/>
  <c r="BC103" i="1" s="1"/>
  <c r="F37" i="12"/>
  <c r="BD105" i="1" s="1"/>
  <c r="F34" i="2"/>
  <c r="BA95" i="1" s="1"/>
  <c r="F37" i="2"/>
  <c r="BD95" i="1" s="1"/>
  <c r="F36" i="3"/>
  <c r="BC96" i="1" s="1"/>
  <c r="F37" i="4"/>
  <c r="BD97" i="1" s="1"/>
  <c r="F37" i="7"/>
  <c r="BD100" i="1" s="1"/>
  <c r="F34" i="9"/>
  <c r="BA102" i="1" s="1"/>
  <c r="F35" i="4"/>
  <c r="BB97" i="1" s="1"/>
  <c r="F36" i="6"/>
  <c r="BC99" i="1" s="1"/>
  <c r="F37" i="10"/>
  <c r="BD103" i="1" s="1"/>
  <c r="F37" i="11"/>
  <c r="BD104" i="1" s="1"/>
  <c r="F36" i="12"/>
  <c r="BC105" i="1" s="1"/>
  <c r="F37" i="5"/>
  <c r="BD98" i="1" s="1"/>
  <c r="F36" i="11"/>
  <c r="BC104" i="1" s="1"/>
  <c r="J34" i="4"/>
  <c r="AW97" i="1" s="1"/>
  <c r="F34" i="5"/>
  <c r="BA98" i="1" s="1"/>
  <c r="F35" i="6"/>
  <c r="BB99" i="1" s="1"/>
  <c r="F35" i="7"/>
  <c r="BB100" i="1" s="1"/>
  <c r="F37" i="6"/>
  <c r="BD99" i="1" s="1"/>
  <c r="F35" i="8"/>
  <c r="BB101" i="1" s="1"/>
  <c r="F35" i="3"/>
  <c r="BB96" i="1" s="1"/>
  <c r="F35" i="5"/>
  <c r="BB98" i="1" s="1"/>
  <c r="F36" i="7"/>
  <c r="BC100" i="1" s="1"/>
  <c r="F35" i="11"/>
  <c r="BB104" i="1" s="1"/>
  <c r="F34" i="12"/>
  <c r="BA105" i="1" s="1"/>
  <c r="F37" i="3"/>
  <c r="BD96" i="1" s="1"/>
  <c r="J34" i="11"/>
  <c r="AW104" i="1" s="1"/>
  <c r="F34" i="3"/>
  <c r="BA96" i="1" s="1"/>
  <c r="F36" i="5"/>
  <c r="BC98" i="1" s="1"/>
  <c r="F37" i="9"/>
  <c r="BD102" i="1" s="1"/>
  <c r="J34" i="10"/>
  <c r="AW103" i="1" s="1"/>
  <c r="F35" i="2"/>
  <c r="BB95" i="1" s="1"/>
  <c r="J34" i="3"/>
  <c r="AW96" i="1" s="1"/>
  <c r="F36" i="8"/>
  <c r="BC101" i="1" s="1"/>
  <c r="F35" i="12"/>
  <c r="BB105" i="1" s="1"/>
  <c r="J34" i="6"/>
  <c r="AW99" i="1" s="1"/>
  <c r="F35" i="9"/>
  <c r="BB102" i="1" s="1"/>
  <c r="F35" i="10"/>
  <c r="BB103" i="1" s="1"/>
  <c r="BK119" i="11" l="1"/>
  <c r="J119" i="11"/>
  <c r="J96" i="11"/>
  <c r="T119" i="10"/>
  <c r="T119" i="6"/>
  <c r="T119" i="11"/>
  <c r="T119" i="8"/>
  <c r="P119" i="7"/>
  <c r="AU100" i="1"/>
  <c r="T119" i="2"/>
  <c r="P119" i="5"/>
  <c r="AU98" i="1" s="1"/>
  <c r="T119" i="5"/>
  <c r="R119" i="9"/>
  <c r="R119" i="3"/>
  <c r="P119" i="11"/>
  <c r="AU104" i="1"/>
  <c r="R119" i="10"/>
  <c r="P119" i="9"/>
  <c r="AU102" i="1" s="1"/>
  <c r="T119" i="7"/>
  <c r="P119" i="3"/>
  <c r="AU96" i="1"/>
  <c r="P119" i="2"/>
  <c r="AU95" i="1"/>
  <c r="T119" i="4"/>
  <c r="P119" i="8"/>
  <c r="AU101" i="1" s="1"/>
  <c r="BK120" i="2"/>
  <c r="J120" i="2"/>
  <c r="J97" i="2"/>
  <c r="BK120" i="3"/>
  <c r="J120" i="3"/>
  <c r="J97" i="3"/>
  <c r="J121" i="4"/>
  <c r="J98" i="4" s="1"/>
  <c r="BK120" i="5"/>
  <c r="J120" i="5"/>
  <c r="J97" i="5"/>
  <c r="BK120" i="6"/>
  <c r="BK119" i="6"/>
  <c r="J119" i="6"/>
  <c r="BK120" i="7"/>
  <c r="J120" i="7" s="1"/>
  <c r="J97" i="7" s="1"/>
  <c r="J120" i="10"/>
  <c r="J97" i="10"/>
  <c r="J120" i="8"/>
  <c r="J97" i="8"/>
  <c r="J121" i="10"/>
  <c r="J98" i="10"/>
  <c r="J120" i="11"/>
  <c r="J97" i="11"/>
  <c r="BK117" i="12"/>
  <c r="J117" i="12"/>
  <c r="J96" i="12" s="1"/>
  <c r="BK119" i="4"/>
  <c r="J119" i="4"/>
  <c r="J96" i="4"/>
  <c r="J121" i="8"/>
  <c r="J98" i="8"/>
  <c r="J121" i="11"/>
  <c r="J98" i="11"/>
  <c r="BK120" i="9"/>
  <c r="J120" i="9"/>
  <c r="J97" i="9"/>
  <c r="J30" i="10"/>
  <c r="AG103" i="1" s="1"/>
  <c r="F33" i="2"/>
  <c r="AZ95" i="1"/>
  <c r="J33" i="5"/>
  <c r="AV98" i="1" s="1"/>
  <c r="AT98" i="1" s="1"/>
  <c r="F33" i="8"/>
  <c r="AZ101" i="1"/>
  <c r="J33" i="8"/>
  <c r="AV101" i="1"/>
  <c r="AT101" i="1"/>
  <c r="J33" i="2"/>
  <c r="AV95" i="1" s="1"/>
  <c r="AT95" i="1" s="1"/>
  <c r="F33" i="5"/>
  <c r="AZ98" i="1" s="1"/>
  <c r="F33" i="9"/>
  <c r="AZ102" i="1"/>
  <c r="J30" i="8"/>
  <c r="AG101" i="1"/>
  <c r="AN101" i="1" s="1"/>
  <c r="F33" i="12"/>
  <c r="AZ105" i="1" s="1"/>
  <c r="J33" i="12"/>
  <c r="AV105" i="1" s="1"/>
  <c r="AT105" i="1" s="1"/>
  <c r="F33" i="4"/>
  <c r="AZ97" i="1" s="1"/>
  <c r="BD94" i="1"/>
  <c r="W33" i="1" s="1"/>
  <c r="F33" i="6"/>
  <c r="AZ99" i="1" s="1"/>
  <c r="BC94" i="1"/>
  <c r="W32" i="1" s="1"/>
  <c r="J33" i="4"/>
  <c r="AV97" i="1" s="1"/>
  <c r="AT97" i="1" s="1"/>
  <c r="J33" i="10"/>
  <c r="AV103" i="1"/>
  <c r="AT103" i="1"/>
  <c r="BB94" i="1"/>
  <c r="W31" i="1"/>
  <c r="BA94" i="1"/>
  <c r="W30" i="1" s="1"/>
  <c r="F33" i="7"/>
  <c r="AZ100" i="1"/>
  <c r="F33" i="3"/>
  <c r="AZ96" i="1"/>
  <c r="J33" i="3"/>
  <c r="AV96" i="1" s="1"/>
  <c r="AT96" i="1" s="1"/>
  <c r="J33" i="7"/>
  <c r="AV100" i="1" s="1"/>
  <c r="AT100" i="1" s="1"/>
  <c r="J33" i="11"/>
  <c r="AV104" i="1" s="1"/>
  <c r="AT104" i="1" s="1"/>
  <c r="J30" i="6"/>
  <c r="AG99" i="1"/>
  <c r="J33" i="9"/>
  <c r="AV102" i="1" s="1"/>
  <c r="AT102" i="1" s="1"/>
  <c r="J33" i="6"/>
  <c r="AV99" i="1"/>
  <c r="AT99" i="1" s="1"/>
  <c r="F33" i="10"/>
  <c r="AZ103" i="1"/>
  <c r="F33" i="11"/>
  <c r="AZ104" i="1" s="1"/>
  <c r="J39" i="6" l="1"/>
  <c r="J39" i="8"/>
  <c r="J39" i="10"/>
  <c r="BK119" i="9"/>
  <c r="J119" i="9" s="1"/>
  <c r="J96" i="9" s="1"/>
  <c r="BK119" i="2"/>
  <c r="J119" i="2" s="1"/>
  <c r="J30" i="2" s="1"/>
  <c r="AG95" i="1" s="1"/>
  <c r="AN95" i="1" s="1"/>
  <c r="BK119" i="3"/>
  <c r="J119" i="3"/>
  <c r="J96" i="3"/>
  <c r="BK119" i="7"/>
  <c r="J119" i="7" s="1"/>
  <c r="J30" i="7" s="1"/>
  <c r="AG100" i="1" s="1"/>
  <c r="AN100" i="1" s="1"/>
  <c r="BK119" i="5"/>
  <c r="J119" i="5"/>
  <c r="J30" i="5" s="1"/>
  <c r="AG98" i="1" s="1"/>
  <c r="AN98" i="1" s="1"/>
  <c r="J96" i="6"/>
  <c r="J120" i="6"/>
  <c r="J97" i="6"/>
  <c r="AN103" i="1"/>
  <c r="AN99" i="1"/>
  <c r="AU94" i="1"/>
  <c r="AZ94" i="1"/>
  <c r="W29" i="1"/>
  <c r="AW94" i="1"/>
  <c r="AK30" i="1" s="1"/>
  <c r="J30" i="4"/>
  <c r="AG97" i="1"/>
  <c r="AN97" i="1" s="1"/>
  <c r="J30" i="12"/>
  <c r="AG105" i="1" s="1"/>
  <c r="AN105" i="1" s="1"/>
  <c r="AY94" i="1"/>
  <c r="AX94" i="1"/>
  <c r="J30" i="11"/>
  <c r="AG104" i="1" s="1"/>
  <c r="AN104" i="1" s="1"/>
  <c r="J39" i="5" l="1"/>
  <c r="J96" i="5"/>
  <c r="J39" i="4"/>
  <c r="J96" i="7"/>
  <c r="J39" i="11"/>
  <c r="J39" i="12"/>
  <c r="J96" i="2"/>
  <c r="J39" i="2"/>
  <c r="J39" i="7"/>
  <c r="AV94" i="1"/>
  <c r="AK29" i="1"/>
  <c r="J30" i="3"/>
  <c r="AG96" i="1" s="1"/>
  <c r="AN96" i="1" s="1"/>
  <c r="J30" i="9"/>
  <c r="AG102" i="1" s="1"/>
  <c r="AN102" i="1" s="1"/>
  <c r="J39" i="9" l="1"/>
  <c r="J39" i="3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<sst xmlns="http://schemas.openxmlformats.org/spreadsheetml/2006/main" count="9290" uniqueCount="851">
  <si>
    <t>Export Komplet</t>
  </si>
  <si>
    <t/>
  </si>
  <si>
    <t>2.0</t>
  </si>
  <si>
    <t>ZAMOK</t>
  </si>
  <si>
    <t>False</t>
  </si>
  <si>
    <t>{169e2ae4-7152-49d3-b225-4145ac3a6ac2}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</si>
  <si>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</si>
  <si>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</si>
  <si>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</si>
  <si>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</si>
  <si>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</si>
  <si>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</si>
  <si>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</si>
  <si>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</si>
  <si>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63520176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</si>
  <si>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</si>
  <si>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</si>
  <si>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v úseku Suchdol nad Odrou – Heřmánky</t>
  </si>
  <si>
    <t>KSO:</t>
  </si>
  <si>
    <t>CC-CZ:</t>
  </si>
  <si>
    <t>Místo:</t>
  </si>
  <si>
    <t>PO Suchdol n.O.</t>
  </si>
  <si>
    <t>Datum:</t>
  </si>
  <si>
    <t>8. 6. 2020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</si>
  <si>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</si>
  <si>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</si>
  <si>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</si>
  <si>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</si>
  <si>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</si>
  <si>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</si>
  <si>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</si>
  <si>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</si>
  <si>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</si>
  <si>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</si>
  <si>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</si>
  <si>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</si>
  <si>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</si>
  <si>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</si>
  <si>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</si>
  <si>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</si>
  <si>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</si>
  <si>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</si>
  <si>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</si>
  <si>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</si>
  <si>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</si>
  <si>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</si>
  <si>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</si>
  <si>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</si>
  <si>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</si>
  <si>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</si>
  <si>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</si>
  <si>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</si>
  <si>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</si>
  <si>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</si>
  <si>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</si>
  <si>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</si>
  <si>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</si>
  <si>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</si>
  <si>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</si>
  <si>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</si>
  <si>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</si>
  <si>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</si>
  <si>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</si>
  <si>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</si>
  <si>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</si>
  <si>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</si>
  <si>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</si>
  <si>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</si>
  <si>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</si>
  <si>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</si>
  <si>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</si>
  <si>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</si>
  <si>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</si>
  <si>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</si>
  <si>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</si>
  <si>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</si>
  <si>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</si>
  <si>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</si>
  <si>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</si>
  <si>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</si>
  <si>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</si>
  <si>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</si>
  <si>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</si>
  <si>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Výměna kolejnic km 1,693 - 1,868 Suchdol n.O. - Odry</t>
  </si>
  <si>
    <t>STA</t>
  </si>
  <si>
    <t>1</t>
  </si>
  <si>
    <t>{f634f262-8e31-4a62-8528-800ebd36bd86}</t>
  </si>
  <si>
    <t>2</t>
  </si>
  <si>
    <t>SO 02</t>
  </si>
  <si>
    <t>Výměna kolejnic km 3,405 - 3,630 Suchdol n.O. - Odry</t>
  </si>
  <si>
    <t>{8842ddff-cd1e-41bb-a33a-a2c62325c230}</t>
  </si>
  <si>
    <t>SO 03</t>
  </si>
  <si>
    <t>Výměna kolejnic km 3,970 - 4,195 Suchdol n.O. - Odry</t>
  </si>
  <si>
    <t>{34c53da7-6201-4e36-ac0a-7694434a9444}</t>
  </si>
  <si>
    <t>SO 04</t>
  </si>
  <si>
    <t>Výměna kolejnic km 4,630 - 4,780 Suchdol n.O. - Odry</t>
  </si>
  <si>
    <t>{c464cf99-0b6a-49f0-b98e-84147c8ac28f}</t>
  </si>
  <si>
    <t>SO 05</t>
  </si>
  <si>
    <t>Výměna kolejnic km 5,810 - 6,110 Suchdol n.O. - Odry</t>
  </si>
  <si>
    <t>{7cff2eca-e2bc-4909-a354-5bab3d89bf29}</t>
  </si>
  <si>
    <t>SO 06</t>
  </si>
  <si>
    <t>Výměna kolejnic km 6,230 - 6,380 Suchdol n.O. - Odry</t>
  </si>
  <si>
    <t>{bd9cba29-142c-4035-bcd4-bd1ceeb81f6f}</t>
  </si>
  <si>
    <t>SO 07</t>
  </si>
  <si>
    <t>Výměna kolejnic km 8,435 - 8,660 Suchdol n.O. - Odry</t>
  </si>
  <si>
    <t>{19576d56-4874-4cac-b7e4-c3c55f8cf0ab}</t>
  </si>
  <si>
    <t>SO 08</t>
  </si>
  <si>
    <t>Výměna kolejnic km 11,940 - 12,115 Odry - Heřmánky</t>
  </si>
  <si>
    <t>{a4c8364f-2295-4ce6-80f8-8705ebfceee4}</t>
  </si>
  <si>
    <t>SO 09</t>
  </si>
  <si>
    <t>Výměna kolejnic km 15,405 - 15,607 Odry - Heřmánky</t>
  </si>
  <si>
    <t>{465efc1d-a27a-4c94-b8bd-6037638e82d9}</t>
  </si>
  <si>
    <t>SO 10</t>
  </si>
  <si>
    <t>Výměna kolejnic km 16,200 - 16,650 Odry - Heřmánky</t>
  </si>
  <si>
    <t>{85d5bef1-7a46-48f8-b75c-75b023ec6fe0}</t>
  </si>
  <si>
    <t>VON</t>
  </si>
  <si>
    <t>Výměna kolejnic v úseku Suchdol nad Odrou - Heřmánky</t>
  </si>
  <si>
    <t>{78a352a0-2bad-41f0-a9a3-3184cab1dd63}</t>
  </si>
  <si>
    <t>KRYCÍ LIST SOUPISU PRACÍ</t>
  </si>
  <si>
    <t>Objekt:</t>
  </si>
  <si>
    <t>SO 01 - Výměna kolejnic km 1,693 - 1,868 Suchdol n.O. - Odry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</si>
  <si>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</si>
  <si>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</si>
  <si>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</si>
  <si>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</si>
  <si>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</si>
  <si>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</si>
  <si>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</si>
  <si>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</si>
  <si>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</si>
  <si>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</si>
  <si>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</si>
  <si>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</si>
  <si>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</si>
  <si>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</si>
  <si>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</si>
  <si>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</si>
  <si>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</si>
  <si>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</si>
  <si>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</si>
  <si>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</si>
  <si>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</si>
  <si>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</si>
  <si>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</si>
  <si>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</si>
  <si>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</si>
  <si>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</si>
  <si>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</si>
  <si>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5907050120</t>
  </si>
  <si>
    <t>Dělení kolejnic kyslíkem tv. S49</t>
  </si>
  <si>
    <t>kus</t>
  </si>
  <si>
    <t>Sborník UOŽI 01 2020</t>
  </si>
  <si>
    <t>4</t>
  </si>
  <si>
    <t>1194474933</t>
  </si>
  <si>
    <t>PP</t>
  </si>
  <si>
    <t>Dělení kolejnic kyslíkem tv. S49. Poznámka: 1. V cenách jsou započteny náklady na manipulaci, podložení, označení a provedení řezu kolejnice.</t>
  </si>
  <si>
    <t>5907025485</t>
  </si>
  <si>
    <t>Výměna kolejnicových pásů současně s výměnou pryžové podložky tv. S49 rozdělení "c"</t>
  </si>
  <si>
    <t>m</t>
  </si>
  <si>
    <t>3339990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</si>
  <si>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</si>
  <si>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VV</t>
  </si>
  <si>
    <t>2*150,00</t>
  </si>
  <si>
    <t>3</t>
  </si>
  <si>
    <t>5907015485</t>
  </si>
  <si>
    <t>Ojedinělá výměna kolejnic současně s výměnou pryžové podložky tv. S49 rozdělení "c"</t>
  </si>
  <si>
    <t>698530730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</si>
  <si>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</si>
  <si>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2*25,00</t>
  </si>
  <si>
    <t>5907045120</t>
  </si>
  <si>
    <t>Příplatek za obtížnost při výměně kolejnic na rozponových podkladnicích tv. S49</t>
  </si>
  <si>
    <t>-1784624304</t>
  </si>
  <si>
    <t>Příplatek za obtížnost při výměně kolejnic na rozponových podkladnicích tv. S49. Poznámka: 1. V cenách jsou započteny náklady za obtížné podmínky výměny kolejnic.</t>
  </si>
  <si>
    <t>5908052010</t>
  </si>
  <si>
    <t>Výměna podložky pryžové pod patu kolejnice</t>
  </si>
  <si>
    <t>759330004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</si>
  <si>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</si>
  <si>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6</t>
  </si>
  <si>
    <t>5908053150</t>
  </si>
  <si>
    <t>Výměna drobného kolejiva šroub svěrkový tv. T</t>
  </si>
  <si>
    <t>-516996028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</si>
  <si>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</si>
  <si>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7</t>
  </si>
  <si>
    <t>5908053270</t>
  </si>
  <si>
    <t>Výměna drobného kolejiva vložka "M"</t>
  </si>
  <si>
    <t>-605473354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</si>
  <si>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</si>
  <si>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8</t>
  </si>
  <si>
    <t>5910020030</t>
  </si>
  <si>
    <t>Svařování kolejnic termitem plný předehřev standardní spára svar sériový tv. S49</t>
  </si>
  <si>
    <t>svar</t>
  </si>
  <si>
    <t>-270095005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</si>
  <si>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</si>
  <si>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</t>
  </si>
  <si>
    <t>5910040210</t>
  </si>
  <si>
    <t>Umožnění volné dilatace kolejnice bez demontáže nebo montáže upevňovadel s osazením a odstraněním kluzných podložek rozdělení pražců "c"</t>
  </si>
  <si>
    <t>51277463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</si>
  <si>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</si>
  <si>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</t>
  </si>
  <si>
    <t>5910040310</t>
  </si>
  <si>
    <t>Umožnění volné dilatace kolejnice demontáž upevňovadel s osazením kluzných podložek rozdělení pražců "c"</t>
  </si>
  <si>
    <t>-55241462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</si>
  <si>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</si>
  <si>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</t>
  </si>
  <si>
    <t>5910040410</t>
  </si>
  <si>
    <t>Umožnění volné dilatace kolejnice montáž upevňovadel s odstraněním kluzných podložek rozdělení pražců "c"</t>
  </si>
  <si>
    <t>-1924129985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</si>
  <si>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</si>
  <si>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</t>
  </si>
  <si>
    <t>5910035030</t>
  </si>
  <si>
    <t>Dosažení dovolené upínací teploty v BK prodloužením kolejnicového pásu v koleji tv. S49</t>
  </si>
  <si>
    <t>1277164205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</si>
  <si>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</si>
  <si>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13</t>
  </si>
  <si>
    <t>7592007050</t>
  </si>
  <si>
    <t>Demontáž počítacího bodu (senzoru) RSR 180</t>
  </si>
  <si>
    <t>512</t>
  </si>
  <si>
    <t>584446679</t>
  </si>
  <si>
    <t>14</t>
  </si>
  <si>
    <t>7592005050</t>
  </si>
  <si>
    <t>Montáž počítacího bodu (senzoru) RSR 180</t>
  </si>
  <si>
    <t>1886404657</t>
  </si>
  <si>
    <t>Montáž počítacího bodu (senzoru) RSR 180 - uložení a připevnění na určené místo, seřízení polohy, přezkoušení</t>
  </si>
  <si>
    <t>M</t>
  </si>
  <si>
    <t>5958158005</t>
  </si>
  <si>
    <t>Podložka pryžová pod patu kolejnice S49  183/126/6</t>
  </si>
  <si>
    <t>1302318499</t>
  </si>
  <si>
    <t>16</t>
  </si>
  <si>
    <t>5958134041</t>
  </si>
  <si>
    <t>Součásti upevňovací šroub svěrkový T5</t>
  </si>
  <si>
    <t>-715391118</t>
  </si>
  <si>
    <t>17</t>
  </si>
  <si>
    <t>5958134115</t>
  </si>
  <si>
    <t>Součásti upevňovací matice M24</t>
  </si>
  <si>
    <t>-155623333</t>
  </si>
  <si>
    <t>18</t>
  </si>
  <si>
    <t>5958134040</t>
  </si>
  <si>
    <t>Součásti upevňovací kroužek pružný dvojitý Fe 6</t>
  </si>
  <si>
    <t>862532730</t>
  </si>
  <si>
    <t>19</t>
  </si>
  <si>
    <t>5958134140</t>
  </si>
  <si>
    <t>Součásti upevňovací vložka M</t>
  </si>
  <si>
    <t>-1634294931</t>
  </si>
  <si>
    <t>OST</t>
  </si>
  <si>
    <t>Ostatní</t>
  </si>
  <si>
    <t>20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</si>
  <si>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</si>
  <si>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</si>
  <si>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t</t>
  </si>
  <si>
    <t>-847039315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</si>
  <si>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</si>
  <si>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17,287"kolejnice - nové</t>
  </si>
  <si>
    <t>9902900200</t>
  </si>
  <si>
    <t>Naložení objemnějšího kusového materiálu, vybouraných hmot</t>
  </si>
  <si>
    <t>-1655472672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</si>
  <si>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</si>
  <si>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17,287"kolejnice - odpad</t>
  </si>
  <si>
    <t>22</t>
  </si>
  <si>
    <t>450688045</t>
  </si>
  <si>
    <t>23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</si>
  <si>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</si>
  <si>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</si>
  <si>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1233584829</t>
  </si>
  <si>
    <t>Doprava obousměrná (např. dodávek z vlastních zásob zhotovitele nebo objednatele nebo výzisku) mechanizací o nosnosti do 3,5 t elektrosoučástek, montážního materiálu, kameniva, písku, dlažebních kostek, suti, atd.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</si>
  <si>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1"svrškový materiál - 0,216 t</t>
  </si>
  <si>
    <t>24</t>
  </si>
  <si>
    <t>9909000400</t>
  </si>
  <si>
    <t>Poplatek za likvidaci plastových součástí</t>
  </si>
  <si>
    <t>2030273792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</si>
  <si>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</si>
  <si>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25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</si>
  <si>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</si>
  <si>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</si>
  <si>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-1119325076</t>
  </si>
  <si>
    <t>Doprava obousměrná (např. dodávek z vlastních zásob zhotovitele nebo objednatele nebo výzisku) mechanizací o nosnosti do 3,5 t elektrosoučástek, montážního materiálu, kameniva, písku, dlažebních kostek, suti, atd.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</si>
  <si>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1"pryžové podložky - odpad 0,096 t</t>
  </si>
  <si>
    <t>SO 02 - Výměna kolejnic km 3,405 - 3,630 Suchdol n.O. - Odry</t>
  </si>
  <si>
    <t>859127690</t>
  </si>
  <si>
    <t>-1672136497</t>
  </si>
  <si>
    <t>2*225,00</t>
  </si>
  <si>
    <t>56416023</t>
  </si>
  <si>
    <t>237184107</t>
  </si>
  <si>
    <t>Výměna drobného kolejiva šroub svěrkový tv. T včetně vložky M</t>
  </si>
  <si>
    <t>-582341774</t>
  </si>
  <si>
    <t>Výměna drobného kolejiva šroub svěrkový tv. T včetně vložky M. Poznámka: 1. V cenách jsou započteny náklady na demontáž upevňovadel, výměnu součásti, montáž upevňovadel a ošetření součástí mazivem. 2. V cenách nejsou obsaženy náklady na dodávku materiálu.</t>
  </si>
  <si>
    <t>646966100</t>
  </si>
  <si>
    <t>13473943</t>
  </si>
  <si>
    <t>-107452723</t>
  </si>
  <si>
    <t>1861462954</t>
  </si>
  <si>
    <t>-1443736752</t>
  </si>
  <si>
    <t>1378620919</t>
  </si>
  <si>
    <t>1517215590</t>
  </si>
  <si>
    <t>439468529</t>
  </si>
  <si>
    <t>100878925</t>
  </si>
  <si>
    <t>907293112</t>
  </si>
  <si>
    <t>-436130485</t>
  </si>
  <si>
    <t>970919831</t>
  </si>
  <si>
    <t>22,226"kolejnice - nové</t>
  </si>
  <si>
    <t>-566384375</t>
  </si>
  <si>
    <t>22,226"kolejnice - odpad</t>
  </si>
  <si>
    <t>721223887</t>
  </si>
  <si>
    <t>-2009971104</t>
  </si>
  <si>
    <t>1"svrškový materiál - 0,144 t</t>
  </si>
  <si>
    <t>-779062911</t>
  </si>
  <si>
    <t>-1348869612</t>
  </si>
  <si>
    <t>1"pryžové podložky - odpad 0,124 t</t>
  </si>
  <si>
    <t>9903200100</t>
  </si>
  <si>
    <t>Přeprava mechanizace na místo prováděných prací o hmotnosti přes 12 t přes 50 do 100 km</t>
  </si>
  <si>
    <t>-490102489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</si>
  <si>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</si>
  <si>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6"2xJEŘÁB, 2xDVOUCESTNÉ RYPADLO, ASP, PUŠL,</t>
  </si>
  <si>
    <t>SO 03 - Výměna kolejnic km 3,970 - 4,195 Suchdol n.O. - Odry</t>
  </si>
  <si>
    <t>283280130</t>
  </si>
  <si>
    <t>1927710192</t>
  </si>
  <si>
    <t>2*225,00-(2*11,00)</t>
  </si>
  <si>
    <t>-1198560474</t>
  </si>
  <si>
    <t>1515905117</t>
  </si>
  <si>
    <t>330407037</t>
  </si>
  <si>
    <t>229001030</t>
  </si>
  <si>
    <t>-80935738</t>
  </si>
  <si>
    <t>2100691871</t>
  </si>
  <si>
    <t>240104476</t>
  </si>
  <si>
    <t>-1836074826</t>
  </si>
  <si>
    <t>-1240838945</t>
  </si>
  <si>
    <t>-359867507</t>
  </si>
  <si>
    <t>1120291027</t>
  </si>
  <si>
    <t>-843272526</t>
  </si>
  <si>
    <t>1195799353</t>
  </si>
  <si>
    <t>1988949441</t>
  </si>
  <si>
    <t>5913235020</t>
  </si>
  <si>
    <t>Dělení AB komunikace řezáním hloubky do 20 cm</t>
  </si>
  <si>
    <t>-10411773</t>
  </si>
  <si>
    <t>Dělení AB komunikace řezáním hloubky do 20 cm. Poznámka: 1. V cenách jsou započteny náklady na provedení úkolu.</t>
  </si>
  <si>
    <t>5913240020</t>
  </si>
  <si>
    <t>Odstranění AB komunikace odtěžením nebo frézováním hloubky do 20 cm</t>
  </si>
  <si>
    <t>m2</t>
  </si>
  <si>
    <t>858516661</t>
  </si>
  <si>
    <t>Odstranění AB komunikace odtěžením nebo frézováním hloubky do 20 cm. Poznámka: 1. V cenách jsou započteny náklady na odtěžení nebo frézování a naložení výzisku na dopravní prostředek.</t>
  </si>
  <si>
    <t>2,00*5,50+0,50*2,00/2+4,70*2,00+1,30*2,00/2</t>
  </si>
  <si>
    <t>5913035020</t>
  </si>
  <si>
    <t>Demontáž celopryžové přejezdové konstrukce málo zatížené v koleji část vnitřní</t>
  </si>
  <si>
    <t>312524255</t>
  </si>
  <si>
    <t>Demontáž celopryžové přejezdové konstrukce málo zatížené v koleji část vnitřní. Poznámka: 1. V cenách jsou započteny náklady na demontáž konstrukce, naložení na dopravní prostředek.</t>
  </si>
  <si>
    <t>5915010020</t>
  </si>
  <si>
    <t>Těžení zeminy nebo horniny železničního spodku II. třídy</t>
  </si>
  <si>
    <t>m3</t>
  </si>
  <si>
    <t>2027858037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</si>
  <si>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</si>
  <si>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4*(0,15*2,00)*0,20</t>
  </si>
  <si>
    <t>5906140190</t>
  </si>
  <si>
    <t>Demontáž kolejového roštu koleje v ose koleje pražce betonové tv. S49 rozdělení "c"</t>
  </si>
  <si>
    <t>km</t>
  </si>
  <si>
    <t>-1146389865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</si>
  <si>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</si>
  <si>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5905055010</t>
  </si>
  <si>
    <t>Odstranění stávajícího kolejového lože odtěžením v koleji</t>
  </si>
  <si>
    <t>-678513492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</si>
  <si>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</si>
  <si>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11,00*1,058</t>
  </si>
  <si>
    <t>5905060010</t>
  </si>
  <si>
    <t>Zřízení nového kolejového lože v koleji</t>
  </si>
  <si>
    <t>1441412588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</si>
  <si>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</si>
  <si>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11,00*1,070</t>
  </si>
  <si>
    <t>5906130380</t>
  </si>
  <si>
    <t>Montáž kolejového roštu v ose koleje pražce betonové vystrojené tv. S49 rozdělení "c"</t>
  </si>
  <si>
    <t>-1855756297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</si>
  <si>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</si>
  <si>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5909032020</t>
  </si>
  <si>
    <t>Přesná úprava GPK koleje směrové a výškové uspořádání pražce betonové</t>
  </si>
  <si>
    <t>-488460010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</si>
  <si>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</si>
  <si>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26</t>
  </si>
  <si>
    <t>5913040020</t>
  </si>
  <si>
    <t>Montáž celopryžové přejezdové konstrukce málo zatížené v koleji část vnitřní</t>
  </si>
  <si>
    <t>2118342164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</si>
  <si>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</si>
  <si>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27</t>
  </si>
  <si>
    <t>5913255040</t>
  </si>
  <si>
    <t>Zřízení konstrukce vozovky asfaltobetonové s podkladní, ložní a obrusnou vrstvou tloušťky do 20 cm</t>
  </si>
  <si>
    <t>-2038237448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</si>
  <si>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</si>
  <si>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28</t>
  </si>
  <si>
    <t>5914075020</t>
  </si>
  <si>
    <t>Zřízení konstrukční vrstvy pražcového podloží bez geomateriálu tl. 0,30 m</t>
  </si>
  <si>
    <t>1505652780</t>
  </si>
  <si>
    <t>Zřízení konstrukční vrstvy pražcového podloží bez geomateriálu tl. 0,30 m. Poznámka: 1. V cenách jsou započteny náklady na naložení výzisku na dopravní prostředek. 2. V cenách nejsou obsaženy náklady na dodávku materiálu a odtěžení zeminy.</t>
  </si>
  <si>
    <t>4*(0,15*2,00)</t>
  </si>
  <si>
    <t>29</t>
  </si>
  <si>
    <t>591320 R1</t>
  </si>
  <si>
    <t>Montáž a demontáž provizorní dřevěné konstrukce přechodu</t>
  </si>
  <si>
    <t>2052633980</t>
  </si>
  <si>
    <t>2*(4,00*2,00)</t>
  </si>
  <si>
    <t>30</t>
  </si>
  <si>
    <t>5958125010</t>
  </si>
  <si>
    <t>Komplety s antikorozní úpravou ŽS 4 (svěrka ŽS4, šroub RS 1, matice M24, podložka Fe6)</t>
  </si>
  <si>
    <t>-1402002980</t>
  </si>
  <si>
    <t>31</t>
  </si>
  <si>
    <t>5958128010</t>
  </si>
  <si>
    <t>Komplety ŽS 4 (šroub RS 1, matice M 24, podložka Fe6, svěrka ŽS4)</t>
  </si>
  <si>
    <t>-1006634839</t>
  </si>
  <si>
    <t>32</t>
  </si>
  <si>
    <t>-894441672</t>
  </si>
  <si>
    <t>33</t>
  </si>
  <si>
    <t>5955101000</t>
  </si>
  <si>
    <t>Kamenivo drcené štěrk frakce 31,5/63 třídy BI</t>
  </si>
  <si>
    <t>650512820</t>
  </si>
  <si>
    <t>11,770*1,70</t>
  </si>
  <si>
    <t>34</t>
  </si>
  <si>
    <t>5955101020</t>
  </si>
  <si>
    <t>Kamenivo drcené štěrkodrť frakce 0/32</t>
  </si>
  <si>
    <t>90657658</t>
  </si>
  <si>
    <t>0,240*1,80</t>
  </si>
  <si>
    <t>35</t>
  </si>
  <si>
    <t>5963146010</t>
  </si>
  <si>
    <t>Asfaltový beton ACL 16S 50/70 hrubozrnný-ložní vrstva</t>
  </si>
  <si>
    <t>-1024261185</t>
  </si>
  <si>
    <t>36</t>
  </si>
  <si>
    <t>5963146020</t>
  </si>
  <si>
    <t>Asfaltový beton ACP 16S 50/70 středněznný-podkladní vrstva</t>
  </si>
  <si>
    <t>-1208327472</t>
  </si>
  <si>
    <t>37</t>
  </si>
  <si>
    <t>5963146000</t>
  </si>
  <si>
    <t>Asfaltový beton ACO 11S 50/70 střednězrnný-obrusná vrstva</t>
  </si>
  <si>
    <t>-204458739</t>
  </si>
  <si>
    <t>38</t>
  </si>
  <si>
    <t>5963155000</t>
  </si>
  <si>
    <t>Asfaltová páska tavitelná 25x10</t>
  </si>
  <si>
    <t>1521070155</t>
  </si>
  <si>
    <t>39</t>
  </si>
  <si>
    <t>5963131000</t>
  </si>
  <si>
    <t>Přechod pro pěší dřevěný z fošen</t>
  </si>
  <si>
    <t>-239793056</t>
  </si>
  <si>
    <t>40</t>
  </si>
  <si>
    <t>-93681607</t>
  </si>
  <si>
    <t>41</t>
  </si>
  <si>
    <t>-1564655727</t>
  </si>
  <si>
    <t>42</t>
  </si>
  <si>
    <t>-1725079008</t>
  </si>
  <si>
    <t>43</t>
  </si>
  <si>
    <t>-1308452249</t>
  </si>
  <si>
    <t>1"svrškový materiál - 0,265 t + 0,085 t</t>
  </si>
  <si>
    <t>44</t>
  </si>
  <si>
    <t>9902300200</t>
  </si>
  <si>
    <t>Doprava jednosměrná (např. nakupovaného materiálu) mechanizací o nosnosti přes 3,5 t sypanin (kameniva, písku, suti, dlažebních kostek, atd.) do 20 km</t>
  </si>
  <si>
    <t>1306554142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</si>
  <si>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</si>
  <si>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20,009+0,432"štěrk, štěrkodrť</t>
  </si>
  <si>
    <t>45</t>
  </si>
  <si>
    <t>1680789322</t>
  </si>
  <si>
    <t>10,657"asfalt</t>
  </si>
  <si>
    <t>46</t>
  </si>
  <si>
    <t>1114218883</t>
  </si>
  <si>
    <t>16*0,294"beton. pražec SB6 - užitý</t>
  </si>
  <si>
    <t>47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</si>
  <si>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</si>
  <si>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</si>
  <si>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-1746914720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</si>
  <si>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</si>
  <si>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48</t>
  </si>
  <si>
    <t>-1456904502</t>
  </si>
  <si>
    <t>49</t>
  </si>
  <si>
    <t>9909000100</t>
  </si>
  <si>
    <t>Poplatek za uložení suti nebo hmot na oficiální skládku</t>
  </si>
  <si>
    <t>1380594891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</si>
  <si>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</si>
  <si>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11,638*1,80"štěrkové lože</t>
  </si>
  <si>
    <t>(22,200*0,20)*2,20"asfalt</t>
  </si>
  <si>
    <t>0,240*2,00"zemina</t>
  </si>
  <si>
    <t>Součet</t>
  </si>
  <si>
    <t>50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</si>
  <si>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</si>
  <si>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</si>
  <si>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696985656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</si>
  <si>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</si>
  <si>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31,196+0,124"štěrk.lože,asfalt, zemina, pryž.podložky - odpad</t>
  </si>
  <si>
    <t>51</t>
  </si>
  <si>
    <t>1400799640</t>
  </si>
  <si>
    <t>16*0,287"beton.pražce SB5 - původní</t>
  </si>
  <si>
    <t>SO 04 - Výměna kolejnic km 4,630 - 4,780 Suchdol n.O. - Odry</t>
  </si>
  <si>
    <t>-479885877</t>
  </si>
  <si>
    <t>953915982</t>
  </si>
  <si>
    <t>-1673294777</t>
  </si>
  <si>
    <t>-635040118</t>
  </si>
  <si>
    <t>2081257810</t>
  </si>
  <si>
    <t>340600560</t>
  </si>
  <si>
    <t>1498772171</t>
  </si>
  <si>
    <t>-1034390502</t>
  </si>
  <si>
    <t>-24077894</t>
  </si>
  <si>
    <t>1361799686</t>
  </si>
  <si>
    <t>-1143820096</t>
  </si>
  <si>
    <t>1169329125</t>
  </si>
  <si>
    <t>-582045212</t>
  </si>
  <si>
    <t>-768523464</t>
  </si>
  <si>
    <t>-281346595</t>
  </si>
  <si>
    <t>-644701892</t>
  </si>
  <si>
    <t>156918699</t>
  </si>
  <si>
    <t>14,817"kolejnice - nové</t>
  </si>
  <si>
    <t>1688952232</t>
  </si>
  <si>
    <t>14,817"kolejnice - odpad</t>
  </si>
  <si>
    <t>-1379085294</t>
  </si>
  <si>
    <t>627734475</t>
  </si>
  <si>
    <t>1"svrškový materiál - 0,186 t</t>
  </si>
  <si>
    <t>-1365443080</t>
  </si>
  <si>
    <t>-908353697</t>
  </si>
  <si>
    <t>1"pryžové podložky - odpad 0,083 t</t>
  </si>
  <si>
    <t>SO 05 - Výměna kolejnic km 5,810 - 6,110 Suchdol n.O. - Odry</t>
  </si>
  <si>
    <t>-1816874299</t>
  </si>
  <si>
    <t>5908005430</t>
  </si>
  <si>
    <t>Oprava kolejnicového styku demontáž spojek tv. S49</t>
  </si>
  <si>
    <t>styk</t>
  </si>
  <si>
    <t>-1720665605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</si>
  <si>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</si>
  <si>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463654581</t>
  </si>
  <si>
    <t>2*300,00</t>
  </si>
  <si>
    <t>227564503</t>
  </si>
  <si>
    <t>-839939917</t>
  </si>
  <si>
    <t>57544580</t>
  </si>
  <si>
    <t>-1197732418</t>
  </si>
  <si>
    <t>1714012366</t>
  </si>
  <si>
    <t>-2110665385</t>
  </si>
  <si>
    <t>-1996169007</t>
  </si>
  <si>
    <t>1745568294</t>
  </si>
  <si>
    <t>-414754108</t>
  </si>
  <si>
    <t>1448374904</t>
  </si>
  <si>
    <t>5905105030</t>
  </si>
  <si>
    <t>Doplnění KL kamenivem souvisle strojně v koleji</t>
  </si>
  <si>
    <t>-1098560554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</si>
  <si>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</si>
  <si>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49,774"rozšíření, nadvýšení</t>
  </si>
  <si>
    <t>105,000"k SO 03, SO 05,  SO06 u ASP</t>
  </si>
  <si>
    <t>5905115010</t>
  </si>
  <si>
    <t>Příplatek za úpravu nadvýšení KL v oblouku o malém poloměru</t>
  </si>
  <si>
    <t>458907891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</si>
  <si>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</si>
  <si>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1586200355</t>
  </si>
  <si>
    <t>1580460760</t>
  </si>
  <si>
    <t>864962702</t>
  </si>
  <si>
    <t>279967318</t>
  </si>
  <si>
    <t>191761941</t>
  </si>
  <si>
    <t>-1349761050</t>
  </si>
  <si>
    <t>49,744*1,70+105,00*1,70</t>
  </si>
  <si>
    <t>-1438054319</t>
  </si>
  <si>
    <t>29,634"kolejnice - nové</t>
  </si>
  <si>
    <t>-1994706471</t>
  </si>
  <si>
    <t>29,634"kolejnice - odpad</t>
  </si>
  <si>
    <t>-2111388402</t>
  </si>
  <si>
    <t>1682156992</t>
  </si>
  <si>
    <t>1"svrškový materiál - 0,370 t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</si>
  <si>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</si>
  <si>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</si>
  <si>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-238084645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</si>
  <si>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</si>
  <si>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263,065"štěrk</t>
  </si>
  <si>
    <t>225331265</t>
  </si>
  <si>
    <t>1677663226</t>
  </si>
  <si>
    <t>1"pryžové podložky - odpad 0,165 t</t>
  </si>
  <si>
    <t>SO 06 - Výměna kolejnic km 6,230 - 6,380 Suchdol n.O. - Odry</t>
  </si>
  <si>
    <t>377516501</t>
  </si>
  <si>
    <t>-205424841</t>
  </si>
  <si>
    <t>2*150,00-(2*8,00)</t>
  </si>
  <si>
    <t>-410799888</t>
  </si>
  <si>
    <t>-1598303039</t>
  </si>
  <si>
    <t>863025001</t>
  </si>
  <si>
    <t>-1107476126</t>
  </si>
  <si>
    <t>-1321727673</t>
  </si>
  <si>
    <t>-225233128</t>
  </si>
  <si>
    <t>359031180</t>
  </si>
  <si>
    <t>-1687866618</t>
  </si>
  <si>
    <t>-1577793231</t>
  </si>
  <si>
    <t>-1744093505</t>
  </si>
  <si>
    <t>-402276027</t>
  </si>
  <si>
    <t>-1853316278</t>
  </si>
  <si>
    <t>1101764002</t>
  </si>
  <si>
    <t>1647326613</t>
  </si>
  <si>
    <t>2128277131</t>
  </si>
  <si>
    <t>3,20*3,80+0,20*3,80/2+3,20*3,80+0,20*3,80/2</t>
  </si>
  <si>
    <t>5913140020</t>
  </si>
  <si>
    <t>Demontáž přejezdové konstrukce se silničními panely vnitřní část</t>
  </si>
  <si>
    <t>1896478075</t>
  </si>
  <si>
    <t>Demontáž přejezdové konstrukce se silničními panely vnitřní část. Poznámka: 1. V cenách jsou započteny náklady na demontáž a naložení na dopravní prostředek.</t>
  </si>
  <si>
    <t>-403451612</t>
  </si>
  <si>
    <t>1438133816</t>
  </si>
  <si>
    <t>8,00*1,058</t>
  </si>
  <si>
    <t>732230258</t>
  </si>
  <si>
    <t>8,00*1,059</t>
  </si>
  <si>
    <t>5906130400</t>
  </si>
  <si>
    <t>Montáž kolejového roštu v ose koleje pražce betonové vystrojené tv. S49 rozdělení "u"</t>
  </si>
  <si>
    <t>-1956524101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</si>
  <si>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</si>
  <si>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1956997186</t>
  </si>
  <si>
    <t>5913040220</t>
  </si>
  <si>
    <t>Montáž celopryžové přejezdové konstrukce silně zatížené v koleji část vnitřní</t>
  </si>
  <si>
    <t>-1172497823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</si>
  <si>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</si>
  <si>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5913255030</t>
  </si>
  <si>
    <t>Zřízení konstrukce vozovky asfaltobetonové s podkladní, ložní a obrusnou vrstvou tloušťky do 15 cm</t>
  </si>
  <si>
    <t>-305884923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</si>
  <si>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</si>
  <si>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3,20*3,50+0,20*3,20/2+3,20*3,50+0,20*3,20/2</t>
  </si>
  <si>
    <t>5914075010</t>
  </si>
  <si>
    <t>Zřízení konstrukční vrstvy pražcového podloží bez geomateriálu tl. 0,15 m</t>
  </si>
  <si>
    <t>59421372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</si>
  <si>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</si>
  <si>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4*(0,15*3,20)</t>
  </si>
  <si>
    <t>427457332</t>
  </si>
  <si>
    <t>465589489</t>
  </si>
  <si>
    <t>-964727154</t>
  </si>
  <si>
    <t>1960912056</t>
  </si>
  <si>
    <t>8,472*1,70</t>
  </si>
  <si>
    <t>-1592861089</t>
  </si>
  <si>
    <t>0,288*1,80</t>
  </si>
  <si>
    <t>-636100499</t>
  </si>
  <si>
    <t>-970025956</t>
  </si>
  <si>
    <t>690655699</t>
  </si>
  <si>
    <t>-2129849965</t>
  </si>
  <si>
    <t>-982780755</t>
  </si>
  <si>
    <t>-844289608</t>
  </si>
  <si>
    <t>1593178761</t>
  </si>
  <si>
    <t>1419814957</t>
  </si>
  <si>
    <t>1"svrškový materiál - 0,186 t + 0,069 t</t>
  </si>
  <si>
    <t>9902300100</t>
  </si>
  <si>
    <t>Doprava jednosměrná (např. nakupovaného materiálu) mechanizací o nosnosti přes 3,5 t sypanin (kameniva, písku, suti, dlažebních kostek, atd.) do 10 km</t>
  </si>
  <si>
    <t>2029511341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</si>
  <si>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</si>
  <si>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14,402+0,518"štěrk, štěrkodrť</t>
  </si>
  <si>
    <t>-278753609</t>
  </si>
  <si>
    <t>8,294"asfalt</t>
  </si>
  <si>
    <t>901249271</t>
  </si>
  <si>
    <t>13*0,327"beton. pražec SB8 - užitý</t>
  </si>
  <si>
    <t>1,100"přejezdová konstrukce - užitá</t>
  </si>
  <si>
    <t>-1738680142</t>
  </si>
  <si>
    <t>1195291036</t>
  </si>
  <si>
    <t>-1891175231</t>
  </si>
  <si>
    <t>8,464*1,80"štěrkové lože</t>
  </si>
  <si>
    <t>3,762*2,00"zemina</t>
  </si>
  <si>
    <t>-1797132241</t>
  </si>
  <si>
    <t>31,196+7,524+0,088"štěrk.lože, zemina, pryž.podložky - odpad</t>
  </si>
  <si>
    <t>-2080388122</t>
  </si>
  <si>
    <t>12*0,287"beton.pražce SB5 - původní</t>
  </si>
  <si>
    <t>4*0,240"silniční panely</t>
  </si>
  <si>
    <t>SO 07 - Výměna kolejnic km 8,435 - 8,660 Suchdol n.O. - Odry</t>
  </si>
  <si>
    <t>87483148</t>
  </si>
  <si>
    <t>-551743479</t>
  </si>
  <si>
    <t>-22162084</t>
  </si>
  <si>
    <t>20,000*1,70</t>
  </si>
  <si>
    <t>2070061310</t>
  </si>
  <si>
    <t>34,000"štěrk</t>
  </si>
  <si>
    <t>SO 08 - Výměna kolejnic km 11,940 - 12,115 Odry - Heřmánky</t>
  </si>
  <si>
    <t>-44474161</t>
  </si>
  <si>
    <t>1086574503</t>
  </si>
  <si>
    <t>1519365007</t>
  </si>
  <si>
    <t>-463340045</t>
  </si>
  <si>
    <t>-1302075685</t>
  </si>
  <si>
    <t>-1149544514</t>
  </si>
  <si>
    <t>-1994828020</t>
  </si>
  <si>
    <t>-1603480534</t>
  </si>
  <si>
    <t>-2033006822</t>
  </si>
  <si>
    <t>-257683296</t>
  </si>
  <si>
    <t>-1298922720</t>
  </si>
  <si>
    <t>940857303</t>
  </si>
  <si>
    <t>-480331186</t>
  </si>
  <si>
    <t>-1033721956</t>
  </si>
  <si>
    <t>1563371660</t>
  </si>
  <si>
    <t>-834559449</t>
  </si>
  <si>
    <t>1624933931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</si>
  <si>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</si>
  <si>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</si>
  <si>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-1718700958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</si>
  <si>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</si>
  <si>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-1596346661</t>
  </si>
  <si>
    <t>136912179</t>
  </si>
  <si>
    <t>-1472708810</t>
  </si>
  <si>
    <t>-1578687429</t>
  </si>
  <si>
    <t>709949855</t>
  </si>
  <si>
    <t>SO 09 - Výměna kolejnic km 15,405 - 15,607 Odry - Heřmánky</t>
  </si>
  <si>
    <t>-918776375</t>
  </si>
  <si>
    <t>-88093038</t>
  </si>
  <si>
    <t>5907020485</t>
  </si>
  <si>
    <t>Souvislá výměna kolejnic současně s výměnou pryžové podložky tv. S49 rozdělení "c"</t>
  </si>
  <si>
    <t>758210532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</si>
  <si>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</si>
  <si>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2*201,50</t>
  </si>
  <si>
    <t>936647376</t>
  </si>
  <si>
    <t>1173101607</t>
  </si>
  <si>
    <t>723090608</t>
  </si>
  <si>
    <t>-71858113</t>
  </si>
  <si>
    <t>5908010130</t>
  </si>
  <si>
    <t>Zřízení kolejnicového styku s rozřezem a vrtáním - 4 otvory tv. S49</t>
  </si>
  <si>
    <t>-812183781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</si>
  <si>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</si>
  <si>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5908010030</t>
  </si>
  <si>
    <t>Zřízení kolejnicového styku bez rozřezu tv. S49</t>
  </si>
  <si>
    <t>-637161752</t>
  </si>
  <si>
    <t>Zřízení kolejnicového styku bez rozřezu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</si>
  <si>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5907055030</t>
  </si>
  <si>
    <t>Vrtání kolejnic otvor o průměru přes 23 mm</t>
  </si>
  <si>
    <t>908648252</t>
  </si>
  <si>
    <t>Vrtání kolejnic otvor o průměru přes 23 mm. Poznámka: 1. V cenách jsou započteny náklady na manipulaci, podložení, označení a provedení vrtu ve stojině kolejnice.</t>
  </si>
  <si>
    <t>719367902</t>
  </si>
  <si>
    <t>1660238381</t>
  </si>
  <si>
    <t>1589492943</t>
  </si>
  <si>
    <t>1464158364</t>
  </si>
  <si>
    <t>1581625946</t>
  </si>
  <si>
    <t>413236045</t>
  </si>
  <si>
    <t>1773350793</t>
  </si>
  <si>
    <t>1093079351</t>
  </si>
  <si>
    <t>5958101005</t>
  </si>
  <si>
    <t>Součásti spojovací kolejnicové spojky tv. S 730 mm</t>
  </si>
  <si>
    <t>1985985228</t>
  </si>
  <si>
    <t>5958107005</t>
  </si>
  <si>
    <t>Šroub spojkový M24 x 140 mm</t>
  </si>
  <si>
    <t>-1363206190</t>
  </si>
  <si>
    <t>-1789443872</t>
  </si>
  <si>
    <t>1510430971</t>
  </si>
  <si>
    <t>445526359</t>
  </si>
  <si>
    <t>10,000*1,70</t>
  </si>
  <si>
    <t>546157249</t>
  </si>
  <si>
    <t>20,991"kolejnice - nové</t>
  </si>
  <si>
    <t>726293533</t>
  </si>
  <si>
    <t>20,991"kolejnice - odpad</t>
  </si>
  <si>
    <t>-1924723860</t>
  </si>
  <si>
    <t>635021107</t>
  </si>
  <si>
    <t>1"svrškový materiál - 0,878 t</t>
  </si>
  <si>
    <t>-529034481</t>
  </si>
  <si>
    <t>17,000"štěrk</t>
  </si>
  <si>
    <t>-990147013</t>
  </si>
  <si>
    <t>-1272456588</t>
  </si>
  <si>
    <t>1"pryžové podložky - odpad 0,111 t</t>
  </si>
  <si>
    <t>SO 10 - Výměna kolejnic km 16,200 - 16,650 Odry - Heřmánky</t>
  </si>
  <si>
    <t>-2051085155</t>
  </si>
  <si>
    <t>262503670</t>
  </si>
  <si>
    <t>-424109084</t>
  </si>
  <si>
    <t>2*449,80-(2*8,00)</t>
  </si>
  <si>
    <t>-70948678</t>
  </si>
  <si>
    <t>-1563718365</t>
  </si>
  <si>
    <t>686069814</t>
  </si>
  <si>
    <t>-192818815</t>
  </si>
  <si>
    <t>2024646694</t>
  </si>
  <si>
    <t>1072517722</t>
  </si>
  <si>
    <t>361935798</t>
  </si>
  <si>
    <t>-1328276481</t>
  </si>
  <si>
    <t>5906010020</t>
  </si>
  <si>
    <t>Ruční výměna pražce v KL zapuštěném pražec dřevěný příčný vystrojený</t>
  </si>
  <si>
    <t>-796154635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</si>
  <si>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</si>
  <si>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5906050010</t>
  </si>
  <si>
    <t>Příplatek za obtížnost ruční výměny pražce dřevěný za betonový</t>
  </si>
  <si>
    <t>1136640836</t>
  </si>
  <si>
    <t>Příplatek za obtížnost ruční výměny pražce dřevěný za betonový. Poznámka: 1. V cenách jsou započteny náklady na manipulaci s pražci.</t>
  </si>
  <si>
    <t>1209345277</t>
  </si>
  <si>
    <t>1372+22</t>
  </si>
  <si>
    <t>66141932</t>
  </si>
  <si>
    <t>410+44</t>
  </si>
  <si>
    <t>-1436000511</t>
  </si>
  <si>
    <t>-2100528467</t>
  </si>
  <si>
    <t>-649469906</t>
  </si>
  <si>
    <t>821</t>
  </si>
  <si>
    <t>237736403</t>
  </si>
  <si>
    <t>-507765234</t>
  </si>
  <si>
    <t>522179839</t>
  </si>
  <si>
    <t>-18945939</t>
  </si>
  <si>
    <t>987805161</t>
  </si>
  <si>
    <t>25,825*0,15</t>
  </si>
  <si>
    <t>5913240010</t>
  </si>
  <si>
    <t>Odstranění AB komunikace odtěžením nebo frézováním hloubky do 10 cm</t>
  </si>
  <si>
    <t>-1695975195</t>
  </si>
  <si>
    <t>Odstranění AB komunikace odtěžením nebo frézováním hloubky do 10 cm. Poznámka: 1. V cenách jsou započteny náklady na odtěžení nebo frézování a naložení výzisku na dopravní prostředek.</t>
  </si>
  <si>
    <t>3,40*1,20</t>
  </si>
  <si>
    <t>-1949255891</t>
  </si>
  <si>
    <t>1261296241</t>
  </si>
  <si>
    <t>801126146</t>
  </si>
  <si>
    <t>1727847569</t>
  </si>
  <si>
    <t>-1279414830</t>
  </si>
  <si>
    <t>-1895462831</t>
  </si>
  <si>
    <t>-1093765433</t>
  </si>
  <si>
    <t>532828962</t>
  </si>
  <si>
    <t>2092261538</t>
  </si>
  <si>
    <t>3,70*3,30+0,30*3,30/2+3,40*4,30+0,30*4,30/2</t>
  </si>
  <si>
    <t>-1310594803</t>
  </si>
  <si>
    <t>2*(0,15*4,30)+0,15*3,30+0,15*2,00</t>
  </si>
  <si>
    <t>-604500607</t>
  </si>
  <si>
    <t>470637157</t>
  </si>
  <si>
    <t>-162491130</t>
  </si>
  <si>
    <t>-34130988</t>
  </si>
  <si>
    <t>8,472*1,70+35,000*1,70</t>
  </si>
  <si>
    <t>-718239967</t>
  </si>
  <si>
    <t>0,313*1,80</t>
  </si>
  <si>
    <t>1138380925</t>
  </si>
  <si>
    <t>-3941968</t>
  </si>
  <si>
    <t>-1850089959</t>
  </si>
  <si>
    <t>1911130081</t>
  </si>
  <si>
    <t>-136196996</t>
  </si>
  <si>
    <t>45,686"kolejnice - nové</t>
  </si>
  <si>
    <t>2046103773</t>
  </si>
  <si>
    <t>45,686"kolejnice - odpad</t>
  </si>
  <si>
    <t>236310491</t>
  </si>
  <si>
    <t>1217881042</t>
  </si>
  <si>
    <t>1"svrškový materiál - 2,001 t + 0,069 t</t>
  </si>
  <si>
    <t>1494233926</t>
  </si>
  <si>
    <t>14,402+59,500+0,563"štěrk, štěrkodrť</t>
  </si>
  <si>
    <t>9902300300</t>
  </si>
  <si>
    <t>Doprava jednosměrná (např. nakupovaného materiálu) mechanizací o nosnosti přes 3,5 t sypanin (kameniva, písku, suti, dlažebních kostek, atd.) do 30 km</t>
  </si>
  <si>
    <t>-1356467969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</si>
  <si>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</si>
  <si>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10,069"asfalt</t>
  </si>
  <si>
    <t>-1460818255</t>
  </si>
  <si>
    <t>11*0,327"beton. pražec SB5 - užitý</t>
  </si>
  <si>
    <t>1153246725</t>
  </si>
  <si>
    <t>52</t>
  </si>
  <si>
    <t>737931505</t>
  </si>
  <si>
    <t>53</t>
  </si>
  <si>
    <t>-1537587724</t>
  </si>
  <si>
    <t>(4,080*0,15)*2,20"asfalt</t>
  </si>
  <si>
    <t>3,874*2,00"zemina</t>
  </si>
  <si>
    <t>54</t>
  </si>
  <si>
    <t>1612570127</t>
  </si>
  <si>
    <t>24,077+0,252"štěrk.lože,asfalt, zemina, pryž.podložky - odpad</t>
  </si>
  <si>
    <t>55</t>
  </si>
  <si>
    <t>107295141</t>
  </si>
  <si>
    <t>11*0,080"dřevěné pražce - odpad</t>
  </si>
  <si>
    <t>VON - Výměna kolejnic v úseku Suchdol nad Odrou - Heřmánky</t>
  </si>
  <si>
    <t>VRN - Vedlejší rozpočtové náklady</t>
  </si>
  <si>
    <t>VRN</t>
  </si>
  <si>
    <t>Vedlejší rozpočtové náklady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</si>
  <si>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</si>
  <si>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</si>
  <si>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</si>
  <si>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456474097</t>
  </si>
  <si>
    <t>022111001</t>
  </si>
  <si>
    <t>Geodetické práce Kontrola PPK při směrové a výškové úpravě koleje zaměřením APK trať jednokolejná</t>
  </si>
  <si>
    <t>-1541411646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</si>
  <si>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</si>
  <si>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0,225+0,700+0,170+0,300+0,200+0,450"SO 03, SO 05, SO 06, SO 07, SO 09, SO 10</t>
  </si>
  <si>
    <t>033131001</t>
  </si>
  <si>
    <t>Provozní vlivy Organizační zajištění prací při zřizování a udržování BK kolejí a výhybek</t>
  </si>
  <si>
    <t>-770843398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</si>
  <si>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</si>
  <si>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275,00+325,00+314,00+250,00+400,0+242,00+281,00+275,00"SO 01 - SO 08</t>
  </si>
  <si>
    <t>033111001</t>
  </si>
  <si>
    <t>Provozní vlivy Výluka silničního provozu se zajištěním objížďky</t>
  </si>
  <si>
    <t>soubor</t>
  </si>
  <si>
    <t>-144257656</t>
  </si>
  <si>
    <t>P</t>
  </si>
  <si>
    <t>Poznámka k položce:_x000D_
SO 03, SO 06, SO 10</t>
  </si>
  <si>
    <t>022101001</t>
  </si>
  <si>
    <t>Geodetické práce Geodetické práce před opravou</t>
  </si>
  <si>
    <t>345144393</t>
  </si>
  <si>
    <t>022101021</t>
  </si>
  <si>
    <t>Geodetické práce Geodetické práce po ukončení opravy</t>
  </si>
  <si>
    <t>-394403031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</si>
</sst>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21" fillId="4" borderId="7" xfId="0" applyFont="1" applyFill="1" applyBorder="1" applyAlignment="1" applyProtection="1">
      <alignment horizontal="righ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7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1" width="2.6640625" style="1" customWidth="1"/>
    <col min="32" max="32" width="10.83203125" style="1" customWidth="1"/>
    <col min="33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4" t="s">
        <v>14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1"/>
      <c r="AQ5" s="21"/>
      <c r="AR5" s="19"/>
      <c r="BE5" s="291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6" t="s">
        <v>17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P6" s="21"/>
      <c r="AQ6" s="21"/>
      <c r="AR6" s="19"/>
      <c r="BE6" s="292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92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92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2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92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92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2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92"/>
      <c r="BS13" s="16" t="s">
        <v>6</v>
      </c>
    </row>
    <row r="14" spans="1:74" ht="12.75">
      <c r="B14" s="20"/>
      <c r="C14" s="21"/>
      <c r="D14" s="21"/>
      <c r="E14" s="297" t="s">
        <v>31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92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2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92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92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2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92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92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2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2"/>
    </row>
    <row r="23" spans="1:71" s="1" customFormat="1" ht="16.5" customHeight="1">
      <c r="B23" s="20"/>
      <c r="C23" s="21"/>
      <c r="D23" s="21"/>
      <c r="E23" s="299" t="s">
        <v>1</v>
      </c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O23" s="21"/>
      <c r="AP23" s="21"/>
      <c r="AQ23" s="21"/>
      <c r="AR23" s="19"/>
      <c r="BE23" s="292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2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2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0">
        <f>ROUND(AG94,2)</f>
        <v>0</v>
      </c>
      <c r="AL26" s="301"/>
      <c r="AM26" s="301"/>
      <c r="AN26" s="301"/>
      <c r="AO26" s="301"/>
      <c r="AP26" s="35"/>
      <c r="AQ26" s="35"/>
      <c r="AR26" s="38"/>
      <c r="BE26" s="292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2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2" t="s">
        <v>38</v>
      </c>
      <c r="M28" s="302"/>
      <c r="N28" s="302"/>
      <c r="O28" s="302"/>
      <c r="P28" s="302"/>
      <c r="Q28" s="35"/>
      <c r="R28" s="35"/>
      <c r="S28" s="35"/>
      <c r="T28" s="35"/>
      <c r="U28" s="35"/>
      <c r="V28" s="35"/>
      <c r="W28" s="302" t="s">
        <v>39</v>
      </c>
      <c r="X28" s="302"/>
      <c r="Y28" s="302"/>
      <c r="Z28" s="302"/>
      <c r="AA28" s="302"/>
      <c r="AB28" s="302"/>
      <c r="AC28" s="302"/>
      <c r="AD28" s="302"/>
      <c r="AE28" s="302"/>
      <c r="AF28" s="35"/>
      <c r="AG28" s="35"/>
      <c r="AH28" s="35"/>
      <c r="AI28" s="35"/>
      <c r="AJ28" s="35"/>
      <c r="AK28" s="302" t="s">
        <v>40</v>
      </c>
      <c r="AL28" s="302"/>
      <c r="AM28" s="302"/>
      <c r="AN28" s="302"/>
      <c r="AO28" s="302"/>
      <c r="AP28" s="35"/>
      <c r="AQ28" s="35"/>
      <c r="AR28" s="38"/>
      <c r="BE28" s="292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88">
        <v>0.21</v>
      </c>
      <c r="M29" s="285"/>
      <c r="N29" s="285"/>
      <c r="O29" s="285"/>
      <c r="P29" s="285"/>
      <c r="Q29" s="40"/>
      <c r="R29" s="40"/>
      <c r="S29" s="40"/>
      <c r="T29" s="40"/>
      <c r="U29" s="40"/>
      <c r="V29" s="40"/>
      <c r="W29" s="284">
        <f>ROUND(AZ94, 2)</f>
        <v>0</v>
      </c>
      <c r="X29" s="285"/>
      <c r="Y29" s="285"/>
      <c r="Z29" s="285"/>
      <c r="AA29" s="285"/>
      <c r="AB29" s="285"/>
      <c r="AC29" s="285"/>
      <c r="AD29" s="285"/>
      <c r="AE29" s="285"/>
      <c r="AF29" s="40"/>
      <c r="AG29" s="40"/>
      <c r="AH29" s="40"/>
      <c r="AI29" s="40"/>
      <c r="AJ29" s="40"/>
      <c r="AK29" s="284">
        <f>ROUND(AV94, 2)</f>
        <v>0</v>
      </c>
      <c r="AL29" s="285"/>
      <c r="AM29" s="285"/>
      <c r="AN29" s="285"/>
      <c r="AO29" s="285"/>
      <c r="AP29" s="40"/>
      <c r="AQ29" s="40"/>
      <c r="AR29" s="41"/>
      <c r="BE29" s="293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88">
        <v>0.15</v>
      </c>
      <c r="M30" s="285"/>
      <c r="N30" s="285"/>
      <c r="O30" s="285"/>
      <c r="P30" s="285"/>
      <c r="Q30" s="40"/>
      <c r="R30" s="40"/>
      <c r="S30" s="40"/>
      <c r="T30" s="40"/>
      <c r="U30" s="40"/>
      <c r="V30" s="40"/>
      <c r="W30" s="284">
        <f>ROUND(BA94, 2)</f>
        <v>0</v>
      </c>
      <c r="X30" s="285"/>
      <c r="Y30" s="285"/>
      <c r="Z30" s="285"/>
      <c r="AA30" s="285"/>
      <c r="AB30" s="285"/>
      <c r="AC30" s="285"/>
      <c r="AD30" s="285"/>
      <c r="AE30" s="285"/>
      <c r="AF30" s="40"/>
      <c r="AG30" s="40"/>
      <c r="AH30" s="40"/>
      <c r="AI30" s="40"/>
      <c r="AJ30" s="40"/>
      <c r="AK30" s="284">
        <f>ROUND(AW94, 2)</f>
        <v>0</v>
      </c>
      <c r="AL30" s="285"/>
      <c r="AM30" s="285"/>
      <c r="AN30" s="285"/>
      <c r="AO30" s="285"/>
      <c r="AP30" s="40"/>
      <c r="AQ30" s="40"/>
      <c r="AR30" s="41"/>
      <c r="BE30" s="293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88">
        <v>0.21</v>
      </c>
      <c r="M31" s="285"/>
      <c r="N31" s="285"/>
      <c r="O31" s="285"/>
      <c r="P31" s="285"/>
      <c r="Q31" s="40"/>
      <c r="R31" s="40"/>
      <c r="S31" s="40"/>
      <c r="T31" s="40"/>
      <c r="U31" s="40"/>
      <c r="V31" s="40"/>
      <c r="W31" s="284">
        <f>ROUND(BB94, 2)</f>
        <v>0</v>
      </c>
      <c r="X31" s="285"/>
      <c r="Y31" s="285"/>
      <c r="Z31" s="285"/>
      <c r="AA31" s="285"/>
      <c r="AB31" s="285"/>
      <c r="AC31" s="285"/>
      <c r="AD31" s="285"/>
      <c r="AE31" s="285"/>
      <c r="AF31" s="40"/>
      <c r="AG31" s="40"/>
      <c r="AH31" s="40"/>
      <c r="AI31" s="40"/>
      <c r="AJ31" s="40"/>
      <c r="AK31" s="284">
        <v>0</v>
      </c>
      <c r="AL31" s="285"/>
      <c r="AM31" s="285"/>
      <c r="AN31" s="285"/>
      <c r="AO31" s="285"/>
      <c r="AP31" s="40"/>
      <c r="AQ31" s="40"/>
      <c r="AR31" s="41"/>
      <c r="BE31" s="293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88">
        <v>0.15</v>
      </c>
      <c r="M32" s="285"/>
      <c r="N32" s="285"/>
      <c r="O32" s="285"/>
      <c r="P32" s="285"/>
      <c r="Q32" s="40"/>
      <c r="R32" s="40"/>
      <c r="S32" s="40"/>
      <c r="T32" s="40"/>
      <c r="U32" s="40"/>
      <c r="V32" s="40"/>
      <c r="W32" s="284">
        <f>ROUND(BC94, 2)</f>
        <v>0</v>
      </c>
      <c r="X32" s="285"/>
      <c r="Y32" s="285"/>
      <c r="Z32" s="285"/>
      <c r="AA32" s="285"/>
      <c r="AB32" s="285"/>
      <c r="AC32" s="285"/>
      <c r="AD32" s="285"/>
      <c r="AE32" s="285"/>
      <c r="AF32" s="40"/>
      <c r="AG32" s="40"/>
      <c r="AH32" s="40"/>
      <c r="AI32" s="40"/>
      <c r="AJ32" s="40"/>
      <c r="AK32" s="284">
        <v>0</v>
      </c>
      <c r="AL32" s="285"/>
      <c r="AM32" s="285"/>
      <c r="AN32" s="285"/>
      <c r="AO32" s="285"/>
      <c r="AP32" s="40"/>
      <c r="AQ32" s="40"/>
      <c r="AR32" s="41"/>
      <c r="BE32" s="293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88">
        <v>0</v>
      </c>
      <c r="M33" s="285"/>
      <c r="N33" s="285"/>
      <c r="O33" s="285"/>
      <c r="P33" s="285"/>
      <c r="Q33" s="40"/>
      <c r="R33" s="40"/>
      <c r="S33" s="40"/>
      <c r="T33" s="40"/>
      <c r="U33" s="40"/>
      <c r="V33" s="40"/>
      <c r="W33" s="284">
        <f>ROUND(BD94, 2)</f>
        <v>0</v>
      </c>
      <c r="X33" s="285"/>
      <c r="Y33" s="285"/>
      <c r="Z33" s="285"/>
      <c r="AA33" s="285"/>
      <c r="AB33" s="285"/>
      <c r="AC33" s="285"/>
      <c r="AD33" s="285"/>
      <c r="AE33" s="285"/>
      <c r="AF33" s="40"/>
      <c r="AG33" s="40"/>
      <c r="AH33" s="40"/>
      <c r="AI33" s="40"/>
      <c r="AJ33" s="40"/>
      <c r="AK33" s="284">
        <v>0</v>
      </c>
      <c r="AL33" s="285"/>
      <c r="AM33" s="285"/>
      <c r="AN33" s="285"/>
      <c r="AO33" s="285"/>
      <c r="AP33" s="40"/>
      <c r="AQ33" s="40"/>
      <c r="AR33" s="41"/>
      <c r="BE33" s="293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92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75" t="s">
        <v>49</v>
      </c>
      <c r="Y35" s="273"/>
      <c r="Z35" s="273"/>
      <c r="AA35" s="273"/>
      <c r="AB35" s="273"/>
      <c r="AC35" s="44"/>
      <c r="AD35" s="44"/>
      <c r="AE35" s="44"/>
      <c r="AF35" s="44"/>
      <c r="AG35" s="44"/>
      <c r="AH35" s="44"/>
      <c r="AI35" s="44"/>
      <c r="AJ35" s="44"/>
      <c r="AK35" s="272">
        <f>SUM(AK26:AK33)</f>
        <v>0</v>
      </c>
      <c r="AL35" s="273"/>
      <c r="AM35" s="273"/>
      <c r="AN35" s="273"/>
      <c r="AO35" s="27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63520176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86" t="str">
        <f>K6</f>
        <v>Výměna kolejnic v úseku Suchdol nad Odrou – Heřmánky</v>
      </c>
      <c r="M85" s="287"/>
      <c r="N85" s="287"/>
      <c r="O85" s="287"/>
      <c r="P85" s="287"/>
      <c r="Q85" s="287"/>
      <c r="R85" s="287"/>
      <c r="S85" s="287"/>
      <c r="T85" s="287"/>
      <c r="U85" s="287"/>
      <c r="V85" s="287"/>
      <c r="W85" s="287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PO Suchdol n.O.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6" t="str">
        <f>IF(AN8= "","",AN8)</f>
        <v>8. 6. 2020</v>
      </c>
      <c r="AN87" s="266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7" t="str">
        <f>IF(E17="","",E17)</f>
        <v xml:space="preserve"> </v>
      </c>
      <c r="AN89" s="268"/>
      <c r="AO89" s="268"/>
      <c r="AP89" s="268"/>
      <c r="AQ89" s="35"/>
      <c r="AR89" s="38"/>
      <c r="AS89" s="278" t="s">
        <v>57</v>
      </c>
      <c r="AT89" s="27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67" t="str">
        <f>IF(E20="","",E20)</f>
        <v xml:space="preserve"> </v>
      </c>
      <c r="AN90" s="268"/>
      <c r="AO90" s="268"/>
      <c r="AP90" s="268"/>
      <c r="AQ90" s="35"/>
      <c r="AR90" s="38"/>
      <c r="AS90" s="280"/>
      <c r="AT90" s="28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2"/>
      <c r="AT91" s="28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303" t="s">
        <v>58</v>
      </c>
      <c r="D92" s="270"/>
      <c r="E92" s="270"/>
      <c r="F92" s="270"/>
      <c r="G92" s="270"/>
      <c r="H92" s="72"/>
      <c r="I92" s="269" t="s">
        <v>59</v>
      </c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0"/>
      <c r="AC92" s="270"/>
      <c r="AD92" s="270"/>
      <c r="AE92" s="270"/>
      <c r="AF92" s="270"/>
      <c r="AG92" s="277" t="s">
        <v>60</v>
      </c>
      <c r="AH92" s="270"/>
      <c r="AI92" s="270"/>
      <c r="AJ92" s="270"/>
      <c r="AK92" s="270"/>
      <c r="AL92" s="270"/>
      <c r="AM92" s="270"/>
      <c r="AN92" s="269" t="s">
        <v>61</v>
      </c>
      <c r="AO92" s="270"/>
      <c r="AP92" s="271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0">
        <f>ROUND(SUM(AG95:AG105),2)</f>
        <v>0</v>
      </c>
      <c r="AH94" s="290"/>
      <c r="AI94" s="290"/>
      <c r="AJ94" s="290"/>
      <c r="AK94" s="290"/>
      <c r="AL94" s="290"/>
      <c r="AM94" s="290"/>
      <c r="AN94" s="265">
        <f t="shared" ref="AN94:AN105" si="0">SUM(AG94,AT94)</f>
        <v>0</v>
      </c>
      <c r="AO94" s="265"/>
      <c r="AP94" s="265"/>
      <c r="AQ94" s="84" t="s">
        <v>1</v>
      </c>
      <c r="AR94" s="85"/>
      <c r="AS94" s="86">
        <f>ROUND(SUM(AS95:AS105),2)</f>
        <v>0</v>
      </c>
      <c r="AT94" s="87">
        <f t="shared" ref="AT94:AT105" si="1">ROUND(SUM(AV94:AW94),2)</f>
        <v>0</v>
      </c>
      <c r="AU94" s="88">
        <f>ROUND(SUM(AU95:AU105),5)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ROUND(SUM(AZ95:AZ105),2)</f>
        <v>0</v>
      </c>
      <c r="BA94" s="87">
        <f>ROUND(SUM(BA95:BA105),2)</f>
        <v>0</v>
      </c>
      <c r="BB94" s="87">
        <f>ROUND(SUM(BB95:BB105),2)</f>
        <v>0</v>
      </c>
      <c r="BC94" s="87">
        <f>ROUND(SUM(BC95:BC105),2)</f>
        <v>0</v>
      </c>
      <c r="BD94" s="89">
        <f>ROUND(SUM(BD95:BD105),2)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75" customHeight="1">
      <c r="A95" s="92" t="s">
        <v>81</v>
      </c>
      <c r="B95" s="93"/>
      <c r="C95" s="94"/>
      <c r="D95" s="289" t="s">
        <v>82</v>
      </c>
      <c r="E95" s="289"/>
      <c r="F95" s="289"/>
      <c r="G95" s="289"/>
      <c r="H95" s="289"/>
      <c r="I95" s="95"/>
      <c r="J95" s="289" t="s">
        <v>83</v>
      </c>
      <c r="K95" s="289"/>
      <c r="L95" s="289"/>
      <c r="M95" s="289"/>
      <c r="N95" s="289"/>
      <c r="O95" s="289"/>
      <c r="P95" s="289"/>
      <c r="Q95" s="289"/>
      <c r="R95" s="289"/>
      <c r="S95" s="289"/>
      <c r="T95" s="289"/>
      <c r="U95" s="289"/>
      <c r="V95" s="289"/>
      <c r="W95" s="289"/>
      <c r="X95" s="289"/>
      <c r="Y95" s="289"/>
      <c r="Z95" s="289"/>
      <c r="AA95" s="289"/>
      <c r="AB95" s="289"/>
      <c r="AC95" s="289"/>
      <c r="AD95" s="289"/>
      <c r="AE95" s="289"/>
      <c r="AF95" s="289"/>
      <c r="AG95" s="263">
        <f>'SO 01 - Výměna kolejnic k...'!J30</f>
        <v>0</v>
      </c>
      <c r="AH95" s="264"/>
      <c r="AI95" s="264"/>
      <c r="AJ95" s="264"/>
      <c r="AK95" s="264"/>
      <c r="AL95" s="264"/>
      <c r="AM95" s="264"/>
      <c r="AN95" s="263">
        <f t="shared" si="0"/>
        <v>0</v>
      </c>
      <c r="AO95" s="264"/>
      <c r="AP95" s="264"/>
      <c r="AQ95" s="96" t="s">
        <v>84</v>
      </c>
      <c r="AR95" s="97"/>
      <c r="AS95" s="98">
        <v>0</v>
      </c>
      <c r="AT95" s="99">
        <f t="shared" si="1"/>
        <v>0</v>
      </c>
      <c r="AU95" s="100">
        <f>'SO 01 - Výměna kolejnic k...'!P119</f>
        <v>0</v>
      </c>
      <c r="AV95" s="99">
        <f>'SO 01 - Výměna kolejnic k...'!J33</f>
        <v>0</v>
      </c>
      <c r="AW95" s="99">
        <f>'SO 01 - Výměna kolejnic k...'!J34</f>
        <v>0</v>
      </c>
      <c r="AX95" s="99">
        <f>'SO 01 - Výměna kolejnic k...'!J35</f>
        <v>0</v>
      </c>
      <c r="AY95" s="99">
        <f>'SO 01 - Výměna kolejnic k...'!J36</f>
        <v>0</v>
      </c>
      <c r="AZ95" s="99">
        <f>'SO 01 - Výměna kolejnic k...'!F33</f>
        <v>0</v>
      </c>
      <c r="BA95" s="99">
        <f>'SO 01 - Výměna kolejnic k...'!F34</f>
        <v>0</v>
      </c>
      <c r="BB95" s="99">
        <f>'SO 01 - Výměna kolejnic k...'!F35</f>
        <v>0</v>
      </c>
      <c r="BC95" s="99">
        <f>'SO 01 - Výměna kolejnic k...'!F36</f>
        <v>0</v>
      </c>
      <c r="BD95" s="101">
        <f>'SO 01 - Výměna kolejnic k...'!F37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24.75" customHeight="1">
      <c r="A96" s="92" t="s">
        <v>81</v>
      </c>
      <c r="B96" s="93"/>
      <c r="C96" s="94"/>
      <c r="D96" s="289" t="s">
        <v>88</v>
      </c>
      <c r="E96" s="289"/>
      <c r="F96" s="289"/>
      <c r="G96" s="289"/>
      <c r="H96" s="289"/>
      <c r="I96" s="95"/>
      <c r="J96" s="289" t="s">
        <v>89</v>
      </c>
      <c r="K96" s="289"/>
      <c r="L96" s="289"/>
      <c r="M96" s="289"/>
      <c r="N96" s="289"/>
      <c r="O96" s="289"/>
      <c r="P96" s="289"/>
      <c r="Q96" s="289"/>
      <c r="R96" s="289"/>
      <c r="S96" s="289"/>
      <c r="T96" s="289"/>
      <c r="U96" s="289"/>
      <c r="V96" s="289"/>
      <c r="W96" s="289"/>
      <c r="X96" s="289"/>
      <c r="Y96" s="289"/>
      <c r="Z96" s="289"/>
      <c r="AA96" s="289"/>
      <c r="AB96" s="289"/>
      <c r="AC96" s="289"/>
      <c r="AD96" s="289"/>
      <c r="AE96" s="289"/>
      <c r="AF96" s="289"/>
      <c r="AG96" s="263">
        <f>'SO 02 - Výměna kolejnic k...'!J30</f>
        <v>0</v>
      </c>
      <c r="AH96" s="264"/>
      <c r="AI96" s="264"/>
      <c r="AJ96" s="264"/>
      <c r="AK96" s="264"/>
      <c r="AL96" s="264"/>
      <c r="AM96" s="264"/>
      <c r="AN96" s="263">
        <f t="shared" si="0"/>
        <v>0</v>
      </c>
      <c r="AO96" s="264"/>
      <c r="AP96" s="264"/>
      <c r="AQ96" s="96" t="s">
        <v>84</v>
      </c>
      <c r="AR96" s="97"/>
      <c r="AS96" s="98">
        <v>0</v>
      </c>
      <c r="AT96" s="99">
        <f t="shared" si="1"/>
        <v>0</v>
      </c>
      <c r="AU96" s="100">
        <f>'SO 02 - Výměna kolejnic k...'!P119</f>
        <v>0</v>
      </c>
      <c r="AV96" s="99">
        <f>'SO 02 - Výměna kolejnic k...'!J33</f>
        <v>0</v>
      </c>
      <c r="AW96" s="99">
        <f>'SO 02 - Výměna kolejnic k...'!J34</f>
        <v>0</v>
      </c>
      <c r="AX96" s="99">
        <f>'SO 02 - Výměna kolejnic k...'!J35</f>
        <v>0</v>
      </c>
      <c r="AY96" s="99">
        <f>'SO 02 - Výměna kolejnic k...'!J36</f>
        <v>0</v>
      </c>
      <c r="AZ96" s="99">
        <f>'SO 02 - Výměna kolejnic k...'!F33</f>
        <v>0</v>
      </c>
      <c r="BA96" s="99">
        <f>'SO 02 - Výměna kolejnic k...'!F34</f>
        <v>0</v>
      </c>
      <c r="BB96" s="99">
        <f>'SO 02 - Výměna kolejnic k...'!F35</f>
        <v>0</v>
      </c>
      <c r="BC96" s="99">
        <f>'SO 02 - Výměna kolejnic k...'!F36</f>
        <v>0</v>
      </c>
      <c r="BD96" s="101">
        <f>'SO 02 - Výměna kolejnic k...'!F37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24.75" customHeight="1">
      <c r="A97" s="92" t="s">
        <v>81</v>
      </c>
      <c r="B97" s="93"/>
      <c r="C97" s="94"/>
      <c r="D97" s="289" t="s">
        <v>91</v>
      </c>
      <c r="E97" s="289"/>
      <c r="F97" s="289"/>
      <c r="G97" s="289"/>
      <c r="H97" s="289"/>
      <c r="I97" s="95"/>
      <c r="J97" s="289" t="s">
        <v>92</v>
      </c>
      <c r="K97" s="289"/>
      <c r="L97" s="289"/>
      <c r="M97" s="289"/>
      <c r="N97" s="289"/>
      <c r="O97" s="289"/>
      <c r="P97" s="289"/>
      <c r="Q97" s="289"/>
      <c r="R97" s="289"/>
      <c r="S97" s="289"/>
      <c r="T97" s="289"/>
      <c r="U97" s="289"/>
      <c r="V97" s="289"/>
      <c r="W97" s="289"/>
      <c r="X97" s="289"/>
      <c r="Y97" s="289"/>
      <c r="Z97" s="289"/>
      <c r="AA97" s="289"/>
      <c r="AB97" s="289"/>
      <c r="AC97" s="289"/>
      <c r="AD97" s="289"/>
      <c r="AE97" s="289"/>
      <c r="AF97" s="289"/>
      <c r="AG97" s="263">
        <f>'SO 03 - Výměna kolejnic k...'!J30</f>
        <v>0</v>
      </c>
      <c r="AH97" s="264"/>
      <c r="AI97" s="264"/>
      <c r="AJ97" s="264"/>
      <c r="AK97" s="264"/>
      <c r="AL97" s="264"/>
      <c r="AM97" s="264"/>
      <c r="AN97" s="263">
        <f t="shared" si="0"/>
        <v>0</v>
      </c>
      <c r="AO97" s="264"/>
      <c r="AP97" s="264"/>
      <c r="AQ97" s="96" t="s">
        <v>84</v>
      </c>
      <c r="AR97" s="97"/>
      <c r="AS97" s="98">
        <v>0</v>
      </c>
      <c r="AT97" s="99">
        <f t="shared" si="1"/>
        <v>0</v>
      </c>
      <c r="AU97" s="100">
        <f>'SO 03 - Výměna kolejnic k...'!P119</f>
        <v>0</v>
      </c>
      <c r="AV97" s="99">
        <f>'SO 03 - Výměna kolejnic k...'!J33</f>
        <v>0</v>
      </c>
      <c r="AW97" s="99">
        <f>'SO 03 - Výměna kolejnic k...'!J34</f>
        <v>0</v>
      </c>
      <c r="AX97" s="99">
        <f>'SO 03 - Výměna kolejnic k...'!J35</f>
        <v>0</v>
      </c>
      <c r="AY97" s="99">
        <f>'SO 03 - Výměna kolejnic k...'!J36</f>
        <v>0</v>
      </c>
      <c r="AZ97" s="99">
        <f>'SO 03 - Výměna kolejnic k...'!F33</f>
        <v>0</v>
      </c>
      <c r="BA97" s="99">
        <f>'SO 03 - Výměna kolejnic k...'!F34</f>
        <v>0</v>
      </c>
      <c r="BB97" s="99">
        <f>'SO 03 - Výměna kolejnic k...'!F35</f>
        <v>0</v>
      </c>
      <c r="BC97" s="99">
        <f>'SO 03 - Výměna kolejnic k...'!F36</f>
        <v>0</v>
      </c>
      <c r="BD97" s="101">
        <f>'SO 03 - Výměna kolejnic k...'!F37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7" customFormat="1" ht="24.75" customHeight="1">
      <c r="A98" s="92" t="s">
        <v>81</v>
      </c>
      <c r="B98" s="93"/>
      <c r="C98" s="94"/>
      <c r="D98" s="289" t="s">
        <v>94</v>
      </c>
      <c r="E98" s="289"/>
      <c r="F98" s="289"/>
      <c r="G98" s="289"/>
      <c r="H98" s="289"/>
      <c r="I98" s="95"/>
      <c r="J98" s="289" t="s">
        <v>95</v>
      </c>
      <c r="K98" s="289"/>
      <c r="L98" s="289"/>
      <c r="M98" s="289"/>
      <c r="N98" s="289"/>
      <c r="O98" s="289"/>
      <c r="P98" s="289"/>
      <c r="Q98" s="289"/>
      <c r="R98" s="289"/>
      <c r="S98" s="289"/>
      <c r="T98" s="289"/>
      <c r="U98" s="289"/>
      <c r="V98" s="289"/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63">
        <f>'SO 04 - Výměna kolejnic k...'!J30</f>
        <v>0</v>
      </c>
      <c r="AH98" s="264"/>
      <c r="AI98" s="264"/>
      <c r="AJ98" s="264"/>
      <c r="AK98" s="264"/>
      <c r="AL98" s="264"/>
      <c r="AM98" s="264"/>
      <c r="AN98" s="263">
        <f t="shared" si="0"/>
        <v>0</v>
      </c>
      <c r="AO98" s="264"/>
      <c r="AP98" s="264"/>
      <c r="AQ98" s="96" t="s">
        <v>84</v>
      </c>
      <c r="AR98" s="97"/>
      <c r="AS98" s="98">
        <v>0</v>
      </c>
      <c r="AT98" s="99">
        <f t="shared" si="1"/>
        <v>0</v>
      </c>
      <c r="AU98" s="100">
        <f>'SO 04 - Výměna kolejnic k...'!P119</f>
        <v>0</v>
      </c>
      <c r="AV98" s="99">
        <f>'SO 04 - Výměna kolejnic k...'!J33</f>
        <v>0</v>
      </c>
      <c r="AW98" s="99">
        <f>'SO 04 - Výměna kolejnic k...'!J34</f>
        <v>0</v>
      </c>
      <c r="AX98" s="99">
        <f>'SO 04 - Výměna kolejnic k...'!J35</f>
        <v>0</v>
      </c>
      <c r="AY98" s="99">
        <f>'SO 04 - Výměna kolejnic k...'!J36</f>
        <v>0</v>
      </c>
      <c r="AZ98" s="99">
        <f>'SO 04 - Výměna kolejnic k...'!F33</f>
        <v>0</v>
      </c>
      <c r="BA98" s="99">
        <f>'SO 04 - Výměna kolejnic k...'!F34</f>
        <v>0</v>
      </c>
      <c r="BB98" s="99">
        <f>'SO 04 - Výměna kolejnic k...'!F35</f>
        <v>0</v>
      </c>
      <c r="BC98" s="99">
        <f>'SO 04 - Výměna kolejnic k...'!F36</f>
        <v>0</v>
      </c>
      <c r="BD98" s="101">
        <f>'SO 04 - Výměna kolejnic k...'!F37</f>
        <v>0</v>
      </c>
      <c r="BT98" s="102" t="s">
        <v>85</v>
      </c>
      <c r="BV98" s="102" t="s">
        <v>79</v>
      </c>
      <c r="BW98" s="102" t="s">
        <v>96</v>
      </c>
      <c r="BX98" s="102" t="s">
        <v>5</v>
      </c>
      <c r="CL98" s="102" t="s">
        <v>1</v>
      </c>
      <c r="CM98" s="102" t="s">
        <v>87</v>
      </c>
    </row>
    <row r="99" spans="1:91" s="7" customFormat="1" ht="24.75" customHeight="1">
      <c r="A99" s="92" t="s">
        <v>81</v>
      </c>
      <c r="B99" s="93"/>
      <c r="C99" s="94"/>
      <c r="D99" s="289" t="s">
        <v>97</v>
      </c>
      <c r="E99" s="289"/>
      <c r="F99" s="289"/>
      <c r="G99" s="289"/>
      <c r="H99" s="289"/>
      <c r="I99" s="95"/>
      <c r="J99" s="289" t="s">
        <v>98</v>
      </c>
      <c r="K99" s="289"/>
      <c r="L99" s="289"/>
      <c r="M99" s="289"/>
      <c r="N99" s="289"/>
      <c r="O99" s="289"/>
      <c r="P99" s="289"/>
      <c r="Q99" s="289"/>
      <c r="R99" s="289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63">
        <f>'SO 05 - Výměna kolejnic k...'!J30</f>
        <v>0</v>
      </c>
      <c r="AH99" s="264"/>
      <c r="AI99" s="264"/>
      <c r="AJ99" s="264"/>
      <c r="AK99" s="264"/>
      <c r="AL99" s="264"/>
      <c r="AM99" s="264"/>
      <c r="AN99" s="263">
        <f t="shared" si="0"/>
        <v>0</v>
      </c>
      <c r="AO99" s="264"/>
      <c r="AP99" s="264"/>
      <c r="AQ99" s="96" t="s">
        <v>84</v>
      </c>
      <c r="AR99" s="97"/>
      <c r="AS99" s="98">
        <v>0</v>
      </c>
      <c r="AT99" s="99">
        <f t="shared" si="1"/>
        <v>0</v>
      </c>
      <c r="AU99" s="100">
        <f>'SO 05 - Výměna kolejnic k...'!P119</f>
        <v>0</v>
      </c>
      <c r="AV99" s="99">
        <f>'SO 05 - Výměna kolejnic k...'!J33</f>
        <v>0</v>
      </c>
      <c r="AW99" s="99">
        <f>'SO 05 - Výměna kolejnic k...'!J34</f>
        <v>0</v>
      </c>
      <c r="AX99" s="99">
        <f>'SO 05 - Výměna kolejnic k...'!J35</f>
        <v>0</v>
      </c>
      <c r="AY99" s="99">
        <f>'SO 05 - Výměna kolejnic k...'!J36</f>
        <v>0</v>
      </c>
      <c r="AZ99" s="99">
        <f>'SO 05 - Výměna kolejnic k...'!F33</f>
        <v>0</v>
      </c>
      <c r="BA99" s="99">
        <f>'SO 05 - Výměna kolejnic k...'!F34</f>
        <v>0</v>
      </c>
      <c r="BB99" s="99">
        <f>'SO 05 - Výměna kolejnic k...'!F35</f>
        <v>0</v>
      </c>
      <c r="BC99" s="99">
        <f>'SO 05 - Výměna kolejnic k...'!F36</f>
        <v>0</v>
      </c>
      <c r="BD99" s="101">
        <f>'SO 05 - Výměna kolejnic k...'!F37</f>
        <v>0</v>
      </c>
      <c r="BT99" s="102" t="s">
        <v>85</v>
      </c>
      <c r="BV99" s="102" t="s">
        <v>79</v>
      </c>
      <c r="BW99" s="102" t="s">
        <v>99</v>
      </c>
      <c r="BX99" s="102" t="s">
        <v>5</v>
      </c>
      <c r="CL99" s="102" t="s">
        <v>1</v>
      </c>
      <c r="CM99" s="102" t="s">
        <v>87</v>
      </c>
    </row>
    <row r="100" spans="1:91" s="7" customFormat="1" ht="24.75" customHeight="1">
      <c r="A100" s="92" t="s">
        <v>81</v>
      </c>
      <c r="B100" s="93"/>
      <c r="C100" s="94"/>
      <c r="D100" s="289" t="s">
        <v>100</v>
      </c>
      <c r="E100" s="289"/>
      <c r="F100" s="289"/>
      <c r="G100" s="289"/>
      <c r="H100" s="289"/>
      <c r="I100" s="95"/>
      <c r="J100" s="289" t="s">
        <v>101</v>
      </c>
      <c r="K100" s="289"/>
      <c r="L100" s="289"/>
      <c r="M100" s="289"/>
      <c r="N100" s="289"/>
      <c r="O100" s="289"/>
      <c r="P100" s="289"/>
      <c r="Q100" s="289"/>
      <c r="R100" s="289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63">
        <f>'SO 06 - Výměna kolejnic k...'!J30</f>
        <v>0</v>
      </c>
      <c r="AH100" s="264"/>
      <c r="AI100" s="264"/>
      <c r="AJ100" s="264"/>
      <c r="AK100" s="264"/>
      <c r="AL100" s="264"/>
      <c r="AM100" s="264"/>
      <c r="AN100" s="263">
        <f t="shared" si="0"/>
        <v>0</v>
      </c>
      <c r="AO100" s="264"/>
      <c r="AP100" s="264"/>
      <c r="AQ100" s="96" t="s">
        <v>84</v>
      </c>
      <c r="AR100" s="97"/>
      <c r="AS100" s="98">
        <v>0</v>
      </c>
      <c r="AT100" s="99">
        <f t="shared" si="1"/>
        <v>0</v>
      </c>
      <c r="AU100" s="100">
        <f>'SO 06 - Výměna kolejnic k...'!P119</f>
        <v>0</v>
      </c>
      <c r="AV100" s="99">
        <f>'SO 06 - Výměna kolejnic k...'!J33</f>
        <v>0</v>
      </c>
      <c r="AW100" s="99">
        <f>'SO 06 - Výměna kolejnic k...'!J34</f>
        <v>0</v>
      </c>
      <c r="AX100" s="99">
        <f>'SO 06 - Výměna kolejnic k...'!J35</f>
        <v>0</v>
      </c>
      <c r="AY100" s="99">
        <f>'SO 06 - Výměna kolejnic k...'!J36</f>
        <v>0</v>
      </c>
      <c r="AZ100" s="99">
        <f>'SO 06 - Výměna kolejnic k...'!F33</f>
        <v>0</v>
      </c>
      <c r="BA100" s="99">
        <f>'SO 06 - Výměna kolejnic k...'!F34</f>
        <v>0</v>
      </c>
      <c r="BB100" s="99">
        <f>'SO 06 - Výměna kolejnic k...'!F35</f>
        <v>0</v>
      </c>
      <c r="BC100" s="99">
        <f>'SO 06 - Výměna kolejnic k...'!F36</f>
        <v>0</v>
      </c>
      <c r="BD100" s="101">
        <f>'SO 06 - Výměna kolejnic k...'!F37</f>
        <v>0</v>
      </c>
      <c r="BT100" s="102" t="s">
        <v>85</v>
      </c>
      <c r="BV100" s="102" t="s">
        <v>79</v>
      </c>
      <c r="BW100" s="102" t="s">
        <v>102</v>
      </c>
      <c r="BX100" s="102" t="s">
        <v>5</v>
      </c>
      <c r="CL100" s="102" t="s">
        <v>1</v>
      </c>
      <c r="CM100" s="102" t="s">
        <v>87</v>
      </c>
    </row>
    <row r="101" spans="1:91" s="7" customFormat="1" ht="24.75" customHeight="1">
      <c r="A101" s="92" t="s">
        <v>81</v>
      </c>
      <c r="B101" s="93"/>
      <c r="C101" s="94"/>
      <c r="D101" s="289" t="s">
        <v>103</v>
      </c>
      <c r="E101" s="289"/>
      <c r="F101" s="289"/>
      <c r="G101" s="289"/>
      <c r="H101" s="289"/>
      <c r="I101" s="95"/>
      <c r="J101" s="289" t="s">
        <v>104</v>
      </c>
      <c r="K101" s="289"/>
      <c r="L101" s="289"/>
      <c r="M101" s="289"/>
      <c r="N101" s="289"/>
      <c r="O101" s="289"/>
      <c r="P101" s="289"/>
      <c r="Q101" s="289"/>
      <c r="R101" s="289"/>
      <c r="S101" s="289"/>
      <c r="T101" s="289"/>
      <c r="U101" s="289"/>
      <c r="V101" s="289"/>
      <c r="W101" s="289"/>
      <c r="X101" s="289"/>
      <c r="Y101" s="289"/>
      <c r="Z101" s="289"/>
      <c r="AA101" s="289"/>
      <c r="AB101" s="289"/>
      <c r="AC101" s="289"/>
      <c r="AD101" s="289"/>
      <c r="AE101" s="289"/>
      <c r="AF101" s="289"/>
      <c r="AG101" s="263">
        <f>'SO 07 - Výměna kolejnic k...'!J30</f>
        <v>0</v>
      </c>
      <c r="AH101" s="264"/>
      <c r="AI101" s="264"/>
      <c r="AJ101" s="264"/>
      <c r="AK101" s="264"/>
      <c r="AL101" s="264"/>
      <c r="AM101" s="264"/>
      <c r="AN101" s="263">
        <f t="shared" si="0"/>
        <v>0</v>
      </c>
      <c r="AO101" s="264"/>
      <c r="AP101" s="264"/>
      <c r="AQ101" s="96" t="s">
        <v>84</v>
      </c>
      <c r="AR101" s="97"/>
      <c r="AS101" s="98">
        <v>0</v>
      </c>
      <c r="AT101" s="99">
        <f t="shared" si="1"/>
        <v>0</v>
      </c>
      <c r="AU101" s="100">
        <f>'SO 07 - Výměna kolejnic k...'!P119</f>
        <v>0</v>
      </c>
      <c r="AV101" s="99">
        <f>'SO 07 - Výměna kolejnic k...'!J33</f>
        <v>0</v>
      </c>
      <c r="AW101" s="99">
        <f>'SO 07 - Výměna kolejnic k...'!J34</f>
        <v>0</v>
      </c>
      <c r="AX101" s="99">
        <f>'SO 07 - Výměna kolejnic k...'!J35</f>
        <v>0</v>
      </c>
      <c r="AY101" s="99">
        <f>'SO 07 - Výměna kolejnic k...'!J36</f>
        <v>0</v>
      </c>
      <c r="AZ101" s="99">
        <f>'SO 07 - Výměna kolejnic k...'!F33</f>
        <v>0</v>
      </c>
      <c r="BA101" s="99">
        <f>'SO 07 - Výměna kolejnic k...'!F34</f>
        <v>0</v>
      </c>
      <c r="BB101" s="99">
        <f>'SO 07 - Výměna kolejnic k...'!F35</f>
        <v>0</v>
      </c>
      <c r="BC101" s="99">
        <f>'SO 07 - Výměna kolejnic k...'!F36</f>
        <v>0</v>
      </c>
      <c r="BD101" s="101">
        <f>'SO 07 - Výměna kolejnic k...'!F37</f>
        <v>0</v>
      </c>
      <c r="BT101" s="102" t="s">
        <v>85</v>
      </c>
      <c r="BV101" s="102" t="s">
        <v>79</v>
      </c>
      <c r="BW101" s="102" t="s">
        <v>105</v>
      </c>
      <c r="BX101" s="102" t="s">
        <v>5</v>
      </c>
      <c r="CL101" s="102" t="s">
        <v>1</v>
      </c>
      <c r="CM101" s="102" t="s">
        <v>87</v>
      </c>
    </row>
    <row r="102" spans="1:91" s="7" customFormat="1" ht="24.75" customHeight="1">
      <c r="A102" s="92" t="s">
        <v>81</v>
      </c>
      <c r="B102" s="93"/>
      <c r="C102" s="94"/>
      <c r="D102" s="289" t="s">
        <v>106</v>
      </c>
      <c r="E102" s="289"/>
      <c r="F102" s="289"/>
      <c r="G102" s="289"/>
      <c r="H102" s="289"/>
      <c r="I102" s="95"/>
      <c r="J102" s="289" t="s">
        <v>107</v>
      </c>
      <c r="K102" s="289"/>
      <c r="L102" s="289"/>
      <c r="M102" s="289"/>
      <c r="N102" s="289"/>
      <c r="O102" s="289"/>
      <c r="P102" s="289"/>
      <c r="Q102" s="289"/>
      <c r="R102" s="289"/>
      <c r="S102" s="289"/>
      <c r="T102" s="289"/>
      <c r="U102" s="289"/>
      <c r="V102" s="289"/>
      <c r="W102" s="289"/>
      <c r="X102" s="289"/>
      <c r="Y102" s="289"/>
      <c r="Z102" s="289"/>
      <c r="AA102" s="289"/>
      <c r="AB102" s="289"/>
      <c r="AC102" s="289"/>
      <c r="AD102" s="289"/>
      <c r="AE102" s="289"/>
      <c r="AF102" s="289"/>
      <c r="AG102" s="263">
        <f>'SO 08 - Výměna kolejnic k...'!J30</f>
        <v>0</v>
      </c>
      <c r="AH102" s="264"/>
      <c r="AI102" s="264"/>
      <c r="AJ102" s="264"/>
      <c r="AK102" s="264"/>
      <c r="AL102" s="264"/>
      <c r="AM102" s="264"/>
      <c r="AN102" s="263">
        <f t="shared" si="0"/>
        <v>0</v>
      </c>
      <c r="AO102" s="264"/>
      <c r="AP102" s="264"/>
      <c r="AQ102" s="96" t="s">
        <v>84</v>
      </c>
      <c r="AR102" s="97"/>
      <c r="AS102" s="98">
        <v>0</v>
      </c>
      <c r="AT102" s="99">
        <f t="shared" si="1"/>
        <v>0</v>
      </c>
      <c r="AU102" s="100">
        <f>'SO 08 - Výměna kolejnic k...'!P119</f>
        <v>0</v>
      </c>
      <c r="AV102" s="99">
        <f>'SO 08 - Výměna kolejnic k...'!J33</f>
        <v>0</v>
      </c>
      <c r="AW102" s="99">
        <f>'SO 08 - Výměna kolejnic k...'!J34</f>
        <v>0</v>
      </c>
      <c r="AX102" s="99">
        <f>'SO 08 - Výměna kolejnic k...'!J35</f>
        <v>0</v>
      </c>
      <c r="AY102" s="99">
        <f>'SO 08 - Výměna kolejnic k...'!J36</f>
        <v>0</v>
      </c>
      <c r="AZ102" s="99">
        <f>'SO 08 - Výměna kolejnic k...'!F33</f>
        <v>0</v>
      </c>
      <c r="BA102" s="99">
        <f>'SO 08 - Výměna kolejnic k...'!F34</f>
        <v>0</v>
      </c>
      <c r="BB102" s="99">
        <f>'SO 08 - Výměna kolejnic k...'!F35</f>
        <v>0</v>
      </c>
      <c r="BC102" s="99">
        <f>'SO 08 - Výměna kolejnic k...'!F36</f>
        <v>0</v>
      </c>
      <c r="BD102" s="101">
        <f>'SO 08 - Výměna kolejnic k...'!F37</f>
        <v>0</v>
      </c>
      <c r="BT102" s="102" t="s">
        <v>85</v>
      </c>
      <c r="BV102" s="102" t="s">
        <v>79</v>
      </c>
      <c r="BW102" s="102" t="s">
        <v>108</v>
      </c>
      <c r="BX102" s="102" t="s">
        <v>5</v>
      </c>
      <c r="CL102" s="102" t="s">
        <v>1</v>
      </c>
      <c r="CM102" s="102" t="s">
        <v>87</v>
      </c>
    </row>
    <row r="103" spans="1:91" s="7" customFormat="1" ht="24.75" customHeight="1">
      <c r="A103" s="92" t="s">
        <v>81</v>
      </c>
      <c r="B103" s="93"/>
      <c r="C103" s="94"/>
      <c r="D103" s="289" t="s">
        <v>109</v>
      </c>
      <c r="E103" s="289"/>
      <c r="F103" s="289"/>
      <c r="G103" s="289"/>
      <c r="H103" s="289"/>
      <c r="I103" s="95"/>
      <c r="J103" s="289" t="s">
        <v>110</v>
      </c>
      <c r="K103" s="289"/>
      <c r="L103" s="289"/>
      <c r="M103" s="289"/>
      <c r="N103" s="289"/>
      <c r="O103" s="289"/>
      <c r="P103" s="289"/>
      <c r="Q103" s="289"/>
      <c r="R103" s="289"/>
      <c r="S103" s="289"/>
      <c r="T103" s="289"/>
      <c r="U103" s="289"/>
      <c r="V103" s="289"/>
      <c r="W103" s="289"/>
      <c r="X103" s="289"/>
      <c r="Y103" s="289"/>
      <c r="Z103" s="289"/>
      <c r="AA103" s="289"/>
      <c r="AB103" s="289"/>
      <c r="AC103" s="289"/>
      <c r="AD103" s="289"/>
      <c r="AE103" s="289"/>
      <c r="AF103" s="289"/>
      <c r="AG103" s="263">
        <f>'SO 09 - Výměna kolejnic k...'!J30</f>
        <v>0</v>
      </c>
      <c r="AH103" s="264"/>
      <c r="AI103" s="264"/>
      <c r="AJ103" s="264"/>
      <c r="AK103" s="264"/>
      <c r="AL103" s="264"/>
      <c r="AM103" s="264"/>
      <c r="AN103" s="263">
        <f t="shared" si="0"/>
        <v>0</v>
      </c>
      <c r="AO103" s="264"/>
      <c r="AP103" s="264"/>
      <c r="AQ103" s="96" t="s">
        <v>84</v>
      </c>
      <c r="AR103" s="97"/>
      <c r="AS103" s="98">
        <v>0</v>
      </c>
      <c r="AT103" s="99">
        <f t="shared" si="1"/>
        <v>0</v>
      </c>
      <c r="AU103" s="100">
        <f>'SO 09 - Výměna kolejnic k...'!P119</f>
        <v>0</v>
      </c>
      <c r="AV103" s="99">
        <f>'SO 09 - Výměna kolejnic k...'!J33</f>
        <v>0</v>
      </c>
      <c r="AW103" s="99">
        <f>'SO 09 - Výměna kolejnic k...'!J34</f>
        <v>0</v>
      </c>
      <c r="AX103" s="99">
        <f>'SO 09 - Výměna kolejnic k...'!J35</f>
        <v>0</v>
      </c>
      <c r="AY103" s="99">
        <f>'SO 09 - Výměna kolejnic k...'!J36</f>
        <v>0</v>
      </c>
      <c r="AZ103" s="99">
        <f>'SO 09 - Výměna kolejnic k...'!F33</f>
        <v>0</v>
      </c>
      <c r="BA103" s="99">
        <f>'SO 09 - Výměna kolejnic k...'!F34</f>
        <v>0</v>
      </c>
      <c r="BB103" s="99">
        <f>'SO 09 - Výměna kolejnic k...'!F35</f>
        <v>0</v>
      </c>
      <c r="BC103" s="99">
        <f>'SO 09 - Výměna kolejnic k...'!F36</f>
        <v>0</v>
      </c>
      <c r="BD103" s="101">
        <f>'SO 09 - Výměna kolejnic k...'!F37</f>
        <v>0</v>
      </c>
      <c r="BT103" s="102" t="s">
        <v>85</v>
      </c>
      <c r="BV103" s="102" t="s">
        <v>79</v>
      </c>
      <c r="BW103" s="102" t="s">
        <v>111</v>
      </c>
      <c r="BX103" s="102" t="s">
        <v>5</v>
      </c>
      <c r="CL103" s="102" t="s">
        <v>1</v>
      </c>
      <c r="CM103" s="102" t="s">
        <v>87</v>
      </c>
    </row>
    <row r="104" spans="1:91" s="7" customFormat="1" ht="24.75" customHeight="1">
      <c r="A104" s="92" t="s">
        <v>81</v>
      </c>
      <c r="B104" s="93"/>
      <c r="C104" s="94"/>
      <c r="D104" s="289" t="s">
        <v>112</v>
      </c>
      <c r="E104" s="289"/>
      <c r="F104" s="289"/>
      <c r="G104" s="289"/>
      <c r="H104" s="289"/>
      <c r="I104" s="95"/>
      <c r="J104" s="289" t="s">
        <v>113</v>
      </c>
      <c r="K104" s="289"/>
      <c r="L104" s="289"/>
      <c r="M104" s="289"/>
      <c r="N104" s="289"/>
      <c r="O104" s="289"/>
      <c r="P104" s="289"/>
      <c r="Q104" s="289"/>
      <c r="R104" s="289"/>
      <c r="S104" s="289"/>
      <c r="T104" s="289"/>
      <c r="U104" s="289"/>
      <c r="V104" s="289"/>
      <c r="W104" s="289"/>
      <c r="X104" s="289"/>
      <c r="Y104" s="289"/>
      <c r="Z104" s="289"/>
      <c r="AA104" s="289"/>
      <c r="AB104" s="289"/>
      <c r="AC104" s="289"/>
      <c r="AD104" s="289"/>
      <c r="AE104" s="289"/>
      <c r="AF104" s="289"/>
      <c r="AG104" s="263">
        <f>'SO 10 - Výměna kolejnic k...'!J30</f>
        <v>0</v>
      </c>
      <c r="AH104" s="264"/>
      <c r="AI104" s="264"/>
      <c r="AJ104" s="264"/>
      <c r="AK104" s="264"/>
      <c r="AL104" s="264"/>
      <c r="AM104" s="264"/>
      <c r="AN104" s="263">
        <f t="shared" si="0"/>
        <v>0</v>
      </c>
      <c r="AO104" s="264"/>
      <c r="AP104" s="264"/>
      <c r="AQ104" s="96" t="s">
        <v>84</v>
      </c>
      <c r="AR104" s="97"/>
      <c r="AS104" s="98">
        <v>0</v>
      </c>
      <c r="AT104" s="99">
        <f t="shared" si="1"/>
        <v>0</v>
      </c>
      <c r="AU104" s="100">
        <f>'SO 10 - Výměna kolejnic k...'!P119</f>
        <v>0</v>
      </c>
      <c r="AV104" s="99">
        <f>'SO 10 - Výměna kolejnic k...'!J33</f>
        <v>0</v>
      </c>
      <c r="AW104" s="99">
        <f>'SO 10 - Výměna kolejnic k...'!J34</f>
        <v>0</v>
      </c>
      <c r="AX104" s="99">
        <f>'SO 10 - Výměna kolejnic k...'!J35</f>
        <v>0</v>
      </c>
      <c r="AY104" s="99">
        <f>'SO 10 - Výměna kolejnic k...'!J36</f>
        <v>0</v>
      </c>
      <c r="AZ104" s="99">
        <f>'SO 10 - Výměna kolejnic k...'!F33</f>
        <v>0</v>
      </c>
      <c r="BA104" s="99">
        <f>'SO 10 - Výměna kolejnic k...'!F34</f>
        <v>0</v>
      </c>
      <c r="BB104" s="99">
        <f>'SO 10 - Výměna kolejnic k...'!F35</f>
        <v>0</v>
      </c>
      <c r="BC104" s="99">
        <f>'SO 10 - Výměna kolejnic k...'!F36</f>
        <v>0</v>
      </c>
      <c r="BD104" s="101">
        <f>'SO 10 - Výměna kolejnic k...'!F37</f>
        <v>0</v>
      </c>
      <c r="BT104" s="102" t="s">
        <v>85</v>
      </c>
      <c r="BV104" s="102" t="s">
        <v>79</v>
      </c>
      <c r="BW104" s="102" t="s">
        <v>114</v>
      </c>
      <c r="BX104" s="102" t="s">
        <v>5</v>
      </c>
      <c r="CL104" s="102" t="s">
        <v>1</v>
      </c>
      <c r="CM104" s="102" t="s">
        <v>87</v>
      </c>
    </row>
    <row r="105" spans="1:91" s="7" customFormat="1" ht="24.75" customHeight="1">
      <c r="A105" s="92" t="s">
        <v>81</v>
      </c>
      <c r="B105" s="93"/>
      <c r="C105" s="94"/>
      <c r="D105" s="289" t="s">
        <v>115</v>
      </c>
      <c r="E105" s="289"/>
      <c r="F105" s="289"/>
      <c r="G105" s="289"/>
      <c r="H105" s="289"/>
      <c r="I105" s="95"/>
      <c r="J105" s="289" t="s">
        <v>116</v>
      </c>
      <c r="K105" s="289"/>
      <c r="L105" s="289"/>
      <c r="M105" s="289"/>
      <c r="N105" s="289"/>
      <c r="O105" s="289"/>
      <c r="P105" s="289"/>
      <c r="Q105" s="289"/>
      <c r="R105" s="289"/>
      <c r="S105" s="289"/>
      <c r="T105" s="289"/>
      <c r="U105" s="289"/>
      <c r="V105" s="289"/>
      <c r="W105" s="289"/>
      <c r="X105" s="289"/>
      <c r="Y105" s="289"/>
      <c r="Z105" s="289"/>
      <c r="AA105" s="289"/>
      <c r="AB105" s="289"/>
      <c r="AC105" s="289"/>
      <c r="AD105" s="289"/>
      <c r="AE105" s="289"/>
      <c r="AF105" s="289"/>
      <c r="AG105" s="263">
        <f>'VON - Výměna kolejnic v ú...'!J30</f>
        <v>0</v>
      </c>
      <c r="AH105" s="264"/>
      <c r="AI105" s="264"/>
      <c r="AJ105" s="264"/>
      <c r="AK105" s="264"/>
      <c r="AL105" s="264"/>
      <c r="AM105" s="264"/>
      <c r="AN105" s="263">
        <f t="shared" si="0"/>
        <v>0</v>
      </c>
      <c r="AO105" s="264"/>
      <c r="AP105" s="264"/>
      <c r="AQ105" s="96" t="s">
        <v>84</v>
      </c>
      <c r="AR105" s="97"/>
      <c r="AS105" s="103">
        <v>0</v>
      </c>
      <c r="AT105" s="104">
        <f t="shared" si="1"/>
        <v>0</v>
      </c>
      <c r="AU105" s="105">
        <f>'VON - Výměna kolejnic v ú...'!P117</f>
        <v>0</v>
      </c>
      <c r="AV105" s="104">
        <f>'VON - Výměna kolejnic v ú...'!J33</f>
        <v>0</v>
      </c>
      <c r="AW105" s="104">
        <f>'VON - Výměna kolejnic v ú...'!J34</f>
        <v>0</v>
      </c>
      <c r="AX105" s="104">
        <f>'VON - Výměna kolejnic v ú...'!J35</f>
        <v>0</v>
      </c>
      <c r="AY105" s="104">
        <f>'VON - Výměna kolejnic v ú...'!J36</f>
        <v>0</v>
      </c>
      <c r="AZ105" s="104">
        <f>'VON - Výměna kolejnic v ú...'!F33</f>
        <v>0</v>
      </c>
      <c r="BA105" s="104">
        <f>'VON - Výměna kolejnic v ú...'!F34</f>
        <v>0</v>
      </c>
      <c r="BB105" s="104">
        <f>'VON - Výměna kolejnic v ú...'!F35</f>
        <v>0</v>
      </c>
      <c r="BC105" s="104">
        <f>'VON - Výměna kolejnic v ú...'!F36</f>
        <v>0</v>
      </c>
      <c r="BD105" s="106">
        <f>'VON - Výměna kolejnic v ú...'!F37</f>
        <v>0</v>
      </c>
      <c r="BT105" s="102" t="s">
        <v>85</v>
      </c>
      <c r="BV105" s="102" t="s">
        <v>79</v>
      </c>
      <c r="BW105" s="102" t="s">
        <v>117</v>
      </c>
      <c r="BX105" s="102" t="s">
        <v>5</v>
      </c>
      <c r="CL105" s="102" t="s">
        <v>1</v>
      </c>
      <c r="CM105" s="102" t="s">
        <v>87</v>
      </c>
    </row>
    <row r="106" spans="1:91" s="2" customFormat="1" ht="30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8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</row>
    <row r="107" spans="1:9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38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</row>
  </sheetData>
  <sheetProtection algorithmName="SHA-512" hashValue="+5dHqbxaTqU4XXeL9G/pvjE0cPvK+STpTRwNuY9Zui7qvILuJNjFCz+DgFXYpZuJ+Tu0yYE0AKgbZ4eB94KCIQ==" saltValue="8GN/G8KAsiF5vl13BFCD03+iZVVrBgIyuENMSjbL6yto6cvDI7rLqjGx0i9ubDbuoFsan0LUeECqg+IJNsHM3g==" spinCount="100000" sheet="1" objects="1" scenarios="1" formatColumns="0" formatRows="0"/>
  <mergeCells count="82">
    <mergeCell ref="D95:H95"/>
    <mergeCell ref="D99:H99"/>
    <mergeCell ref="D100:H100"/>
    <mergeCell ref="D96:H96"/>
    <mergeCell ref="D97:H97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D102:H102"/>
    <mergeCell ref="L30:P30"/>
    <mergeCell ref="W30:AE30"/>
    <mergeCell ref="L31:P31"/>
    <mergeCell ref="W31:AE31"/>
    <mergeCell ref="AK31:AO31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K32:AO32"/>
    <mergeCell ref="AK30:AO30"/>
    <mergeCell ref="L85:AO85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105:AP105"/>
    <mergeCell ref="AG105:AM105"/>
    <mergeCell ref="AN94:AP94"/>
    <mergeCell ref="AG104:AM104"/>
    <mergeCell ref="AG96:AM96"/>
    <mergeCell ref="AG98:AM98"/>
  </mergeCells>
  <hyperlinks>
    <hyperlink ref="A95" location="'SO 01 - Výměna kolejnic k...'!C2" display="/"/>
    <hyperlink ref="A96" location="'SO 02 - Výměna kolejnic k...'!C2" display="/"/>
    <hyperlink ref="A97" location="'SO 03 - Výměna kolejnic k...'!C2" display="/"/>
    <hyperlink ref="A98" location="'SO 04 - Výměna kolejnic k...'!C2" display="/"/>
    <hyperlink ref="A99" location="'SO 05 - Výměna kolejnic k...'!C2" display="/"/>
    <hyperlink ref="A100" location="'SO 06 - Výměna kolejnic k...'!C2" display="/"/>
    <hyperlink ref="A101" location="'SO 07 - Výměna kolejnic k...'!C2" display="/"/>
    <hyperlink ref="A102" location="'SO 08 - Výměna kolejnic k...'!C2" display="/"/>
    <hyperlink ref="A103" location="'SO 09 - Výměna kolejnic k...'!C2" display="/"/>
    <hyperlink ref="A104" location="'SO 10 - Výměna kolejnic k...'!C2" display="/"/>
    <hyperlink ref="A105" location="'VON - Výměna kolejnic v ú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111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7" t="str">
        <f>'Rekapitulace stavby'!K6</f>
        <v>Výměna kolejnic v úseku Suchdol nad Odrou – Heřmánky</v>
      </c>
      <c r="F7" s="308"/>
      <c r="G7" s="308"/>
      <c r="H7" s="308"/>
      <c r="I7" s="107"/>
      <c r="L7" s="19"/>
    </row>
    <row r="8" spans="1:46" s="2" customFormat="1" ht="12" customHeight="1">
      <c r="A8" s="33"/>
      <c r="B8" s="38"/>
      <c r="C8" s="33"/>
      <c r="D8" s="113" t="s">
        <v>119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9" t="s">
        <v>675</v>
      </c>
      <c r="F9" s="310"/>
      <c r="G9" s="310"/>
      <c r="H9" s="31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8. 6. 2020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3" t="s">
        <v>1</v>
      </c>
      <c r="F27" s="313"/>
      <c r="G27" s="313"/>
      <c r="H27" s="31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ROUND((SUM(BE119:BE190)),  2)</f>
        <v>0</v>
      </c>
      <c r="G33" s="33"/>
      <c r="H33" s="33"/>
      <c r="I33" s="130">
        <v>0.21</v>
      </c>
      <c r="J33" s="129">
        <f>ROUND(((SUM(BE119:BE190))*I33),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ROUND((SUM(BF119:BF190)),  2)</f>
        <v>0</v>
      </c>
      <c r="G34" s="33"/>
      <c r="H34" s="33"/>
      <c r="I34" s="130">
        <v>0.15</v>
      </c>
      <c r="J34" s="129">
        <f>ROUND(((SUM(BF119:BF190))*I34),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ROUND((SUM(BG119:BG190)),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ROUND((SUM(BH119:BH190)),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ROUND((SUM(BI119:BI190)),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Výměna kolejnic v úseku Suchdol nad Odrou – Heřmánky</v>
      </c>
      <c r="F85" s="306"/>
      <c r="G85" s="306"/>
      <c r="H85" s="306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6" t="str">
        <f>E9</f>
        <v>SO 09 - Výměna kolejnic km 15,405 - 15,607 Odry - Heřmánky</v>
      </c>
      <c r="F87" s="304"/>
      <c r="G87" s="304"/>
      <c r="H87" s="30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PO Suchdol n.O.</v>
      </c>
      <c r="G89" s="35"/>
      <c r="H89" s="35"/>
      <c r="I89" s="116" t="s">
        <v>22</v>
      </c>
      <c r="J89" s="65" t="str">
        <f>IF(J12="","",J12)</f>
        <v>8. 6. 2020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122</v>
      </c>
      <c r="D94" s="156"/>
      <c r="E94" s="156"/>
      <c r="F94" s="156"/>
      <c r="G94" s="156"/>
      <c r="H94" s="156"/>
      <c r="I94" s="157"/>
      <c r="J94" s="158" t="s">
        <v>123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125</v>
      </c>
    </row>
    <row r="97" spans="1:31" s="9" customFormat="1" ht="24.95" customHeight="1">
      <c r="B97" s="160"/>
      <c r="C97" s="161"/>
      <c r="D97" s="162" t="s">
        <v>126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128</v>
      </c>
      <c r="E99" s="163"/>
      <c r="F99" s="163"/>
      <c r="G99" s="163"/>
      <c r="H99" s="163"/>
      <c r="I99" s="164"/>
      <c r="J99" s="165">
        <f>J170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5" t="str">
        <f>E7</f>
        <v>Výměna kolejnic v úseku Suchdol nad Odrou – Heřmánky</v>
      </c>
      <c r="F109" s="306"/>
      <c r="G109" s="306"/>
      <c r="H109" s="306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6" t="str">
        <f>E9</f>
        <v>SO 09 - Výměna kolejnic km 15,405 - 15,607 Odry - Heřmánky</v>
      </c>
      <c r="F111" s="304"/>
      <c r="G111" s="304"/>
      <c r="H111" s="304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PO Suchdol n.O.</v>
      </c>
      <c r="G113" s="35"/>
      <c r="H113" s="35"/>
      <c r="I113" s="116" t="s">
        <v>22</v>
      </c>
      <c r="J113" s="65" t="str">
        <f>IF(J12="","",J12)</f>
        <v>8. 6. 2020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130</v>
      </c>
      <c r="D118" s="177" t="s">
        <v>62</v>
      </c>
      <c r="E118" s="177" t="s">
        <v>58</v>
      </c>
      <c r="F118" s="177" t="s">
        <v>59</v>
      </c>
      <c r="G118" s="177" t="s">
        <v>131</v>
      </c>
      <c r="H118" s="177" t="s">
        <v>132</v>
      </c>
      <c r="I118" s="178" t="s">
        <v>133</v>
      </c>
      <c r="J118" s="177" t="s">
        <v>123</v>
      </c>
      <c r="K118" s="179" t="s">
        <v>134</v>
      </c>
      <c r="L118" s="180"/>
      <c r="M118" s="74" t="s">
        <v>1</v>
      </c>
      <c r="N118" s="75" t="s">
        <v>41</v>
      </c>
      <c r="O118" s="75" t="s">
        <v>135</v>
      </c>
      <c r="P118" s="75" t="s">
        <v>136</v>
      </c>
      <c r="Q118" s="75" t="s">
        <v>137</v>
      </c>
      <c r="R118" s="75" t="s">
        <v>138</v>
      </c>
      <c r="S118" s="75" t="s">
        <v>139</v>
      </c>
      <c r="T118" s="76" t="s">
        <v>140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141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P120+P170</f>
        <v>0</v>
      </c>
      <c r="Q119" s="78"/>
      <c r="R119" s="183">
        <f>R120+R170</f>
        <v>17.87772</v>
      </c>
      <c r="S119" s="78"/>
      <c r="T119" s="184">
        <f>T120+T170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125</v>
      </c>
      <c r="BK119" s="185">
        <f>BK120+BK170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142</v>
      </c>
      <c r="F120" s="189" t="s">
        <v>143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17.87772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145</v>
      </c>
      <c r="F121" s="200" t="s">
        <v>146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SUM(P122:P169)</f>
        <v>0</v>
      </c>
      <c r="Q121" s="194"/>
      <c r="R121" s="195">
        <f>SUM(R122:R169)</f>
        <v>17.87772</v>
      </c>
      <c r="S121" s="194"/>
      <c r="T121" s="196">
        <f>SUM(T122:T169)</f>
        <v>0</v>
      </c>
      <c r="AR121" s="197" t="s">
        <v>85</v>
      </c>
      <c r="AT121" s="198" t="s">
        <v>76</v>
      </c>
      <c r="AU121" s="198" t="s">
        <v>85</v>
      </c>
      <c r="AY121" s="197" t="s">
        <v>144</v>
      </c>
      <c r="BK121" s="199">
        <f>SUM(BK122:BK169)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147</v>
      </c>
      <c r="E122" s="203" t="s">
        <v>148</v>
      </c>
      <c r="F122" s="204" t="s">
        <v>149</v>
      </c>
      <c r="G122" s="205" t="s">
        <v>150</v>
      </c>
      <c r="H122" s="206">
        <v>4</v>
      </c>
      <c r="I122" s="207"/>
      <c r="J122" s="208">
        <f>ROUND(I122*H122,2)</f>
        <v>0</v>
      </c>
      <c r="K122" s="204" t="s">
        <v>151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147</v>
      </c>
      <c r="AU122" s="213" t="s">
        <v>87</v>
      </c>
      <c r="AY122" s="16" t="s">
        <v>144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676</v>
      </c>
    </row>
    <row r="123" spans="1:65" s="2" customFormat="1" ht="19.5">
      <c r="A123" s="33"/>
      <c r="B123" s="34"/>
      <c r="C123" s="35"/>
      <c r="D123" s="215" t="s">
        <v>154</v>
      </c>
      <c r="E123" s="35"/>
      <c r="F123" s="216" t="s">
        <v>155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154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147</v>
      </c>
      <c r="E124" s="203" t="s">
        <v>508</v>
      </c>
      <c r="F124" s="204" t="s">
        <v>509</v>
      </c>
      <c r="G124" s="205" t="s">
        <v>510</v>
      </c>
      <c r="H124" s="206">
        <v>18</v>
      </c>
      <c r="I124" s="207"/>
      <c r="J124" s="208">
        <f>ROUND(I124*H124,2)</f>
        <v>0</v>
      </c>
      <c r="K124" s="204" t="s">
        <v>151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152</v>
      </c>
      <c r="AT124" s="213" t="s">
        <v>147</v>
      </c>
      <c r="AU124" s="213" t="s">
        <v>87</v>
      </c>
      <c r="AY124" s="16" t="s">
        <v>144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152</v>
      </c>
      <c r="BM124" s="213" t="s">
        <v>677</v>
      </c>
    </row>
    <row r="125" spans="1:65" s="2" customFormat="1" ht="29.25">
      <c r="A125" s="33"/>
      <c r="B125" s="34"/>
      <c r="C125" s="35"/>
      <c r="D125" s="215" t="s">
        <v>154</v>
      </c>
      <c r="E125" s="35"/>
      <c r="F125" s="216" t="s">
        <v>512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154</v>
      </c>
      <c r="AU125" s="16" t="s">
        <v>87</v>
      </c>
    </row>
    <row r="126" spans="1:65" s="2" customFormat="1" ht="21.75" customHeight="1">
      <c r="A126" s="33"/>
      <c r="B126" s="34"/>
      <c r="C126" s="202" t="s">
        <v>163</v>
      </c>
      <c r="D126" s="202" t="s">
        <v>147</v>
      </c>
      <c r="E126" s="203" t="s">
        <v>678</v>
      </c>
      <c r="F126" s="204" t="s">
        <v>679</v>
      </c>
      <c r="G126" s="205" t="s">
        <v>158</v>
      </c>
      <c r="H126" s="206">
        <v>403</v>
      </c>
      <c r="I126" s="207"/>
      <c r="J126" s="208">
        <f>ROUND(I126*H126,2)</f>
        <v>0</v>
      </c>
      <c r="K126" s="204" t="s">
        <v>151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152</v>
      </c>
      <c r="AT126" s="213" t="s">
        <v>147</v>
      </c>
      <c r="AU126" s="213" t="s">
        <v>87</v>
      </c>
      <c r="AY126" s="16" t="s">
        <v>144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152</v>
      </c>
      <c r="BM126" s="213" t="s">
        <v>680</v>
      </c>
    </row>
    <row r="127" spans="1:65" s="2" customFormat="1" ht="39">
      <c r="A127" s="33"/>
      <c r="B127" s="34"/>
      <c r="C127" s="35"/>
      <c r="D127" s="215" t="s">
        <v>154</v>
      </c>
      <c r="E127" s="35"/>
      <c r="F127" s="216" t="s">
        <v>681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154</v>
      </c>
      <c r="AU127" s="16" t="s">
        <v>87</v>
      </c>
    </row>
    <row r="128" spans="1:65" s="13" customFormat="1">
      <c r="B128" s="219"/>
      <c r="C128" s="220"/>
      <c r="D128" s="215" t="s">
        <v>161</v>
      </c>
      <c r="E128" s="221" t="s">
        <v>1</v>
      </c>
      <c r="F128" s="222" t="s">
        <v>682</v>
      </c>
      <c r="G128" s="220"/>
      <c r="H128" s="223">
        <v>403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161</v>
      </c>
      <c r="AU128" s="229" t="s">
        <v>87</v>
      </c>
      <c r="AV128" s="13" t="s">
        <v>87</v>
      </c>
      <c r="AW128" s="13" t="s">
        <v>34</v>
      </c>
      <c r="AX128" s="13" t="s">
        <v>85</v>
      </c>
      <c r="AY128" s="229" t="s">
        <v>144</v>
      </c>
    </row>
    <row r="129" spans="1:65" s="2" customFormat="1" ht="21.75" customHeight="1">
      <c r="A129" s="33"/>
      <c r="B129" s="34"/>
      <c r="C129" s="202" t="s">
        <v>152</v>
      </c>
      <c r="D129" s="202" t="s">
        <v>147</v>
      </c>
      <c r="E129" s="203" t="s">
        <v>169</v>
      </c>
      <c r="F129" s="204" t="s">
        <v>170</v>
      </c>
      <c r="G129" s="205" t="s">
        <v>158</v>
      </c>
      <c r="H129" s="206">
        <v>403</v>
      </c>
      <c r="I129" s="207"/>
      <c r="J129" s="208">
        <f>ROUND(I129*H129,2)</f>
        <v>0</v>
      </c>
      <c r="K129" s="204" t="s">
        <v>151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152</v>
      </c>
      <c r="AT129" s="213" t="s">
        <v>147</v>
      </c>
      <c r="AU129" s="213" t="s">
        <v>87</v>
      </c>
      <c r="AY129" s="16" t="s">
        <v>144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152</v>
      </c>
      <c r="BM129" s="213" t="s">
        <v>683</v>
      </c>
    </row>
    <row r="130" spans="1:65" s="2" customFormat="1" ht="19.5">
      <c r="A130" s="33"/>
      <c r="B130" s="34"/>
      <c r="C130" s="35"/>
      <c r="D130" s="215" t="s">
        <v>154</v>
      </c>
      <c r="E130" s="35"/>
      <c r="F130" s="216" t="s">
        <v>172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154</v>
      </c>
      <c r="AU130" s="16" t="s">
        <v>87</v>
      </c>
    </row>
    <row r="131" spans="1:65" s="2" customFormat="1" ht="21.75" customHeight="1">
      <c r="A131" s="33"/>
      <c r="B131" s="34"/>
      <c r="C131" s="202" t="s">
        <v>145</v>
      </c>
      <c r="D131" s="202" t="s">
        <v>147</v>
      </c>
      <c r="E131" s="203" t="s">
        <v>173</v>
      </c>
      <c r="F131" s="204" t="s">
        <v>174</v>
      </c>
      <c r="G131" s="205" t="s">
        <v>150</v>
      </c>
      <c r="H131" s="206">
        <v>4</v>
      </c>
      <c r="I131" s="207"/>
      <c r="J131" s="208">
        <f>ROUND(I131*H131,2)</f>
        <v>0</v>
      </c>
      <c r="K131" s="204" t="s">
        <v>151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152</v>
      </c>
      <c r="AT131" s="213" t="s">
        <v>147</v>
      </c>
      <c r="AU131" s="213" t="s">
        <v>87</v>
      </c>
      <c r="AY131" s="16" t="s">
        <v>144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152</v>
      </c>
      <c r="BM131" s="213" t="s">
        <v>684</v>
      </c>
    </row>
    <row r="132" spans="1:65" s="2" customFormat="1" ht="19.5">
      <c r="A132" s="33"/>
      <c r="B132" s="34"/>
      <c r="C132" s="35"/>
      <c r="D132" s="215" t="s">
        <v>154</v>
      </c>
      <c r="E132" s="35"/>
      <c r="F132" s="216" t="s">
        <v>176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154</v>
      </c>
      <c r="AU132" s="16" t="s">
        <v>87</v>
      </c>
    </row>
    <row r="133" spans="1:65" s="2" customFormat="1" ht="21.75" customHeight="1">
      <c r="A133" s="33"/>
      <c r="B133" s="34"/>
      <c r="C133" s="202" t="s">
        <v>177</v>
      </c>
      <c r="D133" s="202" t="s">
        <v>147</v>
      </c>
      <c r="E133" s="203" t="s">
        <v>178</v>
      </c>
      <c r="F133" s="204" t="s">
        <v>179</v>
      </c>
      <c r="G133" s="205" t="s">
        <v>150</v>
      </c>
      <c r="H133" s="206">
        <v>184</v>
      </c>
      <c r="I133" s="207"/>
      <c r="J133" s="208">
        <f>ROUND(I133*H133,2)</f>
        <v>0</v>
      </c>
      <c r="K133" s="204" t="s">
        <v>151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152</v>
      </c>
      <c r="AT133" s="213" t="s">
        <v>147</v>
      </c>
      <c r="AU133" s="213" t="s">
        <v>87</v>
      </c>
      <c r="AY133" s="16" t="s">
        <v>144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152</v>
      </c>
      <c r="BM133" s="213" t="s">
        <v>685</v>
      </c>
    </row>
    <row r="134" spans="1:65" s="2" customFormat="1" ht="19.5">
      <c r="A134" s="33"/>
      <c r="B134" s="34"/>
      <c r="C134" s="35"/>
      <c r="D134" s="215" t="s">
        <v>154</v>
      </c>
      <c r="E134" s="35"/>
      <c r="F134" s="216" t="s">
        <v>181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154</v>
      </c>
      <c r="AU134" s="16" t="s">
        <v>87</v>
      </c>
    </row>
    <row r="135" spans="1:65" s="2" customFormat="1" ht="21.75" customHeight="1">
      <c r="A135" s="33"/>
      <c r="B135" s="34"/>
      <c r="C135" s="202" t="s">
        <v>182</v>
      </c>
      <c r="D135" s="202" t="s">
        <v>147</v>
      </c>
      <c r="E135" s="203" t="s">
        <v>183</v>
      </c>
      <c r="F135" s="204" t="s">
        <v>184</v>
      </c>
      <c r="G135" s="205" t="s">
        <v>150</v>
      </c>
      <c r="H135" s="206">
        <v>184</v>
      </c>
      <c r="I135" s="207"/>
      <c r="J135" s="208">
        <f>ROUND(I135*H135,2)</f>
        <v>0</v>
      </c>
      <c r="K135" s="204" t="s">
        <v>151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152</v>
      </c>
      <c r="AT135" s="213" t="s">
        <v>147</v>
      </c>
      <c r="AU135" s="213" t="s">
        <v>87</v>
      </c>
      <c r="AY135" s="16" t="s">
        <v>144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152</v>
      </c>
      <c r="BM135" s="213" t="s">
        <v>686</v>
      </c>
    </row>
    <row r="136" spans="1:65" s="2" customFormat="1" ht="19.5">
      <c r="A136" s="33"/>
      <c r="B136" s="34"/>
      <c r="C136" s="35"/>
      <c r="D136" s="215" t="s">
        <v>154</v>
      </c>
      <c r="E136" s="35"/>
      <c r="F136" s="216" t="s">
        <v>186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154</v>
      </c>
      <c r="AU136" s="16" t="s">
        <v>87</v>
      </c>
    </row>
    <row r="137" spans="1:65" s="2" customFormat="1" ht="21.75" customHeight="1">
      <c r="A137" s="33"/>
      <c r="B137" s="34"/>
      <c r="C137" s="202" t="s">
        <v>187</v>
      </c>
      <c r="D137" s="202" t="s">
        <v>147</v>
      </c>
      <c r="E137" s="203" t="s">
        <v>687</v>
      </c>
      <c r="F137" s="204" t="s">
        <v>688</v>
      </c>
      <c r="G137" s="205" t="s">
        <v>510</v>
      </c>
      <c r="H137" s="206">
        <v>11</v>
      </c>
      <c r="I137" s="207"/>
      <c r="J137" s="208">
        <f>ROUND(I137*H137,2)</f>
        <v>0</v>
      </c>
      <c r="K137" s="204" t="s">
        <v>151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152</v>
      </c>
      <c r="AT137" s="213" t="s">
        <v>147</v>
      </c>
      <c r="AU137" s="213" t="s">
        <v>87</v>
      </c>
      <c r="AY137" s="16" t="s">
        <v>144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152</v>
      </c>
      <c r="BM137" s="213" t="s">
        <v>689</v>
      </c>
    </row>
    <row r="138" spans="1:65" s="2" customFormat="1" ht="29.25">
      <c r="A138" s="33"/>
      <c r="B138" s="34"/>
      <c r="C138" s="35"/>
      <c r="D138" s="215" t="s">
        <v>154</v>
      </c>
      <c r="E138" s="35"/>
      <c r="F138" s="216" t="s">
        <v>690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154</v>
      </c>
      <c r="AU138" s="16" t="s">
        <v>87</v>
      </c>
    </row>
    <row r="139" spans="1:65" s="2" customFormat="1" ht="21.75" customHeight="1">
      <c r="A139" s="33"/>
      <c r="B139" s="34"/>
      <c r="C139" s="202" t="s">
        <v>193</v>
      </c>
      <c r="D139" s="202" t="s">
        <v>147</v>
      </c>
      <c r="E139" s="203" t="s">
        <v>691</v>
      </c>
      <c r="F139" s="204" t="s">
        <v>692</v>
      </c>
      <c r="G139" s="205" t="s">
        <v>510</v>
      </c>
      <c r="H139" s="206">
        <v>5</v>
      </c>
      <c r="I139" s="207"/>
      <c r="J139" s="208">
        <f>ROUND(I139*H139,2)</f>
        <v>0</v>
      </c>
      <c r="K139" s="204" t="s">
        <v>151</v>
      </c>
      <c r="L139" s="38"/>
      <c r="M139" s="209" t="s">
        <v>1</v>
      </c>
      <c r="N139" s="210" t="s">
        <v>42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152</v>
      </c>
      <c r="AT139" s="213" t="s">
        <v>147</v>
      </c>
      <c r="AU139" s="213" t="s">
        <v>87</v>
      </c>
      <c r="AY139" s="16" t="s">
        <v>144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152</v>
      </c>
      <c r="BM139" s="213" t="s">
        <v>693</v>
      </c>
    </row>
    <row r="140" spans="1:65" s="2" customFormat="1" ht="29.25">
      <c r="A140" s="33"/>
      <c r="B140" s="34"/>
      <c r="C140" s="35"/>
      <c r="D140" s="215" t="s">
        <v>154</v>
      </c>
      <c r="E140" s="35"/>
      <c r="F140" s="216" t="s">
        <v>694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154</v>
      </c>
      <c r="AU140" s="16" t="s">
        <v>87</v>
      </c>
    </row>
    <row r="141" spans="1:65" s="2" customFormat="1" ht="21.75" customHeight="1">
      <c r="A141" s="33"/>
      <c r="B141" s="34"/>
      <c r="C141" s="202" t="s">
        <v>198</v>
      </c>
      <c r="D141" s="202" t="s">
        <v>147</v>
      </c>
      <c r="E141" s="203" t="s">
        <v>695</v>
      </c>
      <c r="F141" s="204" t="s">
        <v>696</v>
      </c>
      <c r="G141" s="205" t="s">
        <v>150</v>
      </c>
      <c r="H141" s="206">
        <v>20</v>
      </c>
      <c r="I141" s="207"/>
      <c r="J141" s="208">
        <f>ROUND(I141*H141,2)</f>
        <v>0</v>
      </c>
      <c r="K141" s="204" t="s">
        <v>151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147</v>
      </c>
      <c r="AU141" s="213" t="s">
        <v>87</v>
      </c>
      <c r="AY141" s="16" t="s">
        <v>144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697</v>
      </c>
    </row>
    <row r="142" spans="1:65" s="2" customFormat="1" ht="19.5">
      <c r="A142" s="33"/>
      <c r="B142" s="34"/>
      <c r="C142" s="35"/>
      <c r="D142" s="215" t="s">
        <v>154</v>
      </c>
      <c r="E142" s="35"/>
      <c r="F142" s="216" t="s">
        <v>698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154</v>
      </c>
      <c r="AU142" s="16" t="s">
        <v>87</v>
      </c>
    </row>
    <row r="143" spans="1:65" s="2" customFormat="1" ht="21.75" customHeight="1">
      <c r="A143" s="33"/>
      <c r="B143" s="34"/>
      <c r="C143" s="202" t="s">
        <v>203</v>
      </c>
      <c r="D143" s="202" t="s">
        <v>147</v>
      </c>
      <c r="E143" s="203" t="s">
        <v>188</v>
      </c>
      <c r="F143" s="204" t="s">
        <v>189</v>
      </c>
      <c r="G143" s="205" t="s">
        <v>190</v>
      </c>
      <c r="H143" s="206">
        <v>6</v>
      </c>
      <c r="I143" s="207"/>
      <c r="J143" s="208">
        <f>ROUND(I143*H143,2)</f>
        <v>0</v>
      </c>
      <c r="K143" s="204" t="s">
        <v>151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152</v>
      </c>
      <c r="AT143" s="213" t="s">
        <v>147</v>
      </c>
      <c r="AU143" s="213" t="s">
        <v>87</v>
      </c>
      <c r="AY143" s="16" t="s">
        <v>144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152</v>
      </c>
      <c r="BM143" s="213" t="s">
        <v>699</v>
      </c>
    </row>
    <row r="144" spans="1:65" s="2" customFormat="1" ht="39">
      <c r="A144" s="33"/>
      <c r="B144" s="34"/>
      <c r="C144" s="35"/>
      <c r="D144" s="215" t="s">
        <v>154</v>
      </c>
      <c r="E144" s="35"/>
      <c r="F144" s="216" t="s">
        <v>192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154</v>
      </c>
      <c r="AU144" s="16" t="s">
        <v>87</v>
      </c>
    </row>
    <row r="145" spans="1:65" s="2" customFormat="1" ht="21.75" customHeight="1">
      <c r="A145" s="33"/>
      <c r="B145" s="34"/>
      <c r="C145" s="202" t="s">
        <v>208</v>
      </c>
      <c r="D145" s="202" t="s">
        <v>147</v>
      </c>
      <c r="E145" s="203" t="s">
        <v>368</v>
      </c>
      <c r="F145" s="204" t="s">
        <v>369</v>
      </c>
      <c r="G145" s="205" t="s">
        <v>351</v>
      </c>
      <c r="H145" s="206">
        <v>0.2</v>
      </c>
      <c r="I145" s="207"/>
      <c r="J145" s="208">
        <f>ROUND(I145*H145,2)</f>
        <v>0</v>
      </c>
      <c r="K145" s="204" t="s">
        <v>151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152</v>
      </c>
      <c r="AT145" s="213" t="s">
        <v>147</v>
      </c>
      <c r="AU145" s="213" t="s">
        <v>87</v>
      </c>
      <c r="AY145" s="16" t="s">
        <v>144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152</v>
      </c>
      <c r="BM145" s="213" t="s">
        <v>700</v>
      </c>
    </row>
    <row r="146" spans="1:65" s="2" customFormat="1" ht="39">
      <c r="A146" s="33"/>
      <c r="B146" s="34"/>
      <c r="C146" s="35"/>
      <c r="D146" s="215" t="s">
        <v>154</v>
      </c>
      <c r="E146" s="35"/>
      <c r="F146" s="216" t="s">
        <v>371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154</v>
      </c>
      <c r="AU146" s="16" t="s">
        <v>87</v>
      </c>
    </row>
    <row r="147" spans="1:65" s="2" customFormat="1" ht="21.75" customHeight="1">
      <c r="A147" s="33"/>
      <c r="B147" s="34"/>
      <c r="C147" s="202" t="s">
        <v>213</v>
      </c>
      <c r="D147" s="202" t="s">
        <v>147</v>
      </c>
      <c r="E147" s="203" t="s">
        <v>525</v>
      </c>
      <c r="F147" s="204" t="s">
        <v>526</v>
      </c>
      <c r="G147" s="205" t="s">
        <v>345</v>
      </c>
      <c r="H147" s="206">
        <v>10</v>
      </c>
      <c r="I147" s="207"/>
      <c r="J147" s="208">
        <f>ROUND(I147*H147,2)</f>
        <v>0</v>
      </c>
      <c r="K147" s="204" t="s">
        <v>151</v>
      </c>
      <c r="L147" s="38"/>
      <c r="M147" s="209" t="s">
        <v>1</v>
      </c>
      <c r="N147" s="210" t="s">
        <v>42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152</v>
      </c>
      <c r="AT147" s="213" t="s">
        <v>147</v>
      </c>
      <c r="AU147" s="213" t="s">
        <v>87</v>
      </c>
      <c r="AY147" s="16" t="s">
        <v>144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152</v>
      </c>
      <c r="BM147" s="213" t="s">
        <v>701</v>
      </c>
    </row>
    <row r="148" spans="1:65" s="2" customFormat="1" ht="19.5">
      <c r="A148" s="33"/>
      <c r="B148" s="34"/>
      <c r="C148" s="35"/>
      <c r="D148" s="215" t="s">
        <v>154</v>
      </c>
      <c r="E148" s="35"/>
      <c r="F148" s="216" t="s">
        <v>528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154</v>
      </c>
      <c r="AU148" s="16" t="s">
        <v>87</v>
      </c>
    </row>
    <row r="149" spans="1:65" s="2" customFormat="1" ht="21.75" customHeight="1">
      <c r="A149" s="33"/>
      <c r="B149" s="34"/>
      <c r="C149" s="230" t="s">
        <v>218</v>
      </c>
      <c r="D149" s="230" t="s">
        <v>223</v>
      </c>
      <c r="E149" s="231" t="s">
        <v>224</v>
      </c>
      <c r="F149" s="232" t="s">
        <v>225</v>
      </c>
      <c r="G149" s="233" t="s">
        <v>150</v>
      </c>
      <c r="H149" s="234">
        <v>618</v>
      </c>
      <c r="I149" s="235"/>
      <c r="J149" s="236">
        <f>ROUND(I149*H149,2)</f>
        <v>0</v>
      </c>
      <c r="K149" s="232" t="s">
        <v>151</v>
      </c>
      <c r="L149" s="237"/>
      <c r="M149" s="238" t="s">
        <v>1</v>
      </c>
      <c r="N149" s="239" t="s">
        <v>42</v>
      </c>
      <c r="O149" s="70"/>
      <c r="P149" s="211">
        <f>O149*H149</f>
        <v>0</v>
      </c>
      <c r="Q149" s="211">
        <v>1.8000000000000001E-4</v>
      </c>
      <c r="R149" s="211">
        <f>Q149*H149</f>
        <v>0.11124000000000001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187</v>
      </c>
      <c r="AT149" s="213" t="s">
        <v>223</v>
      </c>
      <c r="AU149" s="213" t="s">
        <v>87</v>
      </c>
      <c r="AY149" s="16" t="s">
        <v>144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702</v>
      </c>
    </row>
    <row r="150" spans="1:65" s="2" customFormat="1">
      <c r="A150" s="33"/>
      <c r="B150" s="34"/>
      <c r="C150" s="35"/>
      <c r="D150" s="215" t="s">
        <v>154</v>
      </c>
      <c r="E150" s="35"/>
      <c r="F150" s="216" t="s">
        <v>225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154</v>
      </c>
      <c r="AU150" s="16" t="s">
        <v>87</v>
      </c>
    </row>
    <row r="151" spans="1:65" s="2" customFormat="1" ht="21.75" customHeight="1">
      <c r="A151" s="33"/>
      <c r="B151" s="34"/>
      <c r="C151" s="230" t="s">
        <v>8</v>
      </c>
      <c r="D151" s="230" t="s">
        <v>223</v>
      </c>
      <c r="E151" s="231" t="s">
        <v>228</v>
      </c>
      <c r="F151" s="232" t="s">
        <v>229</v>
      </c>
      <c r="G151" s="233" t="s">
        <v>150</v>
      </c>
      <c r="H151" s="234">
        <v>184</v>
      </c>
      <c r="I151" s="235"/>
      <c r="J151" s="236">
        <f>ROUND(I151*H151,2)</f>
        <v>0</v>
      </c>
      <c r="K151" s="232" t="s">
        <v>151</v>
      </c>
      <c r="L151" s="237"/>
      <c r="M151" s="238" t="s">
        <v>1</v>
      </c>
      <c r="N151" s="239" t="s">
        <v>42</v>
      </c>
      <c r="O151" s="70"/>
      <c r="P151" s="211">
        <f>O151*H151</f>
        <v>0</v>
      </c>
      <c r="Q151" s="211">
        <v>4.0999999999999999E-4</v>
      </c>
      <c r="R151" s="211">
        <f>Q151*H151</f>
        <v>7.5439999999999993E-2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187</v>
      </c>
      <c r="AT151" s="213" t="s">
        <v>223</v>
      </c>
      <c r="AU151" s="213" t="s">
        <v>87</v>
      </c>
      <c r="AY151" s="16" t="s">
        <v>144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152</v>
      </c>
      <c r="BM151" s="213" t="s">
        <v>703</v>
      </c>
    </row>
    <row r="152" spans="1:65" s="2" customFormat="1">
      <c r="A152" s="33"/>
      <c r="B152" s="34"/>
      <c r="C152" s="35"/>
      <c r="D152" s="215" t="s">
        <v>154</v>
      </c>
      <c r="E152" s="35"/>
      <c r="F152" s="216" t="s">
        <v>229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154</v>
      </c>
      <c r="AU152" s="16" t="s">
        <v>87</v>
      </c>
    </row>
    <row r="153" spans="1:65" s="2" customFormat="1" ht="21.75" customHeight="1">
      <c r="A153" s="33"/>
      <c r="B153" s="34"/>
      <c r="C153" s="230" t="s">
        <v>227</v>
      </c>
      <c r="D153" s="230" t="s">
        <v>223</v>
      </c>
      <c r="E153" s="231" t="s">
        <v>232</v>
      </c>
      <c r="F153" s="232" t="s">
        <v>233</v>
      </c>
      <c r="G153" s="233" t="s">
        <v>150</v>
      </c>
      <c r="H153" s="234">
        <v>184</v>
      </c>
      <c r="I153" s="235"/>
      <c r="J153" s="236">
        <f>ROUND(I153*H153,2)</f>
        <v>0</v>
      </c>
      <c r="K153" s="232" t="s">
        <v>151</v>
      </c>
      <c r="L153" s="237"/>
      <c r="M153" s="238" t="s">
        <v>1</v>
      </c>
      <c r="N153" s="239" t="s">
        <v>42</v>
      </c>
      <c r="O153" s="70"/>
      <c r="P153" s="211">
        <f>O153*H153</f>
        <v>0</v>
      </c>
      <c r="Q153" s="211">
        <v>1.4999999999999999E-4</v>
      </c>
      <c r="R153" s="211">
        <f>Q153*H153</f>
        <v>2.7599999999999996E-2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187</v>
      </c>
      <c r="AT153" s="213" t="s">
        <v>223</v>
      </c>
      <c r="AU153" s="213" t="s">
        <v>87</v>
      </c>
      <c r="AY153" s="16" t="s">
        <v>144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152</v>
      </c>
      <c r="BM153" s="213" t="s">
        <v>704</v>
      </c>
    </row>
    <row r="154" spans="1:65" s="2" customFormat="1">
      <c r="A154" s="33"/>
      <c r="B154" s="34"/>
      <c r="C154" s="35"/>
      <c r="D154" s="215" t="s">
        <v>154</v>
      </c>
      <c r="E154" s="35"/>
      <c r="F154" s="216" t="s">
        <v>233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154</v>
      </c>
      <c r="AU154" s="16" t="s">
        <v>87</v>
      </c>
    </row>
    <row r="155" spans="1:65" s="2" customFormat="1" ht="21.75" customHeight="1">
      <c r="A155" s="33"/>
      <c r="B155" s="34"/>
      <c r="C155" s="230" t="s">
        <v>231</v>
      </c>
      <c r="D155" s="230" t="s">
        <v>223</v>
      </c>
      <c r="E155" s="231" t="s">
        <v>236</v>
      </c>
      <c r="F155" s="232" t="s">
        <v>237</v>
      </c>
      <c r="G155" s="233" t="s">
        <v>150</v>
      </c>
      <c r="H155" s="234">
        <v>184</v>
      </c>
      <c r="I155" s="235"/>
      <c r="J155" s="236">
        <f>ROUND(I155*H155,2)</f>
        <v>0</v>
      </c>
      <c r="K155" s="232" t="s">
        <v>151</v>
      </c>
      <c r="L155" s="237"/>
      <c r="M155" s="238" t="s">
        <v>1</v>
      </c>
      <c r="N155" s="239" t="s">
        <v>42</v>
      </c>
      <c r="O155" s="70"/>
      <c r="P155" s="211">
        <f>O155*H155</f>
        <v>0</v>
      </c>
      <c r="Q155" s="211">
        <v>9.0000000000000006E-5</v>
      </c>
      <c r="R155" s="211">
        <f>Q155*H155</f>
        <v>1.6560000000000002E-2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187</v>
      </c>
      <c r="AT155" s="213" t="s">
        <v>223</v>
      </c>
      <c r="AU155" s="213" t="s">
        <v>87</v>
      </c>
      <c r="AY155" s="16" t="s">
        <v>144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152</v>
      </c>
      <c r="BM155" s="213" t="s">
        <v>705</v>
      </c>
    </row>
    <row r="156" spans="1:65" s="2" customFormat="1">
      <c r="A156" s="33"/>
      <c r="B156" s="34"/>
      <c r="C156" s="35"/>
      <c r="D156" s="215" t="s">
        <v>154</v>
      </c>
      <c r="E156" s="35"/>
      <c r="F156" s="216" t="s">
        <v>237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154</v>
      </c>
      <c r="AU156" s="16" t="s">
        <v>87</v>
      </c>
    </row>
    <row r="157" spans="1:65" s="2" customFormat="1" ht="21.75" customHeight="1">
      <c r="A157" s="33"/>
      <c r="B157" s="34"/>
      <c r="C157" s="230" t="s">
        <v>235</v>
      </c>
      <c r="D157" s="230" t="s">
        <v>223</v>
      </c>
      <c r="E157" s="231" t="s">
        <v>240</v>
      </c>
      <c r="F157" s="232" t="s">
        <v>241</v>
      </c>
      <c r="G157" s="233" t="s">
        <v>150</v>
      </c>
      <c r="H157" s="234">
        <v>368</v>
      </c>
      <c r="I157" s="235"/>
      <c r="J157" s="236">
        <f>ROUND(I157*H157,2)</f>
        <v>0</v>
      </c>
      <c r="K157" s="232" t="s">
        <v>151</v>
      </c>
      <c r="L157" s="237"/>
      <c r="M157" s="238" t="s">
        <v>1</v>
      </c>
      <c r="N157" s="239" t="s">
        <v>42</v>
      </c>
      <c r="O157" s="70"/>
      <c r="P157" s="211">
        <f>O157*H157</f>
        <v>0</v>
      </c>
      <c r="Q157" s="211">
        <v>5.0000000000000002E-5</v>
      </c>
      <c r="R157" s="211">
        <f>Q157*H157</f>
        <v>1.84E-2</v>
      </c>
      <c r="S157" s="211">
        <v>0</v>
      </c>
      <c r="T157" s="21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187</v>
      </c>
      <c r="AT157" s="213" t="s">
        <v>223</v>
      </c>
      <c r="AU157" s="213" t="s">
        <v>87</v>
      </c>
      <c r="AY157" s="16" t="s">
        <v>144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85</v>
      </c>
      <c r="BK157" s="214">
        <f>ROUND(I157*H157,2)</f>
        <v>0</v>
      </c>
      <c r="BL157" s="16" t="s">
        <v>152</v>
      </c>
      <c r="BM157" s="213" t="s">
        <v>706</v>
      </c>
    </row>
    <row r="158" spans="1:65" s="2" customFormat="1">
      <c r="A158" s="33"/>
      <c r="B158" s="34"/>
      <c r="C158" s="35"/>
      <c r="D158" s="215" t="s">
        <v>154</v>
      </c>
      <c r="E158" s="35"/>
      <c r="F158" s="216" t="s">
        <v>241</v>
      </c>
      <c r="G158" s="35"/>
      <c r="H158" s="35"/>
      <c r="I158" s="114"/>
      <c r="J158" s="35"/>
      <c r="K158" s="35"/>
      <c r="L158" s="38"/>
      <c r="M158" s="217"/>
      <c r="N158" s="21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154</v>
      </c>
      <c r="AU158" s="16" t="s">
        <v>87</v>
      </c>
    </row>
    <row r="159" spans="1:65" s="2" customFormat="1" ht="21.75" customHeight="1">
      <c r="A159" s="33"/>
      <c r="B159" s="34"/>
      <c r="C159" s="230" t="s">
        <v>239</v>
      </c>
      <c r="D159" s="230" t="s">
        <v>223</v>
      </c>
      <c r="E159" s="231" t="s">
        <v>707</v>
      </c>
      <c r="F159" s="232" t="s">
        <v>708</v>
      </c>
      <c r="G159" s="233" t="s">
        <v>150</v>
      </c>
      <c r="H159" s="234">
        <v>32</v>
      </c>
      <c r="I159" s="235"/>
      <c r="J159" s="236">
        <f>ROUND(I159*H159,2)</f>
        <v>0</v>
      </c>
      <c r="K159" s="232" t="s">
        <v>151</v>
      </c>
      <c r="L159" s="237"/>
      <c r="M159" s="238" t="s">
        <v>1</v>
      </c>
      <c r="N159" s="239" t="s">
        <v>42</v>
      </c>
      <c r="O159" s="70"/>
      <c r="P159" s="211">
        <f>O159*H159</f>
        <v>0</v>
      </c>
      <c r="Q159" s="211">
        <v>1.796E-2</v>
      </c>
      <c r="R159" s="211">
        <f>Q159*H159</f>
        <v>0.57472000000000001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187</v>
      </c>
      <c r="AT159" s="213" t="s">
        <v>223</v>
      </c>
      <c r="AU159" s="213" t="s">
        <v>87</v>
      </c>
      <c r="AY159" s="16" t="s">
        <v>144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85</v>
      </c>
      <c r="BK159" s="214">
        <f>ROUND(I159*H159,2)</f>
        <v>0</v>
      </c>
      <c r="BL159" s="16" t="s">
        <v>152</v>
      </c>
      <c r="BM159" s="213" t="s">
        <v>709</v>
      </c>
    </row>
    <row r="160" spans="1:65" s="2" customFormat="1">
      <c r="A160" s="33"/>
      <c r="B160" s="34"/>
      <c r="C160" s="35"/>
      <c r="D160" s="215" t="s">
        <v>154</v>
      </c>
      <c r="E160" s="35"/>
      <c r="F160" s="216" t="s">
        <v>708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154</v>
      </c>
      <c r="AU160" s="16" t="s">
        <v>87</v>
      </c>
    </row>
    <row r="161" spans="1:65" s="2" customFormat="1" ht="21.75" customHeight="1">
      <c r="A161" s="33"/>
      <c r="B161" s="34"/>
      <c r="C161" s="230" t="s">
        <v>245</v>
      </c>
      <c r="D161" s="230" t="s">
        <v>223</v>
      </c>
      <c r="E161" s="231" t="s">
        <v>710</v>
      </c>
      <c r="F161" s="232" t="s">
        <v>711</v>
      </c>
      <c r="G161" s="233" t="s">
        <v>150</v>
      </c>
      <c r="H161" s="234">
        <v>64</v>
      </c>
      <c r="I161" s="235"/>
      <c r="J161" s="236">
        <f>ROUND(I161*H161,2)</f>
        <v>0</v>
      </c>
      <c r="K161" s="232" t="s">
        <v>151</v>
      </c>
      <c r="L161" s="237"/>
      <c r="M161" s="238" t="s">
        <v>1</v>
      </c>
      <c r="N161" s="239" t="s">
        <v>42</v>
      </c>
      <c r="O161" s="70"/>
      <c r="P161" s="211">
        <f>O161*H161</f>
        <v>0</v>
      </c>
      <c r="Q161" s="211">
        <v>5.9999999999999995E-4</v>
      </c>
      <c r="R161" s="211">
        <f>Q161*H161</f>
        <v>3.8399999999999997E-2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187</v>
      </c>
      <c r="AT161" s="213" t="s">
        <v>223</v>
      </c>
      <c r="AU161" s="213" t="s">
        <v>87</v>
      </c>
      <c r="AY161" s="16" t="s">
        <v>144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152</v>
      </c>
      <c r="BM161" s="213" t="s">
        <v>712</v>
      </c>
    </row>
    <row r="162" spans="1:65" s="2" customFormat="1">
      <c r="A162" s="33"/>
      <c r="B162" s="34"/>
      <c r="C162" s="35"/>
      <c r="D162" s="215" t="s">
        <v>154</v>
      </c>
      <c r="E162" s="35"/>
      <c r="F162" s="216" t="s">
        <v>711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154</v>
      </c>
      <c r="AU162" s="16" t="s">
        <v>87</v>
      </c>
    </row>
    <row r="163" spans="1:65" s="2" customFormat="1" ht="21.75" customHeight="1">
      <c r="A163" s="33"/>
      <c r="B163" s="34"/>
      <c r="C163" s="230" t="s">
        <v>7</v>
      </c>
      <c r="D163" s="230" t="s">
        <v>223</v>
      </c>
      <c r="E163" s="231" t="s">
        <v>232</v>
      </c>
      <c r="F163" s="232" t="s">
        <v>233</v>
      </c>
      <c r="G163" s="233" t="s">
        <v>150</v>
      </c>
      <c r="H163" s="234">
        <v>64</v>
      </c>
      <c r="I163" s="235"/>
      <c r="J163" s="236">
        <f>ROUND(I163*H163,2)</f>
        <v>0</v>
      </c>
      <c r="K163" s="232" t="s">
        <v>151</v>
      </c>
      <c r="L163" s="237"/>
      <c r="M163" s="238" t="s">
        <v>1</v>
      </c>
      <c r="N163" s="239" t="s">
        <v>42</v>
      </c>
      <c r="O163" s="70"/>
      <c r="P163" s="211">
        <f>O163*H163</f>
        <v>0</v>
      </c>
      <c r="Q163" s="211">
        <v>1.4999999999999999E-4</v>
      </c>
      <c r="R163" s="211">
        <f>Q163*H163</f>
        <v>9.5999999999999992E-3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187</v>
      </c>
      <c r="AT163" s="213" t="s">
        <v>223</v>
      </c>
      <c r="AU163" s="213" t="s">
        <v>87</v>
      </c>
      <c r="AY163" s="16" t="s">
        <v>144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152</v>
      </c>
      <c r="BM163" s="213" t="s">
        <v>713</v>
      </c>
    </row>
    <row r="164" spans="1:65" s="2" customFormat="1">
      <c r="A164" s="33"/>
      <c r="B164" s="34"/>
      <c r="C164" s="35"/>
      <c r="D164" s="215" t="s">
        <v>154</v>
      </c>
      <c r="E164" s="35"/>
      <c r="F164" s="216" t="s">
        <v>233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154</v>
      </c>
      <c r="AU164" s="16" t="s">
        <v>87</v>
      </c>
    </row>
    <row r="165" spans="1:65" s="2" customFormat="1" ht="21.75" customHeight="1">
      <c r="A165" s="33"/>
      <c r="B165" s="34"/>
      <c r="C165" s="230" t="s">
        <v>257</v>
      </c>
      <c r="D165" s="230" t="s">
        <v>223</v>
      </c>
      <c r="E165" s="231" t="s">
        <v>236</v>
      </c>
      <c r="F165" s="232" t="s">
        <v>237</v>
      </c>
      <c r="G165" s="233" t="s">
        <v>150</v>
      </c>
      <c r="H165" s="234">
        <v>64</v>
      </c>
      <c r="I165" s="235"/>
      <c r="J165" s="236">
        <f>ROUND(I165*H165,2)</f>
        <v>0</v>
      </c>
      <c r="K165" s="232" t="s">
        <v>151</v>
      </c>
      <c r="L165" s="237"/>
      <c r="M165" s="238" t="s">
        <v>1</v>
      </c>
      <c r="N165" s="239" t="s">
        <v>42</v>
      </c>
      <c r="O165" s="70"/>
      <c r="P165" s="211">
        <f>O165*H165</f>
        <v>0</v>
      </c>
      <c r="Q165" s="211">
        <v>9.0000000000000006E-5</v>
      </c>
      <c r="R165" s="211">
        <f>Q165*H165</f>
        <v>5.7600000000000004E-3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187</v>
      </c>
      <c r="AT165" s="213" t="s">
        <v>223</v>
      </c>
      <c r="AU165" s="213" t="s">
        <v>87</v>
      </c>
      <c r="AY165" s="16" t="s">
        <v>144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152</v>
      </c>
      <c r="BM165" s="213" t="s">
        <v>714</v>
      </c>
    </row>
    <row r="166" spans="1:65" s="2" customFormat="1">
      <c r="A166" s="33"/>
      <c r="B166" s="34"/>
      <c r="C166" s="35"/>
      <c r="D166" s="215" t="s">
        <v>154</v>
      </c>
      <c r="E166" s="35"/>
      <c r="F166" s="216" t="s">
        <v>237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154</v>
      </c>
      <c r="AU166" s="16" t="s">
        <v>87</v>
      </c>
    </row>
    <row r="167" spans="1:65" s="2" customFormat="1" ht="21.75" customHeight="1">
      <c r="A167" s="33"/>
      <c r="B167" s="34"/>
      <c r="C167" s="230" t="s">
        <v>259</v>
      </c>
      <c r="D167" s="230" t="s">
        <v>223</v>
      </c>
      <c r="E167" s="231" t="s">
        <v>404</v>
      </c>
      <c r="F167" s="232" t="s">
        <v>405</v>
      </c>
      <c r="G167" s="233" t="s">
        <v>248</v>
      </c>
      <c r="H167" s="234">
        <v>17</v>
      </c>
      <c r="I167" s="235"/>
      <c r="J167" s="236">
        <f>ROUND(I167*H167,2)</f>
        <v>0</v>
      </c>
      <c r="K167" s="232" t="s">
        <v>151</v>
      </c>
      <c r="L167" s="237"/>
      <c r="M167" s="238" t="s">
        <v>1</v>
      </c>
      <c r="N167" s="239" t="s">
        <v>42</v>
      </c>
      <c r="O167" s="70"/>
      <c r="P167" s="211">
        <f>O167*H167</f>
        <v>0</v>
      </c>
      <c r="Q167" s="211">
        <v>1</v>
      </c>
      <c r="R167" s="211">
        <f>Q167*H167</f>
        <v>17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187</v>
      </c>
      <c r="AT167" s="213" t="s">
        <v>223</v>
      </c>
      <c r="AU167" s="213" t="s">
        <v>87</v>
      </c>
      <c r="AY167" s="16" t="s">
        <v>144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152</v>
      </c>
      <c r="BM167" s="213" t="s">
        <v>715</v>
      </c>
    </row>
    <row r="168" spans="1:65" s="2" customFormat="1">
      <c r="A168" s="33"/>
      <c r="B168" s="34"/>
      <c r="C168" s="35"/>
      <c r="D168" s="215" t="s">
        <v>154</v>
      </c>
      <c r="E168" s="35"/>
      <c r="F168" s="216" t="s">
        <v>405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154</v>
      </c>
      <c r="AU168" s="16" t="s">
        <v>87</v>
      </c>
    </row>
    <row r="169" spans="1:65" s="13" customFormat="1">
      <c r="B169" s="219"/>
      <c r="C169" s="220"/>
      <c r="D169" s="215" t="s">
        <v>161</v>
      </c>
      <c r="E169" s="221" t="s">
        <v>1</v>
      </c>
      <c r="F169" s="222" t="s">
        <v>716</v>
      </c>
      <c r="G169" s="220"/>
      <c r="H169" s="223">
        <v>17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161</v>
      </c>
      <c r="AU169" s="229" t="s">
        <v>87</v>
      </c>
      <c r="AV169" s="13" t="s">
        <v>87</v>
      </c>
      <c r="AW169" s="13" t="s">
        <v>34</v>
      </c>
      <c r="AX169" s="13" t="s">
        <v>85</v>
      </c>
      <c r="AY169" s="229" t="s">
        <v>144</v>
      </c>
    </row>
    <row r="170" spans="1:65" s="12" customFormat="1" ht="25.9" customHeight="1">
      <c r="B170" s="186"/>
      <c r="C170" s="187"/>
      <c r="D170" s="188" t="s">
        <v>76</v>
      </c>
      <c r="E170" s="189" t="s">
        <v>243</v>
      </c>
      <c r="F170" s="189" t="s">
        <v>244</v>
      </c>
      <c r="G170" s="187"/>
      <c r="H170" s="187"/>
      <c r="I170" s="190"/>
      <c r="J170" s="191">
        <f>BK170</f>
        <v>0</v>
      </c>
      <c r="K170" s="187"/>
      <c r="L170" s="192"/>
      <c r="M170" s="193"/>
      <c r="N170" s="194"/>
      <c r="O170" s="194"/>
      <c r="P170" s="195">
        <f>SUM(P171:P190)</f>
        <v>0</v>
      </c>
      <c r="Q170" s="194"/>
      <c r="R170" s="195">
        <f>SUM(R171:R190)</f>
        <v>0</v>
      </c>
      <c r="S170" s="194"/>
      <c r="T170" s="196">
        <f>SUM(T171:T190)</f>
        <v>0</v>
      </c>
      <c r="AR170" s="197" t="s">
        <v>152</v>
      </c>
      <c r="AT170" s="198" t="s">
        <v>76</v>
      </c>
      <c r="AU170" s="198" t="s">
        <v>77</v>
      </c>
      <c r="AY170" s="197" t="s">
        <v>144</v>
      </c>
      <c r="BK170" s="199">
        <f>SUM(BK171:BK190)</f>
        <v>0</v>
      </c>
    </row>
    <row r="171" spans="1:65" s="2" customFormat="1" ht="33" customHeight="1">
      <c r="A171" s="33"/>
      <c r="B171" s="34"/>
      <c r="C171" s="202" t="s">
        <v>265</v>
      </c>
      <c r="D171" s="202" t="s">
        <v>147</v>
      </c>
      <c r="E171" s="203" t="s">
        <v>666</v>
      </c>
      <c r="F171" s="204" t="s">
        <v>667</v>
      </c>
      <c r="G171" s="205" t="s">
        <v>248</v>
      </c>
      <c r="H171" s="206">
        <v>20.991</v>
      </c>
      <c r="I171" s="207"/>
      <c r="J171" s="208">
        <f>ROUND(I171*H171,2)</f>
        <v>0</v>
      </c>
      <c r="K171" s="204" t="s">
        <v>151</v>
      </c>
      <c r="L171" s="38"/>
      <c r="M171" s="209" t="s">
        <v>1</v>
      </c>
      <c r="N171" s="210" t="s">
        <v>42</v>
      </c>
      <c r="O171" s="70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216</v>
      </c>
      <c r="AT171" s="213" t="s">
        <v>147</v>
      </c>
      <c r="AU171" s="213" t="s">
        <v>85</v>
      </c>
      <c r="AY171" s="16" t="s">
        <v>144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85</v>
      </c>
      <c r="BK171" s="214">
        <f>ROUND(I171*H171,2)</f>
        <v>0</v>
      </c>
      <c r="BL171" s="16" t="s">
        <v>216</v>
      </c>
      <c r="BM171" s="213" t="s">
        <v>717</v>
      </c>
    </row>
    <row r="172" spans="1:65" s="2" customFormat="1" ht="68.25">
      <c r="A172" s="33"/>
      <c r="B172" s="34"/>
      <c r="C172" s="35"/>
      <c r="D172" s="215" t="s">
        <v>154</v>
      </c>
      <c r="E172" s="35"/>
      <c r="F172" s="216" t="s">
        <v>669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154</v>
      </c>
      <c r="AU172" s="16" t="s">
        <v>85</v>
      </c>
    </row>
    <row r="173" spans="1:65" s="13" customFormat="1">
      <c r="B173" s="219"/>
      <c r="C173" s="220"/>
      <c r="D173" s="215" t="s">
        <v>161</v>
      </c>
      <c r="E173" s="221" t="s">
        <v>1</v>
      </c>
      <c r="F173" s="222" t="s">
        <v>718</v>
      </c>
      <c r="G173" s="220"/>
      <c r="H173" s="223">
        <v>20.991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161</v>
      </c>
      <c r="AU173" s="229" t="s">
        <v>85</v>
      </c>
      <c r="AV173" s="13" t="s">
        <v>87</v>
      </c>
      <c r="AW173" s="13" t="s">
        <v>34</v>
      </c>
      <c r="AX173" s="13" t="s">
        <v>85</v>
      </c>
      <c r="AY173" s="229" t="s">
        <v>144</v>
      </c>
    </row>
    <row r="174" spans="1:65" s="2" customFormat="1" ht="21.75" customHeight="1">
      <c r="A174" s="33"/>
      <c r="B174" s="34"/>
      <c r="C174" s="202" t="s">
        <v>270</v>
      </c>
      <c r="D174" s="202" t="s">
        <v>147</v>
      </c>
      <c r="E174" s="203" t="s">
        <v>252</v>
      </c>
      <c r="F174" s="204" t="s">
        <v>253</v>
      </c>
      <c r="G174" s="205" t="s">
        <v>248</v>
      </c>
      <c r="H174" s="206">
        <v>20.991</v>
      </c>
      <c r="I174" s="207"/>
      <c r="J174" s="208">
        <f>ROUND(I174*H174,2)</f>
        <v>0</v>
      </c>
      <c r="K174" s="204" t="s">
        <v>151</v>
      </c>
      <c r="L174" s="38"/>
      <c r="M174" s="209" t="s">
        <v>1</v>
      </c>
      <c r="N174" s="210" t="s">
        <v>42</v>
      </c>
      <c r="O174" s="70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216</v>
      </c>
      <c r="AT174" s="213" t="s">
        <v>147</v>
      </c>
      <c r="AU174" s="213" t="s">
        <v>85</v>
      </c>
      <c r="AY174" s="16" t="s">
        <v>144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85</v>
      </c>
      <c r="BK174" s="214">
        <f>ROUND(I174*H174,2)</f>
        <v>0</v>
      </c>
      <c r="BL174" s="16" t="s">
        <v>216</v>
      </c>
      <c r="BM174" s="213" t="s">
        <v>719</v>
      </c>
    </row>
    <row r="175" spans="1:65" s="2" customFormat="1" ht="29.25">
      <c r="A175" s="33"/>
      <c r="B175" s="34"/>
      <c r="C175" s="35"/>
      <c r="D175" s="215" t="s">
        <v>154</v>
      </c>
      <c r="E175" s="35"/>
      <c r="F175" s="216" t="s">
        <v>255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154</v>
      </c>
      <c r="AU175" s="16" t="s">
        <v>85</v>
      </c>
    </row>
    <row r="176" spans="1:65" s="13" customFormat="1">
      <c r="B176" s="219"/>
      <c r="C176" s="220"/>
      <c r="D176" s="215" t="s">
        <v>161</v>
      </c>
      <c r="E176" s="221" t="s">
        <v>1</v>
      </c>
      <c r="F176" s="222" t="s">
        <v>720</v>
      </c>
      <c r="G176" s="220"/>
      <c r="H176" s="223">
        <v>20.991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161</v>
      </c>
      <c r="AU176" s="229" t="s">
        <v>85</v>
      </c>
      <c r="AV176" s="13" t="s">
        <v>87</v>
      </c>
      <c r="AW176" s="13" t="s">
        <v>34</v>
      </c>
      <c r="AX176" s="13" t="s">
        <v>85</v>
      </c>
      <c r="AY176" s="229" t="s">
        <v>144</v>
      </c>
    </row>
    <row r="177" spans="1:65" s="2" customFormat="1" ht="33" customHeight="1">
      <c r="A177" s="33"/>
      <c r="B177" s="34"/>
      <c r="C177" s="202" t="s">
        <v>372</v>
      </c>
      <c r="D177" s="202" t="s">
        <v>147</v>
      </c>
      <c r="E177" s="203" t="s">
        <v>246</v>
      </c>
      <c r="F177" s="204" t="s">
        <v>247</v>
      </c>
      <c r="G177" s="205" t="s">
        <v>248</v>
      </c>
      <c r="H177" s="206">
        <v>20.991</v>
      </c>
      <c r="I177" s="207"/>
      <c r="J177" s="208">
        <f>ROUND(I177*H177,2)</f>
        <v>0</v>
      </c>
      <c r="K177" s="204" t="s">
        <v>151</v>
      </c>
      <c r="L177" s="38"/>
      <c r="M177" s="209" t="s">
        <v>1</v>
      </c>
      <c r="N177" s="210" t="s">
        <v>42</v>
      </c>
      <c r="O177" s="70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216</v>
      </c>
      <c r="AT177" s="213" t="s">
        <v>147</v>
      </c>
      <c r="AU177" s="213" t="s">
        <v>85</v>
      </c>
      <c r="AY177" s="16" t="s">
        <v>144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216</v>
      </c>
      <c r="BM177" s="213" t="s">
        <v>721</v>
      </c>
    </row>
    <row r="178" spans="1:65" s="2" customFormat="1" ht="68.25">
      <c r="A178" s="33"/>
      <c r="B178" s="34"/>
      <c r="C178" s="35"/>
      <c r="D178" s="215" t="s">
        <v>154</v>
      </c>
      <c r="E178" s="35"/>
      <c r="F178" s="216" t="s">
        <v>250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154</v>
      </c>
      <c r="AU178" s="16" t="s">
        <v>85</v>
      </c>
    </row>
    <row r="179" spans="1:65" s="13" customFormat="1">
      <c r="B179" s="219"/>
      <c r="C179" s="220"/>
      <c r="D179" s="215" t="s">
        <v>161</v>
      </c>
      <c r="E179" s="221" t="s">
        <v>1</v>
      </c>
      <c r="F179" s="222" t="s">
        <v>720</v>
      </c>
      <c r="G179" s="220"/>
      <c r="H179" s="223">
        <v>20.991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161</v>
      </c>
      <c r="AU179" s="229" t="s">
        <v>85</v>
      </c>
      <c r="AV179" s="13" t="s">
        <v>87</v>
      </c>
      <c r="AW179" s="13" t="s">
        <v>34</v>
      </c>
      <c r="AX179" s="13" t="s">
        <v>85</v>
      </c>
      <c r="AY179" s="229" t="s">
        <v>144</v>
      </c>
    </row>
    <row r="180" spans="1:65" s="2" customFormat="1" ht="33" customHeight="1">
      <c r="A180" s="33"/>
      <c r="B180" s="34"/>
      <c r="C180" s="202" t="s">
        <v>377</v>
      </c>
      <c r="D180" s="202" t="s">
        <v>147</v>
      </c>
      <c r="E180" s="203" t="s">
        <v>260</v>
      </c>
      <c r="F180" s="204" t="s">
        <v>261</v>
      </c>
      <c r="G180" s="205" t="s">
        <v>150</v>
      </c>
      <c r="H180" s="206">
        <v>1</v>
      </c>
      <c r="I180" s="207"/>
      <c r="J180" s="208">
        <f>ROUND(I180*H180,2)</f>
        <v>0</v>
      </c>
      <c r="K180" s="204" t="s">
        <v>151</v>
      </c>
      <c r="L180" s="38"/>
      <c r="M180" s="209" t="s">
        <v>1</v>
      </c>
      <c r="N180" s="210" t="s">
        <v>42</v>
      </c>
      <c r="O180" s="70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216</v>
      </c>
      <c r="AT180" s="213" t="s">
        <v>147</v>
      </c>
      <c r="AU180" s="213" t="s">
        <v>85</v>
      </c>
      <c r="AY180" s="16" t="s">
        <v>144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85</v>
      </c>
      <c r="BK180" s="214">
        <f>ROUND(I180*H180,2)</f>
        <v>0</v>
      </c>
      <c r="BL180" s="16" t="s">
        <v>216</v>
      </c>
      <c r="BM180" s="213" t="s">
        <v>722</v>
      </c>
    </row>
    <row r="181" spans="1:65" s="2" customFormat="1" ht="68.25">
      <c r="A181" s="33"/>
      <c r="B181" s="34"/>
      <c r="C181" s="35"/>
      <c r="D181" s="215" t="s">
        <v>154</v>
      </c>
      <c r="E181" s="35"/>
      <c r="F181" s="216" t="s">
        <v>263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154</v>
      </c>
      <c r="AU181" s="16" t="s">
        <v>85</v>
      </c>
    </row>
    <row r="182" spans="1:65" s="13" customFormat="1">
      <c r="B182" s="219"/>
      <c r="C182" s="220"/>
      <c r="D182" s="215" t="s">
        <v>161</v>
      </c>
      <c r="E182" s="221" t="s">
        <v>1</v>
      </c>
      <c r="F182" s="222" t="s">
        <v>723</v>
      </c>
      <c r="G182" s="220"/>
      <c r="H182" s="223">
        <v>1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161</v>
      </c>
      <c r="AU182" s="229" t="s">
        <v>85</v>
      </c>
      <c r="AV182" s="13" t="s">
        <v>87</v>
      </c>
      <c r="AW182" s="13" t="s">
        <v>34</v>
      </c>
      <c r="AX182" s="13" t="s">
        <v>85</v>
      </c>
      <c r="AY182" s="229" t="s">
        <v>144</v>
      </c>
    </row>
    <row r="183" spans="1:65" s="2" customFormat="1" ht="21.75" customHeight="1">
      <c r="A183" s="33"/>
      <c r="B183" s="34"/>
      <c r="C183" s="202" t="s">
        <v>382</v>
      </c>
      <c r="D183" s="202" t="s">
        <v>147</v>
      </c>
      <c r="E183" s="203" t="s">
        <v>621</v>
      </c>
      <c r="F183" s="204" t="s">
        <v>622</v>
      </c>
      <c r="G183" s="205" t="s">
        <v>248</v>
      </c>
      <c r="H183" s="206">
        <v>17</v>
      </c>
      <c r="I183" s="207"/>
      <c r="J183" s="208">
        <f>ROUND(I183*H183,2)</f>
        <v>0</v>
      </c>
      <c r="K183" s="204" t="s">
        <v>151</v>
      </c>
      <c r="L183" s="38"/>
      <c r="M183" s="209" t="s">
        <v>1</v>
      </c>
      <c r="N183" s="210" t="s">
        <v>42</v>
      </c>
      <c r="O183" s="70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216</v>
      </c>
      <c r="AT183" s="213" t="s">
        <v>147</v>
      </c>
      <c r="AU183" s="213" t="s">
        <v>85</v>
      </c>
      <c r="AY183" s="16" t="s">
        <v>144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85</v>
      </c>
      <c r="BK183" s="214">
        <f>ROUND(I183*H183,2)</f>
        <v>0</v>
      </c>
      <c r="BL183" s="16" t="s">
        <v>216</v>
      </c>
      <c r="BM183" s="213" t="s">
        <v>724</v>
      </c>
    </row>
    <row r="184" spans="1:65" s="2" customFormat="1" ht="68.25">
      <c r="A184" s="33"/>
      <c r="B184" s="34"/>
      <c r="C184" s="35"/>
      <c r="D184" s="215" t="s">
        <v>154</v>
      </c>
      <c r="E184" s="35"/>
      <c r="F184" s="216" t="s">
        <v>624</v>
      </c>
      <c r="G184" s="35"/>
      <c r="H184" s="35"/>
      <c r="I184" s="114"/>
      <c r="J184" s="35"/>
      <c r="K184" s="35"/>
      <c r="L184" s="38"/>
      <c r="M184" s="217"/>
      <c r="N184" s="218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154</v>
      </c>
      <c r="AU184" s="16" t="s">
        <v>85</v>
      </c>
    </row>
    <row r="185" spans="1:65" s="13" customFormat="1">
      <c r="B185" s="219"/>
      <c r="C185" s="220"/>
      <c r="D185" s="215" t="s">
        <v>161</v>
      </c>
      <c r="E185" s="221" t="s">
        <v>1</v>
      </c>
      <c r="F185" s="222" t="s">
        <v>725</v>
      </c>
      <c r="G185" s="220"/>
      <c r="H185" s="223">
        <v>17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161</v>
      </c>
      <c r="AU185" s="229" t="s">
        <v>85</v>
      </c>
      <c r="AV185" s="13" t="s">
        <v>87</v>
      </c>
      <c r="AW185" s="13" t="s">
        <v>34</v>
      </c>
      <c r="AX185" s="13" t="s">
        <v>85</v>
      </c>
      <c r="AY185" s="229" t="s">
        <v>144</v>
      </c>
    </row>
    <row r="186" spans="1:65" s="2" customFormat="1" ht="21.75" customHeight="1">
      <c r="A186" s="33"/>
      <c r="B186" s="34"/>
      <c r="C186" s="202" t="s">
        <v>388</v>
      </c>
      <c r="D186" s="202" t="s">
        <v>147</v>
      </c>
      <c r="E186" s="203" t="s">
        <v>266</v>
      </c>
      <c r="F186" s="204" t="s">
        <v>267</v>
      </c>
      <c r="G186" s="205" t="s">
        <v>248</v>
      </c>
      <c r="H186" s="206">
        <v>0.111</v>
      </c>
      <c r="I186" s="207"/>
      <c r="J186" s="208">
        <f>ROUND(I186*H186,2)</f>
        <v>0</v>
      </c>
      <c r="K186" s="204" t="s">
        <v>151</v>
      </c>
      <c r="L186" s="38"/>
      <c r="M186" s="209" t="s">
        <v>1</v>
      </c>
      <c r="N186" s="210" t="s">
        <v>42</v>
      </c>
      <c r="O186" s="70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216</v>
      </c>
      <c r="AT186" s="213" t="s">
        <v>147</v>
      </c>
      <c r="AU186" s="213" t="s">
        <v>85</v>
      </c>
      <c r="AY186" s="16" t="s">
        <v>144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85</v>
      </c>
      <c r="BK186" s="214">
        <f>ROUND(I186*H186,2)</f>
        <v>0</v>
      </c>
      <c r="BL186" s="16" t="s">
        <v>216</v>
      </c>
      <c r="BM186" s="213" t="s">
        <v>726</v>
      </c>
    </row>
    <row r="187" spans="1:65" s="2" customFormat="1" ht="29.25">
      <c r="A187" s="33"/>
      <c r="B187" s="34"/>
      <c r="C187" s="35"/>
      <c r="D187" s="215" t="s">
        <v>154</v>
      </c>
      <c r="E187" s="35"/>
      <c r="F187" s="216" t="s">
        <v>269</v>
      </c>
      <c r="G187" s="35"/>
      <c r="H187" s="35"/>
      <c r="I187" s="114"/>
      <c r="J187" s="35"/>
      <c r="K187" s="35"/>
      <c r="L187" s="38"/>
      <c r="M187" s="217"/>
      <c r="N187" s="21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154</v>
      </c>
      <c r="AU187" s="16" t="s">
        <v>85</v>
      </c>
    </row>
    <row r="188" spans="1:65" s="2" customFormat="1" ht="33" customHeight="1">
      <c r="A188" s="33"/>
      <c r="B188" s="34"/>
      <c r="C188" s="202" t="s">
        <v>393</v>
      </c>
      <c r="D188" s="202" t="s">
        <v>147</v>
      </c>
      <c r="E188" s="203" t="s">
        <v>271</v>
      </c>
      <c r="F188" s="204" t="s">
        <v>272</v>
      </c>
      <c r="G188" s="205" t="s">
        <v>150</v>
      </c>
      <c r="H188" s="206">
        <v>1</v>
      </c>
      <c r="I188" s="207"/>
      <c r="J188" s="208">
        <f>ROUND(I188*H188,2)</f>
        <v>0</v>
      </c>
      <c r="K188" s="204" t="s">
        <v>151</v>
      </c>
      <c r="L188" s="38"/>
      <c r="M188" s="209" t="s">
        <v>1</v>
      </c>
      <c r="N188" s="210" t="s">
        <v>42</v>
      </c>
      <c r="O188" s="70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216</v>
      </c>
      <c r="AT188" s="213" t="s">
        <v>147</v>
      </c>
      <c r="AU188" s="213" t="s">
        <v>85</v>
      </c>
      <c r="AY188" s="16" t="s">
        <v>144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85</v>
      </c>
      <c r="BK188" s="214">
        <f>ROUND(I188*H188,2)</f>
        <v>0</v>
      </c>
      <c r="BL188" s="16" t="s">
        <v>216</v>
      </c>
      <c r="BM188" s="213" t="s">
        <v>727</v>
      </c>
    </row>
    <row r="189" spans="1:65" s="2" customFormat="1" ht="68.25">
      <c r="A189" s="33"/>
      <c r="B189" s="34"/>
      <c r="C189" s="35"/>
      <c r="D189" s="215" t="s">
        <v>154</v>
      </c>
      <c r="E189" s="35"/>
      <c r="F189" s="216" t="s">
        <v>274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154</v>
      </c>
      <c r="AU189" s="16" t="s">
        <v>85</v>
      </c>
    </row>
    <row r="190" spans="1:65" s="13" customFormat="1">
      <c r="B190" s="219"/>
      <c r="C190" s="220"/>
      <c r="D190" s="215" t="s">
        <v>161</v>
      </c>
      <c r="E190" s="221" t="s">
        <v>1</v>
      </c>
      <c r="F190" s="222" t="s">
        <v>728</v>
      </c>
      <c r="G190" s="220"/>
      <c r="H190" s="223">
        <v>1</v>
      </c>
      <c r="I190" s="224"/>
      <c r="J190" s="220"/>
      <c r="K190" s="220"/>
      <c r="L190" s="225"/>
      <c r="M190" s="240"/>
      <c r="N190" s="241"/>
      <c r="O190" s="241"/>
      <c r="P190" s="241"/>
      <c r="Q190" s="241"/>
      <c r="R190" s="241"/>
      <c r="S190" s="241"/>
      <c r="T190" s="242"/>
      <c r="AT190" s="229" t="s">
        <v>161</v>
      </c>
      <c r="AU190" s="229" t="s">
        <v>85</v>
      </c>
      <c r="AV190" s="13" t="s">
        <v>87</v>
      </c>
      <c r="AW190" s="13" t="s">
        <v>34</v>
      </c>
      <c r="AX190" s="13" t="s">
        <v>85</v>
      </c>
      <c r="AY190" s="229" t="s">
        <v>144</v>
      </c>
    </row>
    <row r="191" spans="1:65" s="2" customFormat="1" ht="6.95" customHeight="1">
      <c r="A191" s="33"/>
      <c r="B191" s="53"/>
      <c r="C191" s="54"/>
      <c r="D191" s="54"/>
      <c r="E191" s="54"/>
      <c r="F191" s="54"/>
      <c r="G191" s="54"/>
      <c r="H191" s="54"/>
      <c r="I191" s="151"/>
      <c r="J191" s="54"/>
      <c r="K191" s="54"/>
      <c r="L191" s="38"/>
      <c r="M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</row>
  </sheetData>
  <sheetProtection algorithmName="SHA-512" hashValue="de4qMpYn2rFj0+mZex93GmiBkBP4+ungRVU8tc4Uw0Mty4MvtZn+mDqIGqdyLt90WEOdbFedBcZRJTdQd4/TJg==" saltValue="3PUMX9Pk5YMJfKdzH1Optu4yVI6qEj9mgZibwmzs0IbMWSnC08FjR4fb5lON7DzwUmr++8VBMWiCvbJzYk0zpw==" spinCount="100000" sheet="1" objects="1" scenarios="1" formatColumns="0" formatRows="0" autoFilter="0"/>
  <autoFilter ref="C118:K19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114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7" t="str">
        <f>'Rekapitulace stavby'!K6</f>
        <v>Výměna kolejnic v úseku Suchdol nad Odrou – Heřmánky</v>
      </c>
      <c r="F7" s="308"/>
      <c r="G7" s="308"/>
      <c r="H7" s="308"/>
      <c r="I7" s="107"/>
      <c r="L7" s="19"/>
    </row>
    <row r="8" spans="1:46" s="2" customFormat="1" ht="12" customHeight="1">
      <c r="A8" s="33"/>
      <c r="B8" s="38"/>
      <c r="C8" s="33"/>
      <c r="D8" s="113" t="s">
        <v>119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9" t="s">
        <v>729</v>
      </c>
      <c r="F9" s="310"/>
      <c r="G9" s="310"/>
      <c r="H9" s="31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8. 6. 2020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3" t="s">
        <v>1</v>
      </c>
      <c r="F27" s="313"/>
      <c r="G27" s="313"/>
      <c r="H27" s="31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ROUND((SUM(BE119:BE269)),  2)</f>
        <v>0</v>
      </c>
      <c r="G33" s="33"/>
      <c r="H33" s="33"/>
      <c r="I33" s="130">
        <v>0.21</v>
      </c>
      <c r="J33" s="129">
        <f>ROUND(((SUM(BE119:BE269))*I33),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ROUND((SUM(BF119:BF269)),  2)</f>
        <v>0</v>
      </c>
      <c r="G34" s="33"/>
      <c r="H34" s="33"/>
      <c r="I34" s="130">
        <v>0.15</v>
      </c>
      <c r="J34" s="129">
        <f>ROUND(((SUM(BF119:BF269))*I34),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ROUND((SUM(BG119:BG269)),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ROUND((SUM(BH119:BH269)),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ROUND((SUM(BI119:BI269)),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Výměna kolejnic v úseku Suchdol nad Odrou – Heřmánky</v>
      </c>
      <c r="F85" s="306"/>
      <c r="G85" s="306"/>
      <c r="H85" s="306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6" t="str">
        <f>E9</f>
        <v>SO 10 - Výměna kolejnic km 16,200 - 16,650 Odry - Heřmánky</v>
      </c>
      <c r="F87" s="304"/>
      <c r="G87" s="304"/>
      <c r="H87" s="30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PO Suchdol n.O.</v>
      </c>
      <c r="G89" s="35"/>
      <c r="H89" s="35"/>
      <c r="I89" s="116" t="s">
        <v>22</v>
      </c>
      <c r="J89" s="65" t="str">
        <f>IF(J12="","",J12)</f>
        <v>8. 6. 2020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122</v>
      </c>
      <c r="D94" s="156"/>
      <c r="E94" s="156"/>
      <c r="F94" s="156"/>
      <c r="G94" s="156"/>
      <c r="H94" s="156"/>
      <c r="I94" s="157"/>
      <c r="J94" s="158" t="s">
        <v>123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125</v>
      </c>
    </row>
    <row r="97" spans="1:31" s="9" customFormat="1" ht="24.95" customHeight="1">
      <c r="B97" s="160"/>
      <c r="C97" s="161"/>
      <c r="D97" s="162" t="s">
        <v>126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128</v>
      </c>
      <c r="E99" s="163"/>
      <c r="F99" s="163"/>
      <c r="G99" s="163"/>
      <c r="H99" s="163"/>
      <c r="I99" s="164"/>
      <c r="J99" s="165">
        <f>J222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5" t="str">
        <f>E7</f>
        <v>Výměna kolejnic v úseku Suchdol nad Odrou – Heřmánky</v>
      </c>
      <c r="F109" s="306"/>
      <c r="G109" s="306"/>
      <c r="H109" s="306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6" t="str">
        <f>E9</f>
        <v>SO 10 - Výměna kolejnic km 16,200 - 16,650 Odry - Heřmánky</v>
      </c>
      <c r="F111" s="304"/>
      <c r="G111" s="304"/>
      <c r="H111" s="304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PO Suchdol n.O.</v>
      </c>
      <c r="G113" s="35"/>
      <c r="H113" s="35"/>
      <c r="I113" s="116" t="s">
        <v>22</v>
      </c>
      <c r="J113" s="65" t="str">
        <f>IF(J12="","",J12)</f>
        <v>8. 6. 2020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130</v>
      </c>
      <c r="D118" s="177" t="s">
        <v>62</v>
      </c>
      <c r="E118" s="177" t="s">
        <v>58</v>
      </c>
      <c r="F118" s="177" t="s">
        <v>59</v>
      </c>
      <c r="G118" s="177" t="s">
        <v>131</v>
      </c>
      <c r="H118" s="177" t="s">
        <v>132</v>
      </c>
      <c r="I118" s="178" t="s">
        <v>133</v>
      </c>
      <c r="J118" s="177" t="s">
        <v>123</v>
      </c>
      <c r="K118" s="179" t="s">
        <v>134</v>
      </c>
      <c r="L118" s="180"/>
      <c r="M118" s="74" t="s">
        <v>1</v>
      </c>
      <c r="N118" s="75" t="s">
        <v>41</v>
      </c>
      <c r="O118" s="75" t="s">
        <v>135</v>
      </c>
      <c r="P118" s="75" t="s">
        <v>136</v>
      </c>
      <c r="Q118" s="75" t="s">
        <v>137</v>
      </c>
      <c r="R118" s="75" t="s">
        <v>138</v>
      </c>
      <c r="S118" s="75" t="s">
        <v>139</v>
      </c>
      <c r="T118" s="76" t="s">
        <v>140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141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P120+P222</f>
        <v>0</v>
      </c>
      <c r="Q119" s="78"/>
      <c r="R119" s="183">
        <f>R120+R222</f>
        <v>86.602789999999985</v>
      </c>
      <c r="S119" s="78"/>
      <c r="T119" s="184">
        <f>T120+T222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125</v>
      </c>
      <c r="BK119" s="185">
        <f>BK120+BK222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142</v>
      </c>
      <c r="F120" s="189" t="s">
        <v>143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86.602789999999985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145</v>
      </c>
      <c r="F121" s="200" t="s">
        <v>146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SUM(P122:P221)</f>
        <v>0</v>
      </c>
      <c r="Q121" s="194"/>
      <c r="R121" s="195">
        <f>SUM(R122:R221)</f>
        <v>86.602789999999985</v>
      </c>
      <c r="S121" s="194"/>
      <c r="T121" s="196">
        <f>SUM(T122:T221)</f>
        <v>0</v>
      </c>
      <c r="AR121" s="197" t="s">
        <v>85</v>
      </c>
      <c r="AT121" s="198" t="s">
        <v>76</v>
      </c>
      <c r="AU121" s="198" t="s">
        <v>85</v>
      </c>
      <c r="AY121" s="197" t="s">
        <v>144</v>
      </c>
      <c r="BK121" s="199">
        <f>SUM(BK122:BK221)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147</v>
      </c>
      <c r="E122" s="203" t="s">
        <v>148</v>
      </c>
      <c r="F122" s="204" t="s">
        <v>149</v>
      </c>
      <c r="G122" s="205" t="s">
        <v>150</v>
      </c>
      <c r="H122" s="206">
        <v>6</v>
      </c>
      <c r="I122" s="207"/>
      <c r="J122" s="208">
        <f>ROUND(I122*H122,2)</f>
        <v>0</v>
      </c>
      <c r="K122" s="204" t="s">
        <v>151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147</v>
      </c>
      <c r="AU122" s="213" t="s">
        <v>87</v>
      </c>
      <c r="AY122" s="16" t="s">
        <v>144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730</v>
      </c>
    </row>
    <row r="123" spans="1:65" s="2" customFormat="1" ht="19.5">
      <c r="A123" s="33"/>
      <c r="B123" s="34"/>
      <c r="C123" s="35"/>
      <c r="D123" s="215" t="s">
        <v>154</v>
      </c>
      <c r="E123" s="35"/>
      <c r="F123" s="216" t="s">
        <v>155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154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147</v>
      </c>
      <c r="E124" s="203" t="s">
        <v>508</v>
      </c>
      <c r="F124" s="204" t="s">
        <v>509</v>
      </c>
      <c r="G124" s="205" t="s">
        <v>510</v>
      </c>
      <c r="H124" s="206">
        <v>36</v>
      </c>
      <c r="I124" s="207"/>
      <c r="J124" s="208">
        <f>ROUND(I124*H124,2)</f>
        <v>0</v>
      </c>
      <c r="K124" s="204" t="s">
        <v>151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152</v>
      </c>
      <c r="AT124" s="213" t="s">
        <v>147</v>
      </c>
      <c r="AU124" s="213" t="s">
        <v>87</v>
      </c>
      <c r="AY124" s="16" t="s">
        <v>144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152</v>
      </c>
      <c r="BM124" s="213" t="s">
        <v>731</v>
      </c>
    </row>
    <row r="125" spans="1:65" s="2" customFormat="1" ht="29.25">
      <c r="A125" s="33"/>
      <c r="B125" s="34"/>
      <c r="C125" s="35"/>
      <c r="D125" s="215" t="s">
        <v>154</v>
      </c>
      <c r="E125" s="35"/>
      <c r="F125" s="216" t="s">
        <v>512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154</v>
      </c>
      <c r="AU125" s="16" t="s">
        <v>87</v>
      </c>
    </row>
    <row r="126" spans="1:65" s="2" customFormat="1" ht="21.75" customHeight="1">
      <c r="A126" s="33"/>
      <c r="B126" s="34"/>
      <c r="C126" s="202" t="s">
        <v>163</v>
      </c>
      <c r="D126" s="202" t="s">
        <v>147</v>
      </c>
      <c r="E126" s="203" t="s">
        <v>678</v>
      </c>
      <c r="F126" s="204" t="s">
        <v>679</v>
      </c>
      <c r="G126" s="205" t="s">
        <v>158</v>
      </c>
      <c r="H126" s="206">
        <v>883.6</v>
      </c>
      <c r="I126" s="207"/>
      <c r="J126" s="208">
        <f>ROUND(I126*H126,2)</f>
        <v>0</v>
      </c>
      <c r="K126" s="204" t="s">
        <v>151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152</v>
      </c>
      <c r="AT126" s="213" t="s">
        <v>147</v>
      </c>
      <c r="AU126" s="213" t="s">
        <v>87</v>
      </c>
      <c r="AY126" s="16" t="s">
        <v>144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152</v>
      </c>
      <c r="BM126" s="213" t="s">
        <v>732</v>
      </c>
    </row>
    <row r="127" spans="1:65" s="2" customFormat="1" ht="39">
      <c r="A127" s="33"/>
      <c r="B127" s="34"/>
      <c r="C127" s="35"/>
      <c r="D127" s="215" t="s">
        <v>154</v>
      </c>
      <c r="E127" s="35"/>
      <c r="F127" s="216" t="s">
        <v>681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154</v>
      </c>
      <c r="AU127" s="16" t="s">
        <v>87</v>
      </c>
    </row>
    <row r="128" spans="1:65" s="13" customFormat="1">
      <c r="B128" s="219"/>
      <c r="C128" s="220"/>
      <c r="D128" s="215" t="s">
        <v>161</v>
      </c>
      <c r="E128" s="221" t="s">
        <v>1</v>
      </c>
      <c r="F128" s="222" t="s">
        <v>733</v>
      </c>
      <c r="G128" s="220"/>
      <c r="H128" s="223">
        <v>883.6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161</v>
      </c>
      <c r="AU128" s="229" t="s">
        <v>87</v>
      </c>
      <c r="AV128" s="13" t="s">
        <v>87</v>
      </c>
      <c r="AW128" s="13" t="s">
        <v>34</v>
      </c>
      <c r="AX128" s="13" t="s">
        <v>85</v>
      </c>
      <c r="AY128" s="229" t="s">
        <v>144</v>
      </c>
    </row>
    <row r="129" spans="1:65" s="2" customFormat="1" ht="21.75" customHeight="1">
      <c r="A129" s="33"/>
      <c r="B129" s="34"/>
      <c r="C129" s="202" t="s">
        <v>152</v>
      </c>
      <c r="D129" s="202" t="s">
        <v>147</v>
      </c>
      <c r="E129" s="203" t="s">
        <v>169</v>
      </c>
      <c r="F129" s="204" t="s">
        <v>170</v>
      </c>
      <c r="G129" s="205" t="s">
        <v>158</v>
      </c>
      <c r="H129" s="206">
        <v>883.6</v>
      </c>
      <c r="I129" s="207"/>
      <c r="J129" s="208">
        <f>ROUND(I129*H129,2)</f>
        <v>0</v>
      </c>
      <c r="K129" s="204" t="s">
        <v>151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152</v>
      </c>
      <c r="AT129" s="213" t="s">
        <v>147</v>
      </c>
      <c r="AU129" s="213" t="s">
        <v>87</v>
      </c>
      <c r="AY129" s="16" t="s">
        <v>144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152</v>
      </c>
      <c r="BM129" s="213" t="s">
        <v>734</v>
      </c>
    </row>
    <row r="130" spans="1:65" s="2" customFormat="1" ht="19.5">
      <c r="A130" s="33"/>
      <c r="B130" s="34"/>
      <c r="C130" s="35"/>
      <c r="D130" s="215" t="s">
        <v>154</v>
      </c>
      <c r="E130" s="35"/>
      <c r="F130" s="216" t="s">
        <v>172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154</v>
      </c>
      <c r="AU130" s="16" t="s">
        <v>87</v>
      </c>
    </row>
    <row r="131" spans="1:65" s="2" customFormat="1" ht="21.75" customHeight="1">
      <c r="A131" s="33"/>
      <c r="B131" s="34"/>
      <c r="C131" s="202" t="s">
        <v>145</v>
      </c>
      <c r="D131" s="202" t="s">
        <v>147</v>
      </c>
      <c r="E131" s="203" t="s">
        <v>173</v>
      </c>
      <c r="F131" s="204" t="s">
        <v>174</v>
      </c>
      <c r="G131" s="205" t="s">
        <v>150</v>
      </c>
      <c r="H131" s="206">
        <v>4</v>
      </c>
      <c r="I131" s="207"/>
      <c r="J131" s="208">
        <f>ROUND(I131*H131,2)</f>
        <v>0</v>
      </c>
      <c r="K131" s="204" t="s">
        <v>151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152</v>
      </c>
      <c r="AT131" s="213" t="s">
        <v>147</v>
      </c>
      <c r="AU131" s="213" t="s">
        <v>87</v>
      </c>
      <c r="AY131" s="16" t="s">
        <v>144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152</v>
      </c>
      <c r="BM131" s="213" t="s">
        <v>735</v>
      </c>
    </row>
    <row r="132" spans="1:65" s="2" customFormat="1" ht="19.5">
      <c r="A132" s="33"/>
      <c r="B132" s="34"/>
      <c r="C132" s="35"/>
      <c r="D132" s="215" t="s">
        <v>154</v>
      </c>
      <c r="E132" s="35"/>
      <c r="F132" s="216" t="s">
        <v>176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154</v>
      </c>
      <c r="AU132" s="16" t="s">
        <v>87</v>
      </c>
    </row>
    <row r="133" spans="1:65" s="2" customFormat="1" ht="21.75" customHeight="1">
      <c r="A133" s="33"/>
      <c r="B133" s="34"/>
      <c r="C133" s="202" t="s">
        <v>177</v>
      </c>
      <c r="D133" s="202" t="s">
        <v>147</v>
      </c>
      <c r="E133" s="203" t="s">
        <v>178</v>
      </c>
      <c r="F133" s="204" t="s">
        <v>179</v>
      </c>
      <c r="G133" s="205" t="s">
        <v>150</v>
      </c>
      <c r="H133" s="206">
        <v>410</v>
      </c>
      <c r="I133" s="207"/>
      <c r="J133" s="208">
        <f>ROUND(I133*H133,2)</f>
        <v>0</v>
      </c>
      <c r="K133" s="204" t="s">
        <v>151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152</v>
      </c>
      <c r="AT133" s="213" t="s">
        <v>147</v>
      </c>
      <c r="AU133" s="213" t="s">
        <v>87</v>
      </c>
      <c r="AY133" s="16" t="s">
        <v>144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152</v>
      </c>
      <c r="BM133" s="213" t="s">
        <v>736</v>
      </c>
    </row>
    <row r="134" spans="1:65" s="2" customFormat="1" ht="19.5">
      <c r="A134" s="33"/>
      <c r="B134" s="34"/>
      <c r="C134" s="35"/>
      <c r="D134" s="215" t="s">
        <v>154</v>
      </c>
      <c r="E134" s="35"/>
      <c r="F134" s="216" t="s">
        <v>181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154</v>
      </c>
      <c r="AU134" s="16" t="s">
        <v>87</v>
      </c>
    </row>
    <row r="135" spans="1:65" s="2" customFormat="1" ht="21.75" customHeight="1">
      <c r="A135" s="33"/>
      <c r="B135" s="34"/>
      <c r="C135" s="202" t="s">
        <v>182</v>
      </c>
      <c r="D135" s="202" t="s">
        <v>147</v>
      </c>
      <c r="E135" s="203" t="s">
        <v>183</v>
      </c>
      <c r="F135" s="204" t="s">
        <v>184</v>
      </c>
      <c r="G135" s="205" t="s">
        <v>150</v>
      </c>
      <c r="H135" s="206">
        <v>411</v>
      </c>
      <c r="I135" s="207"/>
      <c r="J135" s="208">
        <f>ROUND(I135*H135,2)</f>
        <v>0</v>
      </c>
      <c r="K135" s="204" t="s">
        <v>151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152</v>
      </c>
      <c r="AT135" s="213" t="s">
        <v>147</v>
      </c>
      <c r="AU135" s="213" t="s">
        <v>87</v>
      </c>
      <c r="AY135" s="16" t="s">
        <v>144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152</v>
      </c>
      <c r="BM135" s="213" t="s">
        <v>737</v>
      </c>
    </row>
    <row r="136" spans="1:65" s="2" customFormat="1" ht="19.5">
      <c r="A136" s="33"/>
      <c r="B136" s="34"/>
      <c r="C136" s="35"/>
      <c r="D136" s="215" t="s">
        <v>154</v>
      </c>
      <c r="E136" s="35"/>
      <c r="F136" s="216" t="s">
        <v>186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154</v>
      </c>
      <c r="AU136" s="16" t="s">
        <v>87</v>
      </c>
    </row>
    <row r="137" spans="1:65" s="2" customFormat="1" ht="21.75" customHeight="1">
      <c r="A137" s="33"/>
      <c r="B137" s="34"/>
      <c r="C137" s="202" t="s">
        <v>187</v>
      </c>
      <c r="D137" s="202" t="s">
        <v>147</v>
      </c>
      <c r="E137" s="203" t="s">
        <v>687</v>
      </c>
      <c r="F137" s="204" t="s">
        <v>688</v>
      </c>
      <c r="G137" s="205" t="s">
        <v>510</v>
      </c>
      <c r="H137" s="206">
        <v>24</v>
      </c>
      <c r="I137" s="207"/>
      <c r="J137" s="208">
        <f>ROUND(I137*H137,2)</f>
        <v>0</v>
      </c>
      <c r="K137" s="204" t="s">
        <v>151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152</v>
      </c>
      <c r="AT137" s="213" t="s">
        <v>147</v>
      </c>
      <c r="AU137" s="213" t="s">
        <v>87</v>
      </c>
      <c r="AY137" s="16" t="s">
        <v>144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152</v>
      </c>
      <c r="BM137" s="213" t="s">
        <v>738</v>
      </c>
    </row>
    <row r="138" spans="1:65" s="2" customFormat="1" ht="29.25">
      <c r="A138" s="33"/>
      <c r="B138" s="34"/>
      <c r="C138" s="35"/>
      <c r="D138" s="215" t="s">
        <v>154</v>
      </c>
      <c r="E138" s="35"/>
      <c r="F138" s="216" t="s">
        <v>690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154</v>
      </c>
      <c r="AU138" s="16" t="s">
        <v>87</v>
      </c>
    </row>
    <row r="139" spans="1:65" s="2" customFormat="1" ht="21.75" customHeight="1">
      <c r="A139" s="33"/>
      <c r="B139" s="34"/>
      <c r="C139" s="202" t="s">
        <v>193</v>
      </c>
      <c r="D139" s="202" t="s">
        <v>147</v>
      </c>
      <c r="E139" s="203" t="s">
        <v>691</v>
      </c>
      <c r="F139" s="204" t="s">
        <v>692</v>
      </c>
      <c r="G139" s="205" t="s">
        <v>510</v>
      </c>
      <c r="H139" s="206">
        <v>12</v>
      </c>
      <c r="I139" s="207"/>
      <c r="J139" s="208">
        <f>ROUND(I139*H139,2)</f>
        <v>0</v>
      </c>
      <c r="K139" s="204" t="s">
        <v>151</v>
      </c>
      <c r="L139" s="38"/>
      <c r="M139" s="209" t="s">
        <v>1</v>
      </c>
      <c r="N139" s="210" t="s">
        <v>42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152</v>
      </c>
      <c r="AT139" s="213" t="s">
        <v>147</v>
      </c>
      <c r="AU139" s="213" t="s">
        <v>87</v>
      </c>
      <c r="AY139" s="16" t="s">
        <v>144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152</v>
      </c>
      <c r="BM139" s="213" t="s">
        <v>739</v>
      </c>
    </row>
    <row r="140" spans="1:65" s="2" customFormat="1" ht="29.25">
      <c r="A140" s="33"/>
      <c r="B140" s="34"/>
      <c r="C140" s="35"/>
      <c r="D140" s="215" t="s">
        <v>154</v>
      </c>
      <c r="E140" s="35"/>
      <c r="F140" s="216" t="s">
        <v>694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154</v>
      </c>
      <c r="AU140" s="16" t="s">
        <v>87</v>
      </c>
    </row>
    <row r="141" spans="1:65" s="2" customFormat="1" ht="21.75" customHeight="1">
      <c r="A141" s="33"/>
      <c r="B141" s="34"/>
      <c r="C141" s="202" t="s">
        <v>198</v>
      </c>
      <c r="D141" s="202" t="s">
        <v>147</v>
      </c>
      <c r="E141" s="203" t="s">
        <v>695</v>
      </c>
      <c r="F141" s="204" t="s">
        <v>696</v>
      </c>
      <c r="G141" s="205" t="s">
        <v>150</v>
      </c>
      <c r="H141" s="206">
        <v>48</v>
      </c>
      <c r="I141" s="207"/>
      <c r="J141" s="208">
        <f>ROUND(I141*H141,2)</f>
        <v>0</v>
      </c>
      <c r="K141" s="204" t="s">
        <v>151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147</v>
      </c>
      <c r="AU141" s="213" t="s">
        <v>87</v>
      </c>
      <c r="AY141" s="16" t="s">
        <v>144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740</v>
      </c>
    </row>
    <row r="142" spans="1:65" s="2" customFormat="1" ht="19.5">
      <c r="A142" s="33"/>
      <c r="B142" s="34"/>
      <c r="C142" s="35"/>
      <c r="D142" s="215" t="s">
        <v>154</v>
      </c>
      <c r="E142" s="35"/>
      <c r="F142" s="216" t="s">
        <v>698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154</v>
      </c>
      <c r="AU142" s="16" t="s">
        <v>87</v>
      </c>
    </row>
    <row r="143" spans="1:65" s="2" customFormat="1" ht="21.75" customHeight="1">
      <c r="A143" s="33"/>
      <c r="B143" s="34"/>
      <c r="C143" s="202" t="s">
        <v>203</v>
      </c>
      <c r="D143" s="202" t="s">
        <v>147</v>
      </c>
      <c r="E143" s="203" t="s">
        <v>188</v>
      </c>
      <c r="F143" s="204" t="s">
        <v>189</v>
      </c>
      <c r="G143" s="205" t="s">
        <v>190</v>
      </c>
      <c r="H143" s="206">
        <v>6</v>
      </c>
      <c r="I143" s="207"/>
      <c r="J143" s="208">
        <f>ROUND(I143*H143,2)</f>
        <v>0</v>
      </c>
      <c r="K143" s="204" t="s">
        <v>151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152</v>
      </c>
      <c r="AT143" s="213" t="s">
        <v>147</v>
      </c>
      <c r="AU143" s="213" t="s">
        <v>87</v>
      </c>
      <c r="AY143" s="16" t="s">
        <v>144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152</v>
      </c>
      <c r="BM143" s="213" t="s">
        <v>741</v>
      </c>
    </row>
    <row r="144" spans="1:65" s="2" customFormat="1" ht="39">
      <c r="A144" s="33"/>
      <c r="B144" s="34"/>
      <c r="C144" s="35"/>
      <c r="D144" s="215" t="s">
        <v>154</v>
      </c>
      <c r="E144" s="35"/>
      <c r="F144" s="216" t="s">
        <v>192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154</v>
      </c>
      <c r="AU144" s="16" t="s">
        <v>87</v>
      </c>
    </row>
    <row r="145" spans="1:65" s="2" customFormat="1" ht="21.75" customHeight="1">
      <c r="A145" s="33"/>
      <c r="B145" s="34"/>
      <c r="C145" s="202" t="s">
        <v>208</v>
      </c>
      <c r="D145" s="202" t="s">
        <v>147</v>
      </c>
      <c r="E145" s="203" t="s">
        <v>742</v>
      </c>
      <c r="F145" s="204" t="s">
        <v>743</v>
      </c>
      <c r="G145" s="205" t="s">
        <v>150</v>
      </c>
      <c r="H145" s="206">
        <v>11</v>
      </c>
      <c r="I145" s="207"/>
      <c r="J145" s="208">
        <f>ROUND(I145*H145,2)</f>
        <v>0</v>
      </c>
      <c r="K145" s="204" t="s">
        <v>151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152</v>
      </c>
      <c r="AT145" s="213" t="s">
        <v>147</v>
      </c>
      <c r="AU145" s="213" t="s">
        <v>87</v>
      </c>
      <c r="AY145" s="16" t="s">
        <v>144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152</v>
      </c>
      <c r="BM145" s="213" t="s">
        <v>744</v>
      </c>
    </row>
    <row r="146" spans="1:65" s="2" customFormat="1" ht="48.75">
      <c r="A146" s="33"/>
      <c r="B146" s="34"/>
      <c r="C146" s="35"/>
      <c r="D146" s="215" t="s">
        <v>154</v>
      </c>
      <c r="E146" s="35"/>
      <c r="F146" s="216" t="s">
        <v>745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154</v>
      </c>
      <c r="AU146" s="16" t="s">
        <v>87</v>
      </c>
    </row>
    <row r="147" spans="1:65" s="2" customFormat="1" ht="21.75" customHeight="1">
      <c r="A147" s="33"/>
      <c r="B147" s="34"/>
      <c r="C147" s="202" t="s">
        <v>213</v>
      </c>
      <c r="D147" s="202" t="s">
        <v>147</v>
      </c>
      <c r="E147" s="203" t="s">
        <v>746</v>
      </c>
      <c r="F147" s="204" t="s">
        <v>747</v>
      </c>
      <c r="G147" s="205" t="s">
        <v>150</v>
      </c>
      <c r="H147" s="206">
        <v>11</v>
      </c>
      <c r="I147" s="207"/>
      <c r="J147" s="208">
        <f>ROUND(I147*H147,2)</f>
        <v>0</v>
      </c>
      <c r="K147" s="204" t="s">
        <v>151</v>
      </c>
      <c r="L147" s="38"/>
      <c r="M147" s="209" t="s">
        <v>1</v>
      </c>
      <c r="N147" s="210" t="s">
        <v>42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152</v>
      </c>
      <c r="AT147" s="213" t="s">
        <v>147</v>
      </c>
      <c r="AU147" s="213" t="s">
        <v>87</v>
      </c>
      <c r="AY147" s="16" t="s">
        <v>144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152</v>
      </c>
      <c r="BM147" s="213" t="s">
        <v>748</v>
      </c>
    </row>
    <row r="148" spans="1:65" s="2" customFormat="1" ht="19.5">
      <c r="A148" s="33"/>
      <c r="B148" s="34"/>
      <c r="C148" s="35"/>
      <c r="D148" s="215" t="s">
        <v>154</v>
      </c>
      <c r="E148" s="35"/>
      <c r="F148" s="216" t="s">
        <v>749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154</v>
      </c>
      <c r="AU148" s="16" t="s">
        <v>87</v>
      </c>
    </row>
    <row r="149" spans="1:65" s="2" customFormat="1" ht="21.75" customHeight="1">
      <c r="A149" s="33"/>
      <c r="B149" s="34"/>
      <c r="C149" s="230" t="s">
        <v>218</v>
      </c>
      <c r="D149" s="230" t="s">
        <v>223</v>
      </c>
      <c r="E149" s="231" t="s">
        <v>224</v>
      </c>
      <c r="F149" s="232" t="s">
        <v>225</v>
      </c>
      <c r="G149" s="233" t="s">
        <v>150</v>
      </c>
      <c r="H149" s="234">
        <v>1394</v>
      </c>
      <c r="I149" s="235"/>
      <c r="J149" s="236">
        <f>ROUND(I149*H149,2)</f>
        <v>0</v>
      </c>
      <c r="K149" s="232" t="s">
        <v>151</v>
      </c>
      <c r="L149" s="237"/>
      <c r="M149" s="238" t="s">
        <v>1</v>
      </c>
      <c r="N149" s="239" t="s">
        <v>42</v>
      </c>
      <c r="O149" s="70"/>
      <c r="P149" s="211">
        <f>O149*H149</f>
        <v>0</v>
      </c>
      <c r="Q149" s="211">
        <v>1.8000000000000001E-4</v>
      </c>
      <c r="R149" s="211">
        <f>Q149*H149</f>
        <v>0.25092000000000003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187</v>
      </c>
      <c r="AT149" s="213" t="s">
        <v>223</v>
      </c>
      <c r="AU149" s="213" t="s">
        <v>87</v>
      </c>
      <c r="AY149" s="16" t="s">
        <v>144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750</v>
      </c>
    </row>
    <row r="150" spans="1:65" s="2" customFormat="1">
      <c r="A150" s="33"/>
      <c r="B150" s="34"/>
      <c r="C150" s="35"/>
      <c r="D150" s="215" t="s">
        <v>154</v>
      </c>
      <c r="E150" s="35"/>
      <c r="F150" s="216" t="s">
        <v>225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154</v>
      </c>
      <c r="AU150" s="16" t="s">
        <v>87</v>
      </c>
    </row>
    <row r="151" spans="1:65" s="13" customFormat="1">
      <c r="B151" s="219"/>
      <c r="C151" s="220"/>
      <c r="D151" s="215" t="s">
        <v>161</v>
      </c>
      <c r="E151" s="221" t="s">
        <v>1</v>
      </c>
      <c r="F151" s="222" t="s">
        <v>751</v>
      </c>
      <c r="G151" s="220"/>
      <c r="H151" s="223">
        <v>1394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161</v>
      </c>
      <c r="AU151" s="229" t="s">
        <v>87</v>
      </c>
      <c r="AV151" s="13" t="s">
        <v>87</v>
      </c>
      <c r="AW151" s="13" t="s">
        <v>34</v>
      </c>
      <c r="AX151" s="13" t="s">
        <v>85</v>
      </c>
      <c r="AY151" s="229" t="s">
        <v>144</v>
      </c>
    </row>
    <row r="152" spans="1:65" s="2" customFormat="1" ht="21.75" customHeight="1">
      <c r="A152" s="33"/>
      <c r="B152" s="34"/>
      <c r="C152" s="230" t="s">
        <v>8</v>
      </c>
      <c r="D152" s="230" t="s">
        <v>223</v>
      </c>
      <c r="E152" s="231" t="s">
        <v>228</v>
      </c>
      <c r="F152" s="232" t="s">
        <v>229</v>
      </c>
      <c r="G152" s="233" t="s">
        <v>150</v>
      </c>
      <c r="H152" s="234">
        <v>454</v>
      </c>
      <c r="I152" s="235"/>
      <c r="J152" s="236">
        <f>ROUND(I152*H152,2)</f>
        <v>0</v>
      </c>
      <c r="K152" s="232" t="s">
        <v>151</v>
      </c>
      <c r="L152" s="237"/>
      <c r="M152" s="238" t="s">
        <v>1</v>
      </c>
      <c r="N152" s="239" t="s">
        <v>42</v>
      </c>
      <c r="O152" s="70"/>
      <c r="P152" s="211">
        <f>O152*H152</f>
        <v>0</v>
      </c>
      <c r="Q152" s="211">
        <v>4.0999999999999999E-4</v>
      </c>
      <c r="R152" s="211">
        <f>Q152*H152</f>
        <v>0.18614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187</v>
      </c>
      <c r="AT152" s="213" t="s">
        <v>223</v>
      </c>
      <c r="AU152" s="213" t="s">
        <v>87</v>
      </c>
      <c r="AY152" s="16" t="s">
        <v>144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152</v>
      </c>
      <c r="BM152" s="213" t="s">
        <v>752</v>
      </c>
    </row>
    <row r="153" spans="1:65" s="2" customFormat="1">
      <c r="A153" s="33"/>
      <c r="B153" s="34"/>
      <c r="C153" s="35"/>
      <c r="D153" s="215" t="s">
        <v>154</v>
      </c>
      <c r="E153" s="35"/>
      <c r="F153" s="216" t="s">
        <v>229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154</v>
      </c>
      <c r="AU153" s="16" t="s">
        <v>87</v>
      </c>
    </row>
    <row r="154" spans="1:65" s="13" customFormat="1">
      <c r="B154" s="219"/>
      <c r="C154" s="220"/>
      <c r="D154" s="215" t="s">
        <v>161</v>
      </c>
      <c r="E154" s="221" t="s">
        <v>1</v>
      </c>
      <c r="F154" s="222" t="s">
        <v>753</v>
      </c>
      <c r="G154" s="220"/>
      <c r="H154" s="223">
        <v>454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161</v>
      </c>
      <c r="AU154" s="229" t="s">
        <v>87</v>
      </c>
      <c r="AV154" s="13" t="s">
        <v>87</v>
      </c>
      <c r="AW154" s="13" t="s">
        <v>34</v>
      </c>
      <c r="AX154" s="13" t="s">
        <v>85</v>
      </c>
      <c r="AY154" s="229" t="s">
        <v>144</v>
      </c>
    </row>
    <row r="155" spans="1:65" s="2" customFormat="1" ht="21.75" customHeight="1">
      <c r="A155" s="33"/>
      <c r="B155" s="34"/>
      <c r="C155" s="230" t="s">
        <v>227</v>
      </c>
      <c r="D155" s="230" t="s">
        <v>223</v>
      </c>
      <c r="E155" s="231" t="s">
        <v>232</v>
      </c>
      <c r="F155" s="232" t="s">
        <v>233</v>
      </c>
      <c r="G155" s="233" t="s">
        <v>150</v>
      </c>
      <c r="H155" s="234">
        <v>454</v>
      </c>
      <c r="I155" s="235"/>
      <c r="J155" s="236">
        <f>ROUND(I155*H155,2)</f>
        <v>0</v>
      </c>
      <c r="K155" s="232" t="s">
        <v>151</v>
      </c>
      <c r="L155" s="237"/>
      <c r="M155" s="238" t="s">
        <v>1</v>
      </c>
      <c r="N155" s="239" t="s">
        <v>42</v>
      </c>
      <c r="O155" s="70"/>
      <c r="P155" s="211">
        <f>O155*H155</f>
        <v>0</v>
      </c>
      <c r="Q155" s="211">
        <v>1.4999999999999999E-4</v>
      </c>
      <c r="R155" s="211">
        <f>Q155*H155</f>
        <v>6.8099999999999994E-2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187</v>
      </c>
      <c r="AT155" s="213" t="s">
        <v>223</v>
      </c>
      <c r="AU155" s="213" t="s">
        <v>87</v>
      </c>
      <c r="AY155" s="16" t="s">
        <v>144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152</v>
      </c>
      <c r="BM155" s="213" t="s">
        <v>754</v>
      </c>
    </row>
    <row r="156" spans="1:65" s="2" customFormat="1">
      <c r="A156" s="33"/>
      <c r="B156" s="34"/>
      <c r="C156" s="35"/>
      <c r="D156" s="215" t="s">
        <v>154</v>
      </c>
      <c r="E156" s="35"/>
      <c r="F156" s="216" t="s">
        <v>233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154</v>
      </c>
      <c r="AU156" s="16" t="s">
        <v>87</v>
      </c>
    </row>
    <row r="157" spans="1:65" s="13" customFormat="1">
      <c r="B157" s="219"/>
      <c r="C157" s="220"/>
      <c r="D157" s="215" t="s">
        <v>161</v>
      </c>
      <c r="E157" s="221" t="s">
        <v>1</v>
      </c>
      <c r="F157" s="222" t="s">
        <v>753</v>
      </c>
      <c r="G157" s="220"/>
      <c r="H157" s="223">
        <v>454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161</v>
      </c>
      <c r="AU157" s="229" t="s">
        <v>87</v>
      </c>
      <c r="AV157" s="13" t="s">
        <v>87</v>
      </c>
      <c r="AW157" s="13" t="s">
        <v>34</v>
      </c>
      <c r="AX157" s="13" t="s">
        <v>85</v>
      </c>
      <c r="AY157" s="229" t="s">
        <v>144</v>
      </c>
    </row>
    <row r="158" spans="1:65" s="2" customFormat="1" ht="21.75" customHeight="1">
      <c r="A158" s="33"/>
      <c r="B158" s="34"/>
      <c r="C158" s="230" t="s">
        <v>231</v>
      </c>
      <c r="D158" s="230" t="s">
        <v>223</v>
      </c>
      <c r="E158" s="231" t="s">
        <v>236</v>
      </c>
      <c r="F158" s="232" t="s">
        <v>237</v>
      </c>
      <c r="G158" s="233" t="s">
        <v>150</v>
      </c>
      <c r="H158" s="234">
        <v>454</v>
      </c>
      <c r="I158" s="235"/>
      <c r="J158" s="236">
        <f>ROUND(I158*H158,2)</f>
        <v>0</v>
      </c>
      <c r="K158" s="232" t="s">
        <v>151</v>
      </c>
      <c r="L158" s="237"/>
      <c r="M158" s="238" t="s">
        <v>1</v>
      </c>
      <c r="N158" s="239" t="s">
        <v>42</v>
      </c>
      <c r="O158" s="70"/>
      <c r="P158" s="211">
        <f>O158*H158</f>
        <v>0</v>
      </c>
      <c r="Q158" s="211">
        <v>9.0000000000000006E-5</v>
      </c>
      <c r="R158" s="211">
        <f>Q158*H158</f>
        <v>4.086E-2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187</v>
      </c>
      <c r="AT158" s="213" t="s">
        <v>223</v>
      </c>
      <c r="AU158" s="213" t="s">
        <v>87</v>
      </c>
      <c r="AY158" s="16" t="s">
        <v>144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152</v>
      </c>
      <c r="BM158" s="213" t="s">
        <v>755</v>
      </c>
    </row>
    <row r="159" spans="1:65" s="2" customFormat="1">
      <c r="A159" s="33"/>
      <c r="B159" s="34"/>
      <c r="C159" s="35"/>
      <c r="D159" s="215" t="s">
        <v>154</v>
      </c>
      <c r="E159" s="35"/>
      <c r="F159" s="216" t="s">
        <v>237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154</v>
      </c>
      <c r="AU159" s="16" t="s">
        <v>87</v>
      </c>
    </row>
    <row r="160" spans="1:65" s="13" customFormat="1">
      <c r="B160" s="219"/>
      <c r="C160" s="220"/>
      <c r="D160" s="215" t="s">
        <v>161</v>
      </c>
      <c r="E160" s="221" t="s">
        <v>1</v>
      </c>
      <c r="F160" s="222" t="s">
        <v>753</v>
      </c>
      <c r="G160" s="220"/>
      <c r="H160" s="223">
        <v>454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161</v>
      </c>
      <c r="AU160" s="229" t="s">
        <v>87</v>
      </c>
      <c r="AV160" s="13" t="s">
        <v>87</v>
      </c>
      <c r="AW160" s="13" t="s">
        <v>34</v>
      </c>
      <c r="AX160" s="13" t="s">
        <v>85</v>
      </c>
      <c r="AY160" s="229" t="s">
        <v>144</v>
      </c>
    </row>
    <row r="161" spans="1:65" s="2" customFormat="1" ht="21.75" customHeight="1">
      <c r="A161" s="33"/>
      <c r="B161" s="34"/>
      <c r="C161" s="230" t="s">
        <v>235</v>
      </c>
      <c r="D161" s="230" t="s">
        <v>223</v>
      </c>
      <c r="E161" s="231" t="s">
        <v>240</v>
      </c>
      <c r="F161" s="232" t="s">
        <v>241</v>
      </c>
      <c r="G161" s="233" t="s">
        <v>150</v>
      </c>
      <c r="H161" s="234">
        <v>821</v>
      </c>
      <c r="I161" s="235"/>
      <c r="J161" s="236">
        <f>ROUND(I161*H161,2)</f>
        <v>0</v>
      </c>
      <c r="K161" s="232" t="s">
        <v>151</v>
      </c>
      <c r="L161" s="237"/>
      <c r="M161" s="238" t="s">
        <v>1</v>
      </c>
      <c r="N161" s="239" t="s">
        <v>42</v>
      </c>
      <c r="O161" s="70"/>
      <c r="P161" s="211">
        <f>O161*H161</f>
        <v>0</v>
      </c>
      <c r="Q161" s="211">
        <v>5.0000000000000002E-5</v>
      </c>
      <c r="R161" s="211">
        <f>Q161*H161</f>
        <v>4.1050000000000003E-2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187</v>
      </c>
      <c r="AT161" s="213" t="s">
        <v>223</v>
      </c>
      <c r="AU161" s="213" t="s">
        <v>87</v>
      </c>
      <c r="AY161" s="16" t="s">
        <v>144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152</v>
      </c>
      <c r="BM161" s="213" t="s">
        <v>756</v>
      </c>
    </row>
    <row r="162" spans="1:65" s="2" customFormat="1">
      <c r="A162" s="33"/>
      <c r="B162" s="34"/>
      <c r="C162" s="35"/>
      <c r="D162" s="215" t="s">
        <v>154</v>
      </c>
      <c r="E162" s="35"/>
      <c r="F162" s="216" t="s">
        <v>241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154</v>
      </c>
      <c r="AU162" s="16" t="s">
        <v>87</v>
      </c>
    </row>
    <row r="163" spans="1:65" s="13" customFormat="1">
      <c r="B163" s="219"/>
      <c r="C163" s="220"/>
      <c r="D163" s="215" t="s">
        <v>161</v>
      </c>
      <c r="E163" s="221" t="s">
        <v>1</v>
      </c>
      <c r="F163" s="222" t="s">
        <v>757</v>
      </c>
      <c r="G163" s="220"/>
      <c r="H163" s="223">
        <v>821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161</v>
      </c>
      <c r="AU163" s="229" t="s">
        <v>87</v>
      </c>
      <c r="AV163" s="13" t="s">
        <v>87</v>
      </c>
      <c r="AW163" s="13" t="s">
        <v>34</v>
      </c>
      <c r="AX163" s="13" t="s">
        <v>85</v>
      </c>
      <c r="AY163" s="229" t="s">
        <v>144</v>
      </c>
    </row>
    <row r="164" spans="1:65" s="2" customFormat="1" ht="21.75" customHeight="1">
      <c r="A164" s="33"/>
      <c r="B164" s="34"/>
      <c r="C164" s="230" t="s">
        <v>239</v>
      </c>
      <c r="D164" s="230" t="s">
        <v>223</v>
      </c>
      <c r="E164" s="231" t="s">
        <v>707</v>
      </c>
      <c r="F164" s="232" t="s">
        <v>708</v>
      </c>
      <c r="G164" s="233" t="s">
        <v>150</v>
      </c>
      <c r="H164" s="234">
        <v>72</v>
      </c>
      <c r="I164" s="235"/>
      <c r="J164" s="236">
        <f>ROUND(I164*H164,2)</f>
        <v>0</v>
      </c>
      <c r="K164" s="232" t="s">
        <v>151</v>
      </c>
      <c r="L164" s="237"/>
      <c r="M164" s="238" t="s">
        <v>1</v>
      </c>
      <c r="N164" s="239" t="s">
        <v>42</v>
      </c>
      <c r="O164" s="70"/>
      <c r="P164" s="211">
        <f>O164*H164</f>
        <v>0</v>
      </c>
      <c r="Q164" s="211">
        <v>1.796E-2</v>
      </c>
      <c r="R164" s="211">
        <f>Q164*H164</f>
        <v>1.29312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187</v>
      </c>
      <c r="AT164" s="213" t="s">
        <v>223</v>
      </c>
      <c r="AU164" s="213" t="s">
        <v>87</v>
      </c>
      <c r="AY164" s="16" t="s">
        <v>144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85</v>
      </c>
      <c r="BK164" s="214">
        <f>ROUND(I164*H164,2)</f>
        <v>0</v>
      </c>
      <c r="BL164" s="16" t="s">
        <v>152</v>
      </c>
      <c r="BM164" s="213" t="s">
        <v>758</v>
      </c>
    </row>
    <row r="165" spans="1:65" s="2" customFormat="1">
      <c r="A165" s="33"/>
      <c r="B165" s="34"/>
      <c r="C165" s="35"/>
      <c r="D165" s="215" t="s">
        <v>154</v>
      </c>
      <c r="E165" s="35"/>
      <c r="F165" s="216" t="s">
        <v>708</v>
      </c>
      <c r="G165" s="35"/>
      <c r="H165" s="35"/>
      <c r="I165" s="114"/>
      <c r="J165" s="35"/>
      <c r="K165" s="35"/>
      <c r="L165" s="38"/>
      <c r="M165" s="217"/>
      <c r="N165" s="21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154</v>
      </c>
      <c r="AU165" s="16" t="s">
        <v>87</v>
      </c>
    </row>
    <row r="166" spans="1:65" s="2" customFormat="1" ht="21.75" customHeight="1">
      <c r="A166" s="33"/>
      <c r="B166" s="34"/>
      <c r="C166" s="230" t="s">
        <v>245</v>
      </c>
      <c r="D166" s="230" t="s">
        <v>223</v>
      </c>
      <c r="E166" s="231" t="s">
        <v>710</v>
      </c>
      <c r="F166" s="232" t="s">
        <v>711</v>
      </c>
      <c r="G166" s="233" t="s">
        <v>150</v>
      </c>
      <c r="H166" s="234">
        <v>144</v>
      </c>
      <c r="I166" s="235"/>
      <c r="J166" s="236">
        <f>ROUND(I166*H166,2)</f>
        <v>0</v>
      </c>
      <c r="K166" s="232" t="s">
        <v>151</v>
      </c>
      <c r="L166" s="237"/>
      <c r="M166" s="238" t="s">
        <v>1</v>
      </c>
      <c r="N166" s="239" t="s">
        <v>42</v>
      </c>
      <c r="O166" s="70"/>
      <c r="P166" s="211">
        <f>O166*H166</f>
        <v>0</v>
      </c>
      <c r="Q166" s="211">
        <v>5.9999999999999995E-4</v>
      </c>
      <c r="R166" s="211">
        <f>Q166*H166</f>
        <v>8.6399999999999991E-2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187</v>
      </c>
      <c r="AT166" s="213" t="s">
        <v>223</v>
      </c>
      <c r="AU166" s="213" t="s">
        <v>87</v>
      </c>
      <c r="AY166" s="16" t="s">
        <v>144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0</v>
      </c>
      <c r="BL166" s="16" t="s">
        <v>152</v>
      </c>
      <c r="BM166" s="213" t="s">
        <v>759</v>
      </c>
    </row>
    <row r="167" spans="1:65" s="2" customFormat="1">
      <c r="A167" s="33"/>
      <c r="B167" s="34"/>
      <c r="C167" s="35"/>
      <c r="D167" s="215" t="s">
        <v>154</v>
      </c>
      <c r="E167" s="35"/>
      <c r="F167" s="216" t="s">
        <v>711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154</v>
      </c>
      <c r="AU167" s="16" t="s">
        <v>87</v>
      </c>
    </row>
    <row r="168" spans="1:65" s="2" customFormat="1" ht="21.75" customHeight="1">
      <c r="A168" s="33"/>
      <c r="B168" s="34"/>
      <c r="C168" s="230" t="s">
        <v>7</v>
      </c>
      <c r="D168" s="230" t="s">
        <v>223</v>
      </c>
      <c r="E168" s="231" t="s">
        <v>232</v>
      </c>
      <c r="F168" s="232" t="s">
        <v>233</v>
      </c>
      <c r="G168" s="233" t="s">
        <v>150</v>
      </c>
      <c r="H168" s="234">
        <v>144</v>
      </c>
      <c r="I168" s="235"/>
      <c r="J168" s="236">
        <f>ROUND(I168*H168,2)</f>
        <v>0</v>
      </c>
      <c r="K168" s="232" t="s">
        <v>151</v>
      </c>
      <c r="L168" s="237"/>
      <c r="M168" s="238" t="s">
        <v>1</v>
      </c>
      <c r="N168" s="239" t="s">
        <v>42</v>
      </c>
      <c r="O168" s="70"/>
      <c r="P168" s="211">
        <f>O168*H168</f>
        <v>0</v>
      </c>
      <c r="Q168" s="211">
        <v>1.4999999999999999E-4</v>
      </c>
      <c r="R168" s="211">
        <f>Q168*H168</f>
        <v>2.1599999999999998E-2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187</v>
      </c>
      <c r="AT168" s="213" t="s">
        <v>223</v>
      </c>
      <c r="AU168" s="213" t="s">
        <v>87</v>
      </c>
      <c r="AY168" s="16" t="s">
        <v>144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85</v>
      </c>
      <c r="BK168" s="214">
        <f>ROUND(I168*H168,2)</f>
        <v>0</v>
      </c>
      <c r="BL168" s="16" t="s">
        <v>152</v>
      </c>
      <c r="BM168" s="213" t="s">
        <v>760</v>
      </c>
    </row>
    <row r="169" spans="1:65" s="2" customFormat="1">
      <c r="A169" s="33"/>
      <c r="B169" s="34"/>
      <c r="C169" s="35"/>
      <c r="D169" s="215" t="s">
        <v>154</v>
      </c>
      <c r="E169" s="35"/>
      <c r="F169" s="216" t="s">
        <v>233</v>
      </c>
      <c r="G169" s="35"/>
      <c r="H169" s="35"/>
      <c r="I169" s="114"/>
      <c r="J169" s="35"/>
      <c r="K169" s="35"/>
      <c r="L169" s="38"/>
      <c r="M169" s="217"/>
      <c r="N169" s="21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154</v>
      </c>
      <c r="AU169" s="16" t="s">
        <v>87</v>
      </c>
    </row>
    <row r="170" spans="1:65" s="2" customFormat="1" ht="21.75" customHeight="1">
      <c r="A170" s="33"/>
      <c r="B170" s="34"/>
      <c r="C170" s="230" t="s">
        <v>257</v>
      </c>
      <c r="D170" s="230" t="s">
        <v>223</v>
      </c>
      <c r="E170" s="231" t="s">
        <v>236</v>
      </c>
      <c r="F170" s="232" t="s">
        <v>237</v>
      </c>
      <c r="G170" s="233" t="s">
        <v>150</v>
      </c>
      <c r="H170" s="234">
        <v>144</v>
      </c>
      <c r="I170" s="235"/>
      <c r="J170" s="236">
        <f>ROUND(I170*H170,2)</f>
        <v>0</v>
      </c>
      <c r="K170" s="232" t="s">
        <v>151</v>
      </c>
      <c r="L170" s="237"/>
      <c r="M170" s="238" t="s">
        <v>1</v>
      </c>
      <c r="N170" s="239" t="s">
        <v>42</v>
      </c>
      <c r="O170" s="70"/>
      <c r="P170" s="211">
        <f>O170*H170</f>
        <v>0</v>
      </c>
      <c r="Q170" s="211">
        <v>9.0000000000000006E-5</v>
      </c>
      <c r="R170" s="211">
        <f>Q170*H170</f>
        <v>1.2960000000000001E-2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187</v>
      </c>
      <c r="AT170" s="213" t="s">
        <v>223</v>
      </c>
      <c r="AU170" s="213" t="s">
        <v>87</v>
      </c>
      <c r="AY170" s="16" t="s">
        <v>144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0</v>
      </c>
      <c r="BL170" s="16" t="s">
        <v>152</v>
      </c>
      <c r="BM170" s="213" t="s">
        <v>761</v>
      </c>
    </row>
    <row r="171" spans="1:65" s="2" customFormat="1">
      <c r="A171" s="33"/>
      <c r="B171" s="34"/>
      <c r="C171" s="35"/>
      <c r="D171" s="215" t="s">
        <v>154</v>
      </c>
      <c r="E171" s="35"/>
      <c r="F171" s="216" t="s">
        <v>237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154</v>
      </c>
      <c r="AU171" s="16" t="s">
        <v>87</v>
      </c>
    </row>
    <row r="172" spans="1:65" s="2" customFormat="1" ht="21.75" customHeight="1">
      <c r="A172" s="33"/>
      <c r="B172" s="34"/>
      <c r="C172" s="202" t="s">
        <v>259</v>
      </c>
      <c r="D172" s="202" t="s">
        <v>147</v>
      </c>
      <c r="E172" s="203" t="s">
        <v>343</v>
      </c>
      <c r="F172" s="204" t="s">
        <v>344</v>
      </c>
      <c r="G172" s="205" t="s">
        <v>345</v>
      </c>
      <c r="H172" s="206">
        <v>3.8740000000000001</v>
      </c>
      <c r="I172" s="207"/>
      <c r="J172" s="208">
        <f>ROUND(I172*H172,2)</f>
        <v>0</v>
      </c>
      <c r="K172" s="204" t="s">
        <v>151</v>
      </c>
      <c r="L172" s="38"/>
      <c r="M172" s="209" t="s">
        <v>1</v>
      </c>
      <c r="N172" s="210" t="s">
        <v>42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152</v>
      </c>
      <c r="AT172" s="213" t="s">
        <v>147</v>
      </c>
      <c r="AU172" s="213" t="s">
        <v>87</v>
      </c>
      <c r="AY172" s="16" t="s">
        <v>144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152</v>
      </c>
      <c r="BM172" s="213" t="s">
        <v>762</v>
      </c>
    </row>
    <row r="173" spans="1:65" s="2" customFormat="1" ht="19.5">
      <c r="A173" s="33"/>
      <c r="B173" s="34"/>
      <c r="C173" s="35"/>
      <c r="D173" s="215" t="s">
        <v>154</v>
      </c>
      <c r="E173" s="35"/>
      <c r="F173" s="216" t="s">
        <v>347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154</v>
      </c>
      <c r="AU173" s="16" t="s">
        <v>87</v>
      </c>
    </row>
    <row r="174" spans="1:65" s="13" customFormat="1">
      <c r="B174" s="219"/>
      <c r="C174" s="220"/>
      <c r="D174" s="215" t="s">
        <v>161</v>
      </c>
      <c r="E174" s="221" t="s">
        <v>1</v>
      </c>
      <c r="F174" s="222" t="s">
        <v>763</v>
      </c>
      <c r="G174" s="220"/>
      <c r="H174" s="223">
        <v>3.8740000000000001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161</v>
      </c>
      <c r="AU174" s="229" t="s">
        <v>87</v>
      </c>
      <c r="AV174" s="13" t="s">
        <v>87</v>
      </c>
      <c r="AW174" s="13" t="s">
        <v>34</v>
      </c>
      <c r="AX174" s="13" t="s">
        <v>85</v>
      </c>
      <c r="AY174" s="229" t="s">
        <v>144</v>
      </c>
    </row>
    <row r="175" spans="1:65" s="2" customFormat="1" ht="21.75" customHeight="1">
      <c r="A175" s="33"/>
      <c r="B175" s="34"/>
      <c r="C175" s="202" t="s">
        <v>265</v>
      </c>
      <c r="D175" s="202" t="s">
        <v>147</v>
      </c>
      <c r="E175" s="203" t="s">
        <v>764</v>
      </c>
      <c r="F175" s="204" t="s">
        <v>765</v>
      </c>
      <c r="G175" s="205" t="s">
        <v>335</v>
      </c>
      <c r="H175" s="206">
        <v>4.08</v>
      </c>
      <c r="I175" s="207"/>
      <c r="J175" s="208">
        <f>ROUND(I175*H175,2)</f>
        <v>0</v>
      </c>
      <c r="K175" s="204" t="s">
        <v>151</v>
      </c>
      <c r="L175" s="38"/>
      <c r="M175" s="209" t="s">
        <v>1</v>
      </c>
      <c r="N175" s="210" t="s">
        <v>42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152</v>
      </c>
      <c r="AT175" s="213" t="s">
        <v>147</v>
      </c>
      <c r="AU175" s="213" t="s">
        <v>87</v>
      </c>
      <c r="AY175" s="16" t="s">
        <v>144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152</v>
      </c>
      <c r="BM175" s="213" t="s">
        <v>766</v>
      </c>
    </row>
    <row r="176" spans="1:65" s="2" customFormat="1" ht="19.5">
      <c r="A176" s="33"/>
      <c r="B176" s="34"/>
      <c r="C176" s="35"/>
      <c r="D176" s="215" t="s">
        <v>154</v>
      </c>
      <c r="E176" s="35"/>
      <c r="F176" s="216" t="s">
        <v>767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154</v>
      </c>
      <c r="AU176" s="16" t="s">
        <v>87</v>
      </c>
    </row>
    <row r="177" spans="1:65" s="13" customFormat="1">
      <c r="B177" s="219"/>
      <c r="C177" s="220"/>
      <c r="D177" s="215" t="s">
        <v>161</v>
      </c>
      <c r="E177" s="221" t="s">
        <v>1</v>
      </c>
      <c r="F177" s="222" t="s">
        <v>768</v>
      </c>
      <c r="G177" s="220"/>
      <c r="H177" s="223">
        <v>4.08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161</v>
      </c>
      <c r="AU177" s="229" t="s">
        <v>87</v>
      </c>
      <c r="AV177" s="13" t="s">
        <v>87</v>
      </c>
      <c r="AW177" s="13" t="s">
        <v>34</v>
      </c>
      <c r="AX177" s="13" t="s">
        <v>85</v>
      </c>
      <c r="AY177" s="229" t="s">
        <v>144</v>
      </c>
    </row>
    <row r="178" spans="1:65" s="2" customFormat="1" ht="21.75" customHeight="1">
      <c r="A178" s="33"/>
      <c r="B178" s="34"/>
      <c r="C178" s="202" t="s">
        <v>270</v>
      </c>
      <c r="D178" s="202" t="s">
        <v>147</v>
      </c>
      <c r="E178" s="203" t="s">
        <v>577</v>
      </c>
      <c r="F178" s="204" t="s">
        <v>578</v>
      </c>
      <c r="G178" s="205" t="s">
        <v>158</v>
      </c>
      <c r="H178" s="206">
        <v>4</v>
      </c>
      <c r="I178" s="207"/>
      <c r="J178" s="208">
        <f>ROUND(I178*H178,2)</f>
        <v>0</v>
      </c>
      <c r="K178" s="204" t="s">
        <v>151</v>
      </c>
      <c r="L178" s="38"/>
      <c r="M178" s="209" t="s">
        <v>1</v>
      </c>
      <c r="N178" s="210" t="s">
        <v>42</v>
      </c>
      <c r="O178" s="70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152</v>
      </c>
      <c r="AT178" s="213" t="s">
        <v>147</v>
      </c>
      <c r="AU178" s="213" t="s">
        <v>87</v>
      </c>
      <c r="AY178" s="16" t="s">
        <v>144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85</v>
      </c>
      <c r="BK178" s="214">
        <f>ROUND(I178*H178,2)</f>
        <v>0</v>
      </c>
      <c r="BL178" s="16" t="s">
        <v>152</v>
      </c>
      <c r="BM178" s="213" t="s">
        <v>769</v>
      </c>
    </row>
    <row r="179" spans="1:65" s="2" customFormat="1" ht="19.5">
      <c r="A179" s="33"/>
      <c r="B179" s="34"/>
      <c r="C179" s="35"/>
      <c r="D179" s="215" t="s">
        <v>154</v>
      </c>
      <c r="E179" s="35"/>
      <c r="F179" s="216" t="s">
        <v>580</v>
      </c>
      <c r="G179" s="35"/>
      <c r="H179" s="35"/>
      <c r="I179" s="114"/>
      <c r="J179" s="35"/>
      <c r="K179" s="35"/>
      <c r="L179" s="38"/>
      <c r="M179" s="217"/>
      <c r="N179" s="218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154</v>
      </c>
      <c r="AU179" s="16" t="s">
        <v>87</v>
      </c>
    </row>
    <row r="180" spans="1:65" s="2" customFormat="1" ht="21.75" customHeight="1">
      <c r="A180" s="33"/>
      <c r="B180" s="34"/>
      <c r="C180" s="202" t="s">
        <v>372</v>
      </c>
      <c r="D180" s="202" t="s">
        <v>147</v>
      </c>
      <c r="E180" s="203" t="s">
        <v>349</v>
      </c>
      <c r="F180" s="204" t="s">
        <v>350</v>
      </c>
      <c r="G180" s="205" t="s">
        <v>351</v>
      </c>
      <c r="H180" s="206">
        <v>8.0000000000000002E-3</v>
      </c>
      <c r="I180" s="207"/>
      <c r="J180" s="208">
        <f>ROUND(I180*H180,2)</f>
        <v>0</v>
      </c>
      <c r="K180" s="204" t="s">
        <v>151</v>
      </c>
      <c r="L180" s="38"/>
      <c r="M180" s="209" t="s">
        <v>1</v>
      </c>
      <c r="N180" s="210" t="s">
        <v>42</v>
      </c>
      <c r="O180" s="70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152</v>
      </c>
      <c r="AT180" s="213" t="s">
        <v>147</v>
      </c>
      <c r="AU180" s="213" t="s">
        <v>87</v>
      </c>
      <c r="AY180" s="16" t="s">
        <v>144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85</v>
      </c>
      <c r="BK180" s="214">
        <f>ROUND(I180*H180,2)</f>
        <v>0</v>
      </c>
      <c r="BL180" s="16" t="s">
        <v>152</v>
      </c>
      <c r="BM180" s="213" t="s">
        <v>770</v>
      </c>
    </row>
    <row r="181" spans="1:65" s="2" customFormat="1" ht="29.25">
      <c r="A181" s="33"/>
      <c r="B181" s="34"/>
      <c r="C181" s="35"/>
      <c r="D181" s="215" t="s">
        <v>154</v>
      </c>
      <c r="E181" s="35"/>
      <c r="F181" s="216" t="s">
        <v>353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154</v>
      </c>
      <c r="AU181" s="16" t="s">
        <v>87</v>
      </c>
    </row>
    <row r="182" spans="1:65" s="2" customFormat="1" ht="21.75" customHeight="1">
      <c r="A182" s="33"/>
      <c r="B182" s="34"/>
      <c r="C182" s="202" t="s">
        <v>377</v>
      </c>
      <c r="D182" s="202" t="s">
        <v>147</v>
      </c>
      <c r="E182" s="203" t="s">
        <v>354</v>
      </c>
      <c r="F182" s="204" t="s">
        <v>355</v>
      </c>
      <c r="G182" s="205" t="s">
        <v>345</v>
      </c>
      <c r="H182" s="206">
        <v>8.4640000000000004</v>
      </c>
      <c r="I182" s="207"/>
      <c r="J182" s="208">
        <f>ROUND(I182*H182,2)</f>
        <v>0</v>
      </c>
      <c r="K182" s="204" t="s">
        <v>151</v>
      </c>
      <c r="L182" s="38"/>
      <c r="M182" s="209" t="s">
        <v>1</v>
      </c>
      <c r="N182" s="210" t="s">
        <v>42</v>
      </c>
      <c r="O182" s="70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152</v>
      </c>
      <c r="AT182" s="213" t="s">
        <v>147</v>
      </c>
      <c r="AU182" s="213" t="s">
        <v>87</v>
      </c>
      <c r="AY182" s="16" t="s">
        <v>144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152</v>
      </c>
      <c r="BM182" s="213" t="s">
        <v>771</v>
      </c>
    </row>
    <row r="183" spans="1:65" s="2" customFormat="1" ht="29.25">
      <c r="A183" s="33"/>
      <c r="B183" s="34"/>
      <c r="C183" s="35"/>
      <c r="D183" s="215" t="s">
        <v>154</v>
      </c>
      <c r="E183" s="35"/>
      <c r="F183" s="216" t="s">
        <v>357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154</v>
      </c>
      <c r="AU183" s="16" t="s">
        <v>87</v>
      </c>
    </row>
    <row r="184" spans="1:65" s="13" customFormat="1">
      <c r="B184" s="219"/>
      <c r="C184" s="220"/>
      <c r="D184" s="215" t="s">
        <v>161</v>
      </c>
      <c r="E184" s="221" t="s">
        <v>1</v>
      </c>
      <c r="F184" s="222" t="s">
        <v>583</v>
      </c>
      <c r="G184" s="220"/>
      <c r="H184" s="223">
        <v>8.4640000000000004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161</v>
      </c>
      <c r="AU184" s="229" t="s">
        <v>87</v>
      </c>
      <c r="AV184" s="13" t="s">
        <v>87</v>
      </c>
      <c r="AW184" s="13" t="s">
        <v>34</v>
      </c>
      <c r="AX184" s="13" t="s">
        <v>85</v>
      </c>
      <c r="AY184" s="229" t="s">
        <v>144</v>
      </c>
    </row>
    <row r="185" spans="1:65" s="2" customFormat="1" ht="21.75" customHeight="1">
      <c r="A185" s="33"/>
      <c r="B185" s="34"/>
      <c r="C185" s="202" t="s">
        <v>382</v>
      </c>
      <c r="D185" s="202" t="s">
        <v>147</v>
      </c>
      <c r="E185" s="203" t="s">
        <v>359</v>
      </c>
      <c r="F185" s="204" t="s">
        <v>360</v>
      </c>
      <c r="G185" s="205" t="s">
        <v>345</v>
      </c>
      <c r="H185" s="206">
        <v>8.4719999999999995</v>
      </c>
      <c r="I185" s="207"/>
      <c r="J185" s="208">
        <f>ROUND(I185*H185,2)</f>
        <v>0</v>
      </c>
      <c r="K185" s="204" t="s">
        <v>151</v>
      </c>
      <c r="L185" s="38"/>
      <c r="M185" s="209" t="s">
        <v>1</v>
      </c>
      <c r="N185" s="210" t="s">
        <v>42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152</v>
      </c>
      <c r="AT185" s="213" t="s">
        <v>147</v>
      </c>
      <c r="AU185" s="213" t="s">
        <v>87</v>
      </c>
      <c r="AY185" s="16" t="s">
        <v>144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152</v>
      </c>
      <c r="BM185" s="213" t="s">
        <v>772</v>
      </c>
    </row>
    <row r="186" spans="1:65" s="2" customFormat="1" ht="39">
      <c r="A186" s="33"/>
      <c r="B186" s="34"/>
      <c r="C186" s="35"/>
      <c r="D186" s="215" t="s">
        <v>154</v>
      </c>
      <c r="E186" s="35"/>
      <c r="F186" s="216" t="s">
        <v>362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154</v>
      </c>
      <c r="AU186" s="16" t="s">
        <v>87</v>
      </c>
    </row>
    <row r="187" spans="1:65" s="13" customFormat="1">
      <c r="B187" s="219"/>
      <c r="C187" s="220"/>
      <c r="D187" s="215" t="s">
        <v>161</v>
      </c>
      <c r="E187" s="221" t="s">
        <v>1</v>
      </c>
      <c r="F187" s="222" t="s">
        <v>585</v>
      </c>
      <c r="G187" s="220"/>
      <c r="H187" s="223">
        <v>8.4719999999999995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161</v>
      </c>
      <c r="AU187" s="229" t="s">
        <v>87</v>
      </c>
      <c r="AV187" s="13" t="s">
        <v>87</v>
      </c>
      <c r="AW187" s="13" t="s">
        <v>34</v>
      </c>
      <c r="AX187" s="13" t="s">
        <v>85</v>
      </c>
      <c r="AY187" s="229" t="s">
        <v>144</v>
      </c>
    </row>
    <row r="188" spans="1:65" s="2" customFormat="1" ht="21.75" customHeight="1">
      <c r="A188" s="33"/>
      <c r="B188" s="34"/>
      <c r="C188" s="202" t="s">
        <v>388</v>
      </c>
      <c r="D188" s="202" t="s">
        <v>147</v>
      </c>
      <c r="E188" s="203" t="s">
        <v>586</v>
      </c>
      <c r="F188" s="204" t="s">
        <v>587</v>
      </c>
      <c r="G188" s="205" t="s">
        <v>351</v>
      </c>
      <c r="H188" s="206">
        <v>8.0000000000000002E-3</v>
      </c>
      <c r="I188" s="207"/>
      <c r="J188" s="208">
        <f>ROUND(I188*H188,2)</f>
        <v>0</v>
      </c>
      <c r="K188" s="204" t="s">
        <v>151</v>
      </c>
      <c r="L188" s="38"/>
      <c r="M188" s="209" t="s">
        <v>1</v>
      </c>
      <c r="N188" s="210" t="s">
        <v>42</v>
      </c>
      <c r="O188" s="70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152</v>
      </c>
      <c r="AT188" s="213" t="s">
        <v>147</v>
      </c>
      <c r="AU188" s="213" t="s">
        <v>87</v>
      </c>
      <c r="AY188" s="16" t="s">
        <v>144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85</v>
      </c>
      <c r="BK188" s="214">
        <f>ROUND(I188*H188,2)</f>
        <v>0</v>
      </c>
      <c r="BL188" s="16" t="s">
        <v>152</v>
      </c>
      <c r="BM188" s="213" t="s">
        <v>773</v>
      </c>
    </row>
    <row r="189" spans="1:65" s="2" customFormat="1" ht="29.25">
      <c r="A189" s="33"/>
      <c r="B189" s="34"/>
      <c r="C189" s="35"/>
      <c r="D189" s="215" t="s">
        <v>154</v>
      </c>
      <c r="E189" s="35"/>
      <c r="F189" s="216" t="s">
        <v>589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154</v>
      </c>
      <c r="AU189" s="16" t="s">
        <v>87</v>
      </c>
    </row>
    <row r="190" spans="1:65" s="2" customFormat="1" ht="21.75" customHeight="1">
      <c r="A190" s="33"/>
      <c r="B190" s="34"/>
      <c r="C190" s="202" t="s">
        <v>393</v>
      </c>
      <c r="D190" s="202" t="s">
        <v>147</v>
      </c>
      <c r="E190" s="203" t="s">
        <v>368</v>
      </c>
      <c r="F190" s="204" t="s">
        <v>369</v>
      </c>
      <c r="G190" s="205" t="s">
        <v>351</v>
      </c>
      <c r="H190" s="206">
        <v>0.45</v>
      </c>
      <c r="I190" s="207"/>
      <c r="J190" s="208">
        <f>ROUND(I190*H190,2)</f>
        <v>0</v>
      </c>
      <c r="K190" s="204" t="s">
        <v>151</v>
      </c>
      <c r="L190" s="38"/>
      <c r="M190" s="209" t="s">
        <v>1</v>
      </c>
      <c r="N190" s="210" t="s">
        <v>42</v>
      </c>
      <c r="O190" s="70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152</v>
      </c>
      <c r="AT190" s="213" t="s">
        <v>147</v>
      </c>
      <c r="AU190" s="213" t="s">
        <v>87</v>
      </c>
      <c r="AY190" s="16" t="s">
        <v>144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85</v>
      </c>
      <c r="BK190" s="214">
        <f>ROUND(I190*H190,2)</f>
        <v>0</v>
      </c>
      <c r="BL190" s="16" t="s">
        <v>152</v>
      </c>
      <c r="BM190" s="213" t="s">
        <v>774</v>
      </c>
    </row>
    <row r="191" spans="1:65" s="2" customFormat="1" ht="39">
      <c r="A191" s="33"/>
      <c r="B191" s="34"/>
      <c r="C191" s="35"/>
      <c r="D191" s="215" t="s">
        <v>154</v>
      </c>
      <c r="E191" s="35"/>
      <c r="F191" s="216" t="s">
        <v>371</v>
      </c>
      <c r="G191" s="35"/>
      <c r="H191" s="35"/>
      <c r="I191" s="114"/>
      <c r="J191" s="35"/>
      <c r="K191" s="35"/>
      <c r="L191" s="38"/>
      <c r="M191" s="217"/>
      <c r="N191" s="218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154</v>
      </c>
      <c r="AU191" s="16" t="s">
        <v>87</v>
      </c>
    </row>
    <row r="192" spans="1:65" s="2" customFormat="1" ht="21.75" customHeight="1">
      <c r="A192" s="33"/>
      <c r="B192" s="34"/>
      <c r="C192" s="202" t="s">
        <v>397</v>
      </c>
      <c r="D192" s="202" t="s">
        <v>147</v>
      </c>
      <c r="E192" s="203" t="s">
        <v>525</v>
      </c>
      <c r="F192" s="204" t="s">
        <v>526</v>
      </c>
      <c r="G192" s="205" t="s">
        <v>345</v>
      </c>
      <c r="H192" s="206">
        <v>35</v>
      </c>
      <c r="I192" s="207"/>
      <c r="J192" s="208">
        <f>ROUND(I192*H192,2)</f>
        <v>0</v>
      </c>
      <c r="K192" s="204" t="s">
        <v>151</v>
      </c>
      <c r="L192" s="38"/>
      <c r="M192" s="209" t="s">
        <v>1</v>
      </c>
      <c r="N192" s="210" t="s">
        <v>42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152</v>
      </c>
      <c r="AT192" s="213" t="s">
        <v>147</v>
      </c>
      <c r="AU192" s="213" t="s">
        <v>87</v>
      </c>
      <c r="AY192" s="16" t="s">
        <v>144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85</v>
      </c>
      <c r="BK192" s="214">
        <f>ROUND(I192*H192,2)</f>
        <v>0</v>
      </c>
      <c r="BL192" s="16" t="s">
        <v>152</v>
      </c>
      <c r="BM192" s="213" t="s">
        <v>775</v>
      </c>
    </row>
    <row r="193" spans="1:65" s="2" customFormat="1" ht="19.5">
      <c r="A193" s="33"/>
      <c r="B193" s="34"/>
      <c r="C193" s="35"/>
      <c r="D193" s="215" t="s">
        <v>154</v>
      </c>
      <c r="E193" s="35"/>
      <c r="F193" s="216" t="s">
        <v>528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154</v>
      </c>
      <c r="AU193" s="16" t="s">
        <v>87</v>
      </c>
    </row>
    <row r="194" spans="1:65" s="2" customFormat="1" ht="21.75" customHeight="1">
      <c r="A194" s="33"/>
      <c r="B194" s="34"/>
      <c r="C194" s="202" t="s">
        <v>401</v>
      </c>
      <c r="D194" s="202" t="s">
        <v>147</v>
      </c>
      <c r="E194" s="203" t="s">
        <v>591</v>
      </c>
      <c r="F194" s="204" t="s">
        <v>592</v>
      </c>
      <c r="G194" s="205" t="s">
        <v>158</v>
      </c>
      <c r="H194" s="206">
        <v>4.2</v>
      </c>
      <c r="I194" s="207"/>
      <c r="J194" s="208">
        <f>ROUND(I194*H194,2)</f>
        <v>0</v>
      </c>
      <c r="K194" s="204" t="s">
        <v>151</v>
      </c>
      <c r="L194" s="38"/>
      <c r="M194" s="209" t="s">
        <v>1</v>
      </c>
      <c r="N194" s="210" t="s">
        <v>42</v>
      </c>
      <c r="O194" s="70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152</v>
      </c>
      <c r="AT194" s="213" t="s">
        <v>147</v>
      </c>
      <c r="AU194" s="213" t="s">
        <v>87</v>
      </c>
      <c r="AY194" s="16" t="s">
        <v>144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152</v>
      </c>
      <c r="BM194" s="213" t="s">
        <v>776</v>
      </c>
    </row>
    <row r="195" spans="1:65" s="2" customFormat="1" ht="19.5">
      <c r="A195" s="33"/>
      <c r="B195" s="34"/>
      <c r="C195" s="35"/>
      <c r="D195" s="215" t="s">
        <v>154</v>
      </c>
      <c r="E195" s="35"/>
      <c r="F195" s="216" t="s">
        <v>594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154</v>
      </c>
      <c r="AU195" s="16" t="s">
        <v>87</v>
      </c>
    </row>
    <row r="196" spans="1:65" s="2" customFormat="1" ht="21.75" customHeight="1">
      <c r="A196" s="33"/>
      <c r="B196" s="34"/>
      <c r="C196" s="202" t="s">
        <v>403</v>
      </c>
      <c r="D196" s="202" t="s">
        <v>147</v>
      </c>
      <c r="E196" s="203" t="s">
        <v>595</v>
      </c>
      <c r="F196" s="204" t="s">
        <v>596</v>
      </c>
      <c r="G196" s="205" t="s">
        <v>335</v>
      </c>
      <c r="H196" s="206">
        <v>27.97</v>
      </c>
      <c r="I196" s="207"/>
      <c r="J196" s="208">
        <f>ROUND(I196*H196,2)</f>
        <v>0</v>
      </c>
      <c r="K196" s="204" t="s">
        <v>151</v>
      </c>
      <c r="L196" s="38"/>
      <c r="M196" s="209" t="s">
        <v>1</v>
      </c>
      <c r="N196" s="210" t="s">
        <v>42</v>
      </c>
      <c r="O196" s="70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152</v>
      </c>
      <c r="AT196" s="213" t="s">
        <v>147</v>
      </c>
      <c r="AU196" s="213" t="s">
        <v>87</v>
      </c>
      <c r="AY196" s="16" t="s">
        <v>144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85</v>
      </c>
      <c r="BK196" s="214">
        <f>ROUND(I196*H196,2)</f>
        <v>0</v>
      </c>
      <c r="BL196" s="16" t="s">
        <v>152</v>
      </c>
      <c r="BM196" s="213" t="s">
        <v>777</v>
      </c>
    </row>
    <row r="197" spans="1:65" s="2" customFormat="1" ht="29.25">
      <c r="A197" s="33"/>
      <c r="B197" s="34"/>
      <c r="C197" s="35"/>
      <c r="D197" s="215" t="s">
        <v>154</v>
      </c>
      <c r="E197" s="35"/>
      <c r="F197" s="216" t="s">
        <v>598</v>
      </c>
      <c r="G197" s="35"/>
      <c r="H197" s="35"/>
      <c r="I197" s="114"/>
      <c r="J197" s="35"/>
      <c r="K197" s="35"/>
      <c r="L197" s="38"/>
      <c r="M197" s="217"/>
      <c r="N197" s="218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154</v>
      </c>
      <c r="AU197" s="16" t="s">
        <v>87</v>
      </c>
    </row>
    <row r="198" spans="1:65" s="13" customFormat="1">
      <c r="B198" s="219"/>
      <c r="C198" s="220"/>
      <c r="D198" s="215" t="s">
        <v>161</v>
      </c>
      <c r="E198" s="221" t="s">
        <v>1</v>
      </c>
      <c r="F198" s="222" t="s">
        <v>778</v>
      </c>
      <c r="G198" s="220"/>
      <c r="H198" s="223">
        <v>27.97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161</v>
      </c>
      <c r="AU198" s="229" t="s">
        <v>87</v>
      </c>
      <c r="AV198" s="13" t="s">
        <v>87</v>
      </c>
      <c r="AW198" s="13" t="s">
        <v>34</v>
      </c>
      <c r="AX198" s="13" t="s">
        <v>85</v>
      </c>
      <c r="AY198" s="229" t="s">
        <v>144</v>
      </c>
    </row>
    <row r="199" spans="1:65" s="2" customFormat="1" ht="21.75" customHeight="1">
      <c r="A199" s="33"/>
      <c r="B199" s="34"/>
      <c r="C199" s="202" t="s">
        <v>408</v>
      </c>
      <c r="D199" s="202" t="s">
        <v>147</v>
      </c>
      <c r="E199" s="203" t="s">
        <v>600</v>
      </c>
      <c r="F199" s="204" t="s">
        <v>601</v>
      </c>
      <c r="G199" s="205" t="s">
        <v>335</v>
      </c>
      <c r="H199" s="206">
        <v>2.085</v>
      </c>
      <c r="I199" s="207"/>
      <c r="J199" s="208">
        <f>ROUND(I199*H199,2)</f>
        <v>0</v>
      </c>
      <c r="K199" s="204" t="s">
        <v>151</v>
      </c>
      <c r="L199" s="38"/>
      <c r="M199" s="209" t="s">
        <v>1</v>
      </c>
      <c r="N199" s="210" t="s">
        <v>42</v>
      </c>
      <c r="O199" s="70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152</v>
      </c>
      <c r="AT199" s="213" t="s">
        <v>147</v>
      </c>
      <c r="AU199" s="213" t="s">
        <v>87</v>
      </c>
      <c r="AY199" s="16" t="s">
        <v>144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85</v>
      </c>
      <c r="BK199" s="214">
        <f>ROUND(I199*H199,2)</f>
        <v>0</v>
      </c>
      <c r="BL199" s="16" t="s">
        <v>152</v>
      </c>
      <c r="BM199" s="213" t="s">
        <v>779</v>
      </c>
    </row>
    <row r="200" spans="1:65" s="2" customFormat="1" ht="19.5">
      <c r="A200" s="33"/>
      <c r="B200" s="34"/>
      <c r="C200" s="35"/>
      <c r="D200" s="215" t="s">
        <v>154</v>
      </c>
      <c r="E200" s="35"/>
      <c r="F200" s="216" t="s">
        <v>603</v>
      </c>
      <c r="G200" s="35"/>
      <c r="H200" s="35"/>
      <c r="I200" s="114"/>
      <c r="J200" s="35"/>
      <c r="K200" s="35"/>
      <c r="L200" s="38"/>
      <c r="M200" s="217"/>
      <c r="N200" s="218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154</v>
      </c>
      <c r="AU200" s="16" t="s">
        <v>87</v>
      </c>
    </row>
    <row r="201" spans="1:65" s="13" customFormat="1">
      <c r="B201" s="219"/>
      <c r="C201" s="220"/>
      <c r="D201" s="215" t="s">
        <v>161</v>
      </c>
      <c r="E201" s="221" t="s">
        <v>1</v>
      </c>
      <c r="F201" s="222" t="s">
        <v>780</v>
      </c>
      <c r="G201" s="220"/>
      <c r="H201" s="223">
        <v>2.085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161</v>
      </c>
      <c r="AU201" s="229" t="s">
        <v>87</v>
      </c>
      <c r="AV201" s="13" t="s">
        <v>87</v>
      </c>
      <c r="AW201" s="13" t="s">
        <v>34</v>
      </c>
      <c r="AX201" s="13" t="s">
        <v>85</v>
      </c>
      <c r="AY201" s="229" t="s">
        <v>144</v>
      </c>
    </row>
    <row r="202" spans="1:65" s="2" customFormat="1" ht="21.75" customHeight="1">
      <c r="A202" s="33"/>
      <c r="B202" s="34"/>
      <c r="C202" s="230" t="s">
        <v>413</v>
      </c>
      <c r="D202" s="230" t="s">
        <v>223</v>
      </c>
      <c r="E202" s="231" t="s">
        <v>394</v>
      </c>
      <c r="F202" s="232" t="s">
        <v>395</v>
      </c>
      <c r="G202" s="233" t="s">
        <v>150</v>
      </c>
      <c r="H202" s="234">
        <v>32</v>
      </c>
      <c r="I202" s="235"/>
      <c r="J202" s="236">
        <f>ROUND(I202*H202,2)</f>
        <v>0</v>
      </c>
      <c r="K202" s="232" t="s">
        <v>151</v>
      </c>
      <c r="L202" s="237"/>
      <c r="M202" s="238" t="s">
        <v>1</v>
      </c>
      <c r="N202" s="239" t="s">
        <v>42</v>
      </c>
      <c r="O202" s="70"/>
      <c r="P202" s="211">
        <f>O202*H202</f>
        <v>0</v>
      </c>
      <c r="Q202" s="211">
        <v>1.23E-3</v>
      </c>
      <c r="R202" s="211">
        <f>Q202*H202</f>
        <v>3.9359999999999999E-2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187</v>
      </c>
      <c r="AT202" s="213" t="s">
        <v>223</v>
      </c>
      <c r="AU202" s="213" t="s">
        <v>87</v>
      </c>
      <c r="AY202" s="16" t="s">
        <v>144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85</v>
      </c>
      <c r="BK202" s="214">
        <f>ROUND(I202*H202,2)</f>
        <v>0</v>
      </c>
      <c r="BL202" s="16" t="s">
        <v>152</v>
      </c>
      <c r="BM202" s="213" t="s">
        <v>781</v>
      </c>
    </row>
    <row r="203" spans="1:65" s="2" customFormat="1">
      <c r="A203" s="33"/>
      <c r="B203" s="34"/>
      <c r="C203" s="35"/>
      <c r="D203" s="215" t="s">
        <v>154</v>
      </c>
      <c r="E203" s="35"/>
      <c r="F203" s="216" t="s">
        <v>395</v>
      </c>
      <c r="G203" s="35"/>
      <c r="H203" s="35"/>
      <c r="I203" s="114"/>
      <c r="J203" s="35"/>
      <c r="K203" s="35"/>
      <c r="L203" s="38"/>
      <c r="M203" s="217"/>
      <c r="N203" s="21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154</v>
      </c>
      <c r="AU203" s="16" t="s">
        <v>87</v>
      </c>
    </row>
    <row r="204" spans="1:65" s="2" customFormat="1" ht="21.75" customHeight="1">
      <c r="A204" s="33"/>
      <c r="B204" s="34"/>
      <c r="C204" s="230" t="s">
        <v>417</v>
      </c>
      <c r="D204" s="230" t="s">
        <v>223</v>
      </c>
      <c r="E204" s="231" t="s">
        <v>398</v>
      </c>
      <c r="F204" s="232" t="s">
        <v>399</v>
      </c>
      <c r="G204" s="233" t="s">
        <v>150</v>
      </c>
      <c r="H204" s="234">
        <v>20</v>
      </c>
      <c r="I204" s="235"/>
      <c r="J204" s="236">
        <f>ROUND(I204*H204,2)</f>
        <v>0</v>
      </c>
      <c r="K204" s="232" t="s">
        <v>151</v>
      </c>
      <c r="L204" s="237"/>
      <c r="M204" s="238" t="s">
        <v>1</v>
      </c>
      <c r="N204" s="239" t="s">
        <v>42</v>
      </c>
      <c r="O204" s="70"/>
      <c r="P204" s="211">
        <f>O204*H204</f>
        <v>0</v>
      </c>
      <c r="Q204" s="211">
        <v>1.23E-3</v>
      </c>
      <c r="R204" s="211">
        <f>Q204*H204</f>
        <v>2.46E-2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187</v>
      </c>
      <c r="AT204" s="213" t="s">
        <v>223</v>
      </c>
      <c r="AU204" s="213" t="s">
        <v>87</v>
      </c>
      <c r="AY204" s="16" t="s">
        <v>144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152</v>
      </c>
      <c r="BM204" s="213" t="s">
        <v>782</v>
      </c>
    </row>
    <row r="205" spans="1:65" s="2" customFormat="1">
      <c r="A205" s="33"/>
      <c r="B205" s="34"/>
      <c r="C205" s="35"/>
      <c r="D205" s="215" t="s">
        <v>154</v>
      </c>
      <c r="E205" s="35"/>
      <c r="F205" s="216" t="s">
        <v>399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154</v>
      </c>
      <c r="AU205" s="16" t="s">
        <v>87</v>
      </c>
    </row>
    <row r="206" spans="1:65" s="2" customFormat="1" ht="21.75" customHeight="1">
      <c r="A206" s="33"/>
      <c r="B206" s="34"/>
      <c r="C206" s="230" t="s">
        <v>421</v>
      </c>
      <c r="D206" s="230" t="s">
        <v>223</v>
      </c>
      <c r="E206" s="231" t="s">
        <v>224</v>
      </c>
      <c r="F206" s="232" t="s">
        <v>225</v>
      </c>
      <c r="G206" s="233" t="s">
        <v>150</v>
      </c>
      <c r="H206" s="234">
        <v>26</v>
      </c>
      <c r="I206" s="235"/>
      <c r="J206" s="236">
        <f>ROUND(I206*H206,2)</f>
        <v>0</v>
      </c>
      <c r="K206" s="232" t="s">
        <v>151</v>
      </c>
      <c r="L206" s="237"/>
      <c r="M206" s="238" t="s">
        <v>1</v>
      </c>
      <c r="N206" s="239" t="s">
        <v>42</v>
      </c>
      <c r="O206" s="70"/>
      <c r="P206" s="211">
        <f>O206*H206</f>
        <v>0</v>
      </c>
      <c r="Q206" s="211">
        <v>1.8000000000000001E-4</v>
      </c>
      <c r="R206" s="211">
        <f>Q206*H206</f>
        <v>4.6800000000000001E-3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187</v>
      </c>
      <c r="AT206" s="213" t="s">
        <v>223</v>
      </c>
      <c r="AU206" s="213" t="s">
        <v>87</v>
      </c>
      <c r="AY206" s="16" t="s">
        <v>144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85</v>
      </c>
      <c r="BK206" s="214">
        <f>ROUND(I206*H206,2)</f>
        <v>0</v>
      </c>
      <c r="BL206" s="16" t="s">
        <v>152</v>
      </c>
      <c r="BM206" s="213" t="s">
        <v>783</v>
      </c>
    </row>
    <row r="207" spans="1:65" s="2" customFormat="1">
      <c r="A207" s="33"/>
      <c r="B207" s="34"/>
      <c r="C207" s="35"/>
      <c r="D207" s="215" t="s">
        <v>154</v>
      </c>
      <c r="E207" s="35"/>
      <c r="F207" s="216" t="s">
        <v>225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154</v>
      </c>
      <c r="AU207" s="16" t="s">
        <v>87</v>
      </c>
    </row>
    <row r="208" spans="1:65" s="2" customFormat="1" ht="21.75" customHeight="1">
      <c r="A208" s="33"/>
      <c r="B208" s="34"/>
      <c r="C208" s="230" t="s">
        <v>425</v>
      </c>
      <c r="D208" s="230" t="s">
        <v>223</v>
      </c>
      <c r="E208" s="231" t="s">
        <v>404</v>
      </c>
      <c r="F208" s="232" t="s">
        <v>405</v>
      </c>
      <c r="G208" s="233" t="s">
        <v>248</v>
      </c>
      <c r="H208" s="234">
        <v>73.902000000000001</v>
      </c>
      <c r="I208" s="235"/>
      <c r="J208" s="236">
        <f>ROUND(I208*H208,2)</f>
        <v>0</v>
      </c>
      <c r="K208" s="232" t="s">
        <v>151</v>
      </c>
      <c r="L208" s="237"/>
      <c r="M208" s="238" t="s">
        <v>1</v>
      </c>
      <c r="N208" s="239" t="s">
        <v>42</v>
      </c>
      <c r="O208" s="70"/>
      <c r="P208" s="211">
        <f>O208*H208</f>
        <v>0</v>
      </c>
      <c r="Q208" s="211">
        <v>1</v>
      </c>
      <c r="R208" s="211">
        <f>Q208*H208</f>
        <v>73.902000000000001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187</v>
      </c>
      <c r="AT208" s="213" t="s">
        <v>223</v>
      </c>
      <c r="AU208" s="213" t="s">
        <v>87</v>
      </c>
      <c r="AY208" s="16" t="s">
        <v>144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85</v>
      </c>
      <c r="BK208" s="214">
        <f>ROUND(I208*H208,2)</f>
        <v>0</v>
      </c>
      <c r="BL208" s="16" t="s">
        <v>152</v>
      </c>
      <c r="BM208" s="213" t="s">
        <v>784</v>
      </c>
    </row>
    <row r="209" spans="1:65" s="2" customFormat="1">
      <c r="A209" s="33"/>
      <c r="B209" s="34"/>
      <c r="C209" s="35"/>
      <c r="D209" s="215" t="s">
        <v>154</v>
      </c>
      <c r="E209" s="35"/>
      <c r="F209" s="216" t="s">
        <v>405</v>
      </c>
      <c r="G209" s="35"/>
      <c r="H209" s="35"/>
      <c r="I209" s="114"/>
      <c r="J209" s="35"/>
      <c r="K209" s="35"/>
      <c r="L209" s="38"/>
      <c r="M209" s="217"/>
      <c r="N209" s="218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154</v>
      </c>
      <c r="AU209" s="16" t="s">
        <v>87</v>
      </c>
    </row>
    <row r="210" spans="1:65" s="13" customFormat="1">
      <c r="B210" s="219"/>
      <c r="C210" s="220"/>
      <c r="D210" s="215" t="s">
        <v>161</v>
      </c>
      <c r="E210" s="221" t="s">
        <v>1</v>
      </c>
      <c r="F210" s="222" t="s">
        <v>785</v>
      </c>
      <c r="G210" s="220"/>
      <c r="H210" s="223">
        <v>73.902000000000001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161</v>
      </c>
      <c r="AU210" s="229" t="s">
        <v>87</v>
      </c>
      <c r="AV210" s="13" t="s">
        <v>87</v>
      </c>
      <c r="AW210" s="13" t="s">
        <v>34</v>
      </c>
      <c r="AX210" s="13" t="s">
        <v>85</v>
      </c>
      <c r="AY210" s="229" t="s">
        <v>144</v>
      </c>
    </row>
    <row r="211" spans="1:65" s="2" customFormat="1" ht="21.75" customHeight="1">
      <c r="A211" s="33"/>
      <c r="B211" s="34"/>
      <c r="C211" s="230" t="s">
        <v>429</v>
      </c>
      <c r="D211" s="230" t="s">
        <v>223</v>
      </c>
      <c r="E211" s="231" t="s">
        <v>409</v>
      </c>
      <c r="F211" s="232" t="s">
        <v>410</v>
      </c>
      <c r="G211" s="233" t="s">
        <v>248</v>
      </c>
      <c r="H211" s="234">
        <v>0.56299999999999994</v>
      </c>
      <c r="I211" s="235"/>
      <c r="J211" s="236">
        <f>ROUND(I211*H211,2)</f>
        <v>0</v>
      </c>
      <c r="K211" s="232" t="s">
        <v>151</v>
      </c>
      <c r="L211" s="237"/>
      <c r="M211" s="238" t="s">
        <v>1</v>
      </c>
      <c r="N211" s="239" t="s">
        <v>42</v>
      </c>
      <c r="O211" s="70"/>
      <c r="P211" s="211">
        <f>O211*H211</f>
        <v>0</v>
      </c>
      <c r="Q211" s="211">
        <v>1</v>
      </c>
      <c r="R211" s="211">
        <f>Q211*H211</f>
        <v>0.56299999999999994</v>
      </c>
      <c r="S211" s="211">
        <v>0</v>
      </c>
      <c r="T211" s="21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187</v>
      </c>
      <c r="AT211" s="213" t="s">
        <v>223</v>
      </c>
      <c r="AU211" s="213" t="s">
        <v>87</v>
      </c>
      <c r="AY211" s="16" t="s">
        <v>144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85</v>
      </c>
      <c r="BK211" s="214">
        <f>ROUND(I211*H211,2)</f>
        <v>0</v>
      </c>
      <c r="BL211" s="16" t="s">
        <v>152</v>
      </c>
      <c r="BM211" s="213" t="s">
        <v>786</v>
      </c>
    </row>
    <row r="212" spans="1:65" s="2" customFormat="1">
      <c r="A212" s="33"/>
      <c r="B212" s="34"/>
      <c r="C212" s="35"/>
      <c r="D212" s="215" t="s">
        <v>154</v>
      </c>
      <c r="E212" s="35"/>
      <c r="F212" s="216" t="s">
        <v>410</v>
      </c>
      <c r="G212" s="35"/>
      <c r="H212" s="35"/>
      <c r="I212" s="114"/>
      <c r="J212" s="35"/>
      <c r="K212" s="35"/>
      <c r="L212" s="38"/>
      <c r="M212" s="217"/>
      <c r="N212" s="218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154</v>
      </c>
      <c r="AU212" s="16" t="s">
        <v>87</v>
      </c>
    </row>
    <row r="213" spans="1:65" s="13" customFormat="1">
      <c r="B213" s="219"/>
      <c r="C213" s="220"/>
      <c r="D213" s="215" t="s">
        <v>161</v>
      </c>
      <c r="E213" s="221" t="s">
        <v>1</v>
      </c>
      <c r="F213" s="222" t="s">
        <v>787</v>
      </c>
      <c r="G213" s="220"/>
      <c r="H213" s="223">
        <v>0.56299999999999994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161</v>
      </c>
      <c r="AU213" s="229" t="s">
        <v>87</v>
      </c>
      <c r="AV213" s="13" t="s">
        <v>87</v>
      </c>
      <c r="AW213" s="13" t="s">
        <v>34</v>
      </c>
      <c r="AX213" s="13" t="s">
        <v>85</v>
      </c>
      <c r="AY213" s="229" t="s">
        <v>144</v>
      </c>
    </row>
    <row r="214" spans="1:65" s="2" customFormat="1" ht="21.75" customHeight="1">
      <c r="A214" s="33"/>
      <c r="B214" s="34"/>
      <c r="C214" s="230" t="s">
        <v>433</v>
      </c>
      <c r="D214" s="230" t="s">
        <v>223</v>
      </c>
      <c r="E214" s="231" t="s">
        <v>414</v>
      </c>
      <c r="F214" s="232" t="s">
        <v>415</v>
      </c>
      <c r="G214" s="233" t="s">
        <v>248</v>
      </c>
      <c r="H214" s="234">
        <v>3.3559999999999999</v>
      </c>
      <c r="I214" s="235"/>
      <c r="J214" s="236">
        <f>ROUND(I214*H214,2)</f>
        <v>0</v>
      </c>
      <c r="K214" s="232" t="s">
        <v>151</v>
      </c>
      <c r="L214" s="237"/>
      <c r="M214" s="238" t="s">
        <v>1</v>
      </c>
      <c r="N214" s="239" t="s">
        <v>42</v>
      </c>
      <c r="O214" s="70"/>
      <c r="P214" s="211">
        <f>O214*H214</f>
        <v>0</v>
      </c>
      <c r="Q214" s="211">
        <v>1</v>
      </c>
      <c r="R214" s="211">
        <f>Q214*H214</f>
        <v>3.3559999999999999</v>
      </c>
      <c r="S214" s="211">
        <v>0</v>
      </c>
      <c r="T214" s="21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3" t="s">
        <v>187</v>
      </c>
      <c r="AT214" s="213" t="s">
        <v>223</v>
      </c>
      <c r="AU214" s="213" t="s">
        <v>87</v>
      </c>
      <c r="AY214" s="16" t="s">
        <v>144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6" t="s">
        <v>85</v>
      </c>
      <c r="BK214" s="214">
        <f>ROUND(I214*H214,2)</f>
        <v>0</v>
      </c>
      <c r="BL214" s="16" t="s">
        <v>152</v>
      </c>
      <c r="BM214" s="213" t="s">
        <v>788</v>
      </c>
    </row>
    <row r="215" spans="1:65" s="2" customFormat="1">
      <c r="A215" s="33"/>
      <c r="B215" s="34"/>
      <c r="C215" s="35"/>
      <c r="D215" s="215" t="s">
        <v>154</v>
      </c>
      <c r="E215" s="35"/>
      <c r="F215" s="216" t="s">
        <v>415</v>
      </c>
      <c r="G215" s="35"/>
      <c r="H215" s="35"/>
      <c r="I215" s="114"/>
      <c r="J215" s="35"/>
      <c r="K215" s="35"/>
      <c r="L215" s="38"/>
      <c r="M215" s="217"/>
      <c r="N215" s="218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154</v>
      </c>
      <c r="AU215" s="16" t="s">
        <v>87</v>
      </c>
    </row>
    <row r="216" spans="1:65" s="2" customFormat="1" ht="21.75" customHeight="1">
      <c r="A216" s="33"/>
      <c r="B216" s="34"/>
      <c r="C216" s="230" t="s">
        <v>435</v>
      </c>
      <c r="D216" s="230" t="s">
        <v>223</v>
      </c>
      <c r="E216" s="231" t="s">
        <v>418</v>
      </c>
      <c r="F216" s="232" t="s">
        <v>419</v>
      </c>
      <c r="G216" s="233" t="s">
        <v>248</v>
      </c>
      <c r="H216" s="234">
        <v>3.3559999999999999</v>
      </c>
      <c r="I216" s="235"/>
      <c r="J216" s="236">
        <f>ROUND(I216*H216,2)</f>
        <v>0</v>
      </c>
      <c r="K216" s="232" t="s">
        <v>151</v>
      </c>
      <c r="L216" s="237"/>
      <c r="M216" s="238" t="s">
        <v>1</v>
      </c>
      <c r="N216" s="239" t="s">
        <v>42</v>
      </c>
      <c r="O216" s="70"/>
      <c r="P216" s="211">
        <f>O216*H216</f>
        <v>0</v>
      </c>
      <c r="Q216" s="211">
        <v>1</v>
      </c>
      <c r="R216" s="211">
        <f>Q216*H216</f>
        <v>3.3559999999999999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187</v>
      </c>
      <c r="AT216" s="213" t="s">
        <v>223</v>
      </c>
      <c r="AU216" s="213" t="s">
        <v>87</v>
      </c>
      <c r="AY216" s="16" t="s">
        <v>144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85</v>
      </c>
      <c r="BK216" s="214">
        <f>ROUND(I216*H216,2)</f>
        <v>0</v>
      </c>
      <c r="BL216" s="16" t="s">
        <v>152</v>
      </c>
      <c r="BM216" s="213" t="s">
        <v>789</v>
      </c>
    </row>
    <row r="217" spans="1:65" s="2" customFormat="1">
      <c r="A217" s="33"/>
      <c r="B217" s="34"/>
      <c r="C217" s="35"/>
      <c r="D217" s="215" t="s">
        <v>154</v>
      </c>
      <c r="E217" s="35"/>
      <c r="F217" s="216" t="s">
        <v>419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154</v>
      </c>
      <c r="AU217" s="16" t="s">
        <v>87</v>
      </c>
    </row>
    <row r="218" spans="1:65" s="2" customFormat="1" ht="21.75" customHeight="1">
      <c r="A218" s="33"/>
      <c r="B218" s="34"/>
      <c r="C218" s="230" t="s">
        <v>437</v>
      </c>
      <c r="D218" s="230" t="s">
        <v>223</v>
      </c>
      <c r="E218" s="231" t="s">
        <v>422</v>
      </c>
      <c r="F218" s="232" t="s">
        <v>423</v>
      </c>
      <c r="G218" s="233" t="s">
        <v>248</v>
      </c>
      <c r="H218" s="234">
        <v>3.3559999999999999</v>
      </c>
      <c r="I218" s="235"/>
      <c r="J218" s="236">
        <f>ROUND(I218*H218,2)</f>
        <v>0</v>
      </c>
      <c r="K218" s="232" t="s">
        <v>151</v>
      </c>
      <c r="L218" s="237"/>
      <c r="M218" s="238" t="s">
        <v>1</v>
      </c>
      <c r="N218" s="239" t="s">
        <v>42</v>
      </c>
      <c r="O218" s="70"/>
      <c r="P218" s="211">
        <f>O218*H218</f>
        <v>0</v>
      </c>
      <c r="Q218" s="211">
        <v>1</v>
      </c>
      <c r="R218" s="211">
        <f>Q218*H218</f>
        <v>3.3559999999999999</v>
      </c>
      <c r="S218" s="211">
        <v>0</v>
      </c>
      <c r="T218" s="21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3" t="s">
        <v>187</v>
      </c>
      <c r="AT218" s="213" t="s">
        <v>223</v>
      </c>
      <c r="AU218" s="213" t="s">
        <v>87</v>
      </c>
      <c r="AY218" s="16" t="s">
        <v>144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6" t="s">
        <v>85</v>
      </c>
      <c r="BK218" s="214">
        <f>ROUND(I218*H218,2)</f>
        <v>0</v>
      </c>
      <c r="BL218" s="16" t="s">
        <v>152</v>
      </c>
      <c r="BM218" s="213" t="s">
        <v>790</v>
      </c>
    </row>
    <row r="219" spans="1:65" s="2" customFormat="1">
      <c r="A219" s="33"/>
      <c r="B219" s="34"/>
      <c r="C219" s="35"/>
      <c r="D219" s="215" t="s">
        <v>154</v>
      </c>
      <c r="E219" s="35"/>
      <c r="F219" s="216" t="s">
        <v>423</v>
      </c>
      <c r="G219" s="35"/>
      <c r="H219" s="35"/>
      <c r="I219" s="114"/>
      <c r="J219" s="35"/>
      <c r="K219" s="35"/>
      <c r="L219" s="38"/>
      <c r="M219" s="217"/>
      <c r="N219" s="218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154</v>
      </c>
      <c r="AU219" s="16" t="s">
        <v>87</v>
      </c>
    </row>
    <row r="220" spans="1:65" s="2" customFormat="1" ht="21.75" customHeight="1">
      <c r="A220" s="33"/>
      <c r="B220" s="34"/>
      <c r="C220" s="230" t="s">
        <v>439</v>
      </c>
      <c r="D220" s="230" t="s">
        <v>223</v>
      </c>
      <c r="E220" s="231" t="s">
        <v>426</v>
      </c>
      <c r="F220" s="232" t="s">
        <v>427</v>
      </c>
      <c r="G220" s="233" t="s">
        <v>158</v>
      </c>
      <c r="H220" s="234">
        <v>10.8</v>
      </c>
      <c r="I220" s="235"/>
      <c r="J220" s="236">
        <f>ROUND(I220*H220,2)</f>
        <v>0</v>
      </c>
      <c r="K220" s="232" t="s">
        <v>151</v>
      </c>
      <c r="L220" s="237"/>
      <c r="M220" s="238" t="s">
        <v>1</v>
      </c>
      <c r="N220" s="239" t="s">
        <v>42</v>
      </c>
      <c r="O220" s="70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3" t="s">
        <v>187</v>
      </c>
      <c r="AT220" s="213" t="s">
        <v>223</v>
      </c>
      <c r="AU220" s="213" t="s">
        <v>87</v>
      </c>
      <c r="AY220" s="16" t="s">
        <v>144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85</v>
      </c>
      <c r="BK220" s="214">
        <f>ROUND(I220*H220,2)</f>
        <v>0</v>
      </c>
      <c r="BL220" s="16" t="s">
        <v>152</v>
      </c>
      <c r="BM220" s="213" t="s">
        <v>791</v>
      </c>
    </row>
    <row r="221" spans="1:65" s="2" customFormat="1">
      <c r="A221" s="33"/>
      <c r="B221" s="34"/>
      <c r="C221" s="35"/>
      <c r="D221" s="215" t="s">
        <v>154</v>
      </c>
      <c r="E221" s="35"/>
      <c r="F221" s="216" t="s">
        <v>427</v>
      </c>
      <c r="G221" s="35"/>
      <c r="H221" s="35"/>
      <c r="I221" s="114"/>
      <c r="J221" s="35"/>
      <c r="K221" s="35"/>
      <c r="L221" s="38"/>
      <c r="M221" s="217"/>
      <c r="N221" s="218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154</v>
      </c>
      <c r="AU221" s="16" t="s">
        <v>87</v>
      </c>
    </row>
    <row r="222" spans="1:65" s="12" customFormat="1" ht="25.9" customHeight="1">
      <c r="B222" s="186"/>
      <c r="C222" s="187"/>
      <c r="D222" s="188" t="s">
        <v>76</v>
      </c>
      <c r="E222" s="189" t="s">
        <v>243</v>
      </c>
      <c r="F222" s="189" t="s">
        <v>244</v>
      </c>
      <c r="G222" s="187"/>
      <c r="H222" s="187"/>
      <c r="I222" s="190"/>
      <c r="J222" s="191">
        <f>BK222</f>
        <v>0</v>
      </c>
      <c r="K222" s="187"/>
      <c r="L222" s="192"/>
      <c r="M222" s="193"/>
      <c r="N222" s="194"/>
      <c r="O222" s="194"/>
      <c r="P222" s="195">
        <f>SUM(P223:P269)</f>
        <v>0</v>
      </c>
      <c r="Q222" s="194"/>
      <c r="R222" s="195">
        <f>SUM(R223:R269)</f>
        <v>0</v>
      </c>
      <c r="S222" s="194"/>
      <c r="T222" s="196">
        <f>SUM(T223:T269)</f>
        <v>0</v>
      </c>
      <c r="AR222" s="197" t="s">
        <v>152</v>
      </c>
      <c r="AT222" s="198" t="s">
        <v>76</v>
      </c>
      <c r="AU222" s="198" t="s">
        <v>77</v>
      </c>
      <c r="AY222" s="197" t="s">
        <v>144</v>
      </c>
      <c r="BK222" s="199">
        <f>SUM(BK223:BK269)</f>
        <v>0</v>
      </c>
    </row>
    <row r="223" spans="1:65" s="2" customFormat="1" ht="33" customHeight="1">
      <c r="A223" s="33"/>
      <c r="B223" s="34"/>
      <c r="C223" s="202" t="s">
        <v>442</v>
      </c>
      <c r="D223" s="202" t="s">
        <v>147</v>
      </c>
      <c r="E223" s="203" t="s">
        <v>666</v>
      </c>
      <c r="F223" s="204" t="s">
        <v>667</v>
      </c>
      <c r="G223" s="205" t="s">
        <v>248</v>
      </c>
      <c r="H223" s="206">
        <v>45.686</v>
      </c>
      <c r="I223" s="207"/>
      <c r="J223" s="208">
        <f>ROUND(I223*H223,2)</f>
        <v>0</v>
      </c>
      <c r="K223" s="204" t="s">
        <v>151</v>
      </c>
      <c r="L223" s="38"/>
      <c r="M223" s="209" t="s">
        <v>1</v>
      </c>
      <c r="N223" s="210" t="s">
        <v>42</v>
      </c>
      <c r="O223" s="70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3" t="s">
        <v>216</v>
      </c>
      <c r="AT223" s="213" t="s">
        <v>147</v>
      </c>
      <c r="AU223" s="213" t="s">
        <v>85</v>
      </c>
      <c r="AY223" s="16" t="s">
        <v>144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6" t="s">
        <v>85</v>
      </c>
      <c r="BK223" s="214">
        <f>ROUND(I223*H223,2)</f>
        <v>0</v>
      </c>
      <c r="BL223" s="16" t="s">
        <v>216</v>
      </c>
      <c r="BM223" s="213" t="s">
        <v>792</v>
      </c>
    </row>
    <row r="224" spans="1:65" s="2" customFormat="1" ht="68.25">
      <c r="A224" s="33"/>
      <c r="B224" s="34"/>
      <c r="C224" s="35"/>
      <c r="D224" s="215" t="s">
        <v>154</v>
      </c>
      <c r="E224" s="35"/>
      <c r="F224" s="216" t="s">
        <v>669</v>
      </c>
      <c r="G224" s="35"/>
      <c r="H224" s="35"/>
      <c r="I224" s="114"/>
      <c r="J224" s="35"/>
      <c r="K224" s="35"/>
      <c r="L224" s="38"/>
      <c r="M224" s="217"/>
      <c r="N224" s="218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154</v>
      </c>
      <c r="AU224" s="16" t="s">
        <v>85</v>
      </c>
    </row>
    <row r="225" spans="1:65" s="13" customFormat="1">
      <c r="B225" s="219"/>
      <c r="C225" s="220"/>
      <c r="D225" s="215" t="s">
        <v>161</v>
      </c>
      <c r="E225" s="221" t="s">
        <v>1</v>
      </c>
      <c r="F225" s="222" t="s">
        <v>793</v>
      </c>
      <c r="G225" s="220"/>
      <c r="H225" s="223">
        <v>45.686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161</v>
      </c>
      <c r="AU225" s="229" t="s">
        <v>85</v>
      </c>
      <c r="AV225" s="13" t="s">
        <v>87</v>
      </c>
      <c r="AW225" s="13" t="s">
        <v>34</v>
      </c>
      <c r="AX225" s="13" t="s">
        <v>85</v>
      </c>
      <c r="AY225" s="229" t="s">
        <v>144</v>
      </c>
    </row>
    <row r="226" spans="1:65" s="2" customFormat="1" ht="21.75" customHeight="1">
      <c r="A226" s="33"/>
      <c r="B226" s="34"/>
      <c r="C226" s="202" t="s">
        <v>448</v>
      </c>
      <c r="D226" s="202" t="s">
        <v>147</v>
      </c>
      <c r="E226" s="203" t="s">
        <v>252</v>
      </c>
      <c r="F226" s="204" t="s">
        <v>253</v>
      </c>
      <c r="G226" s="205" t="s">
        <v>248</v>
      </c>
      <c r="H226" s="206">
        <v>45.686</v>
      </c>
      <c r="I226" s="207"/>
      <c r="J226" s="208">
        <f>ROUND(I226*H226,2)</f>
        <v>0</v>
      </c>
      <c r="K226" s="204" t="s">
        <v>151</v>
      </c>
      <c r="L226" s="38"/>
      <c r="M226" s="209" t="s">
        <v>1</v>
      </c>
      <c r="N226" s="210" t="s">
        <v>42</v>
      </c>
      <c r="O226" s="70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3" t="s">
        <v>216</v>
      </c>
      <c r="AT226" s="213" t="s">
        <v>147</v>
      </c>
      <c r="AU226" s="213" t="s">
        <v>85</v>
      </c>
      <c r="AY226" s="16" t="s">
        <v>144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6" t="s">
        <v>85</v>
      </c>
      <c r="BK226" s="214">
        <f>ROUND(I226*H226,2)</f>
        <v>0</v>
      </c>
      <c r="BL226" s="16" t="s">
        <v>216</v>
      </c>
      <c r="BM226" s="213" t="s">
        <v>794</v>
      </c>
    </row>
    <row r="227" spans="1:65" s="2" customFormat="1" ht="29.25">
      <c r="A227" s="33"/>
      <c r="B227" s="34"/>
      <c r="C227" s="35"/>
      <c r="D227" s="215" t="s">
        <v>154</v>
      </c>
      <c r="E227" s="35"/>
      <c r="F227" s="216" t="s">
        <v>255</v>
      </c>
      <c r="G227" s="35"/>
      <c r="H227" s="35"/>
      <c r="I227" s="114"/>
      <c r="J227" s="35"/>
      <c r="K227" s="35"/>
      <c r="L227" s="38"/>
      <c r="M227" s="217"/>
      <c r="N227" s="218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154</v>
      </c>
      <c r="AU227" s="16" t="s">
        <v>85</v>
      </c>
    </row>
    <row r="228" spans="1:65" s="13" customFormat="1">
      <c r="B228" s="219"/>
      <c r="C228" s="220"/>
      <c r="D228" s="215" t="s">
        <v>161</v>
      </c>
      <c r="E228" s="221" t="s">
        <v>1</v>
      </c>
      <c r="F228" s="222" t="s">
        <v>795</v>
      </c>
      <c r="G228" s="220"/>
      <c r="H228" s="223">
        <v>45.686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161</v>
      </c>
      <c r="AU228" s="229" t="s">
        <v>85</v>
      </c>
      <c r="AV228" s="13" t="s">
        <v>87</v>
      </c>
      <c r="AW228" s="13" t="s">
        <v>34</v>
      </c>
      <c r="AX228" s="13" t="s">
        <v>85</v>
      </c>
      <c r="AY228" s="229" t="s">
        <v>144</v>
      </c>
    </row>
    <row r="229" spans="1:65" s="2" customFormat="1" ht="33" customHeight="1">
      <c r="A229" s="33"/>
      <c r="B229" s="34"/>
      <c r="C229" s="202" t="s">
        <v>451</v>
      </c>
      <c r="D229" s="202" t="s">
        <v>147</v>
      </c>
      <c r="E229" s="203" t="s">
        <v>246</v>
      </c>
      <c r="F229" s="204" t="s">
        <v>247</v>
      </c>
      <c r="G229" s="205" t="s">
        <v>248</v>
      </c>
      <c r="H229" s="206">
        <v>45.686</v>
      </c>
      <c r="I229" s="207"/>
      <c r="J229" s="208">
        <f>ROUND(I229*H229,2)</f>
        <v>0</v>
      </c>
      <c r="K229" s="204" t="s">
        <v>151</v>
      </c>
      <c r="L229" s="38"/>
      <c r="M229" s="209" t="s">
        <v>1</v>
      </c>
      <c r="N229" s="210" t="s">
        <v>42</v>
      </c>
      <c r="O229" s="70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3" t="s">
        <v>216</v>
      </c>
      <c r="AT229" s="213" t="s">
        <v>147</v>
      </c>
      <c r="AU229" s="213" t="s">
        <v>85</v>
      </c>
      <c r="AY229" s="16" t="s">
        <v>144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85</v>
      </c>
      <c r="BK229" s="214">
        <f>ROUND(I229*H229,2)</f>
        <v>0</v>
      </c>
      <c r="BL229" s="16" t="s">
        <v>216</v>
      </c>
      <c r="BM229" s="213" t="s">
        <v>796</v>
      </c>
    </row>
    <row r="230" spans="1:65" s="2" customFormat="1" ht="68.25">
      <c r="A230" s="33"/>
      <c r="B230" s="34"/>
      <c r="C230" s="35"/>
      <c r="D230" s="215" t="s">
        <v>154</v>
      </c>
      <c r="E230" s="35"/>
      <c r="F230" s="216" t="s">
        <v>250</v>
      </c>
      <c r="G230" s="35"/>
      <c r="H230" s="35"/>
      <c r="I230" s="114"/>
      <c r="J230" s="35"/>
      <c r="K230" s="35"/>
      <c r="L230" s="38"/>
      <c r="M230" s="217"/>
      <c r="N230" s="218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154</v>
      </c>
      <c r="AU230" s="16" t="s">
        <v>85</v>
      </c>
    </row>
    <row r="231" spans="1:65" s="13" customFormat="1">
      <c r="B231" s="219"/>
      <c r="C231" s="220"/>
      <c r="D231" s="215" t="s">
        <v>161</v>
      </c>
      <c r="E231" s="221" t="s">
        <v>1</v>
      </c>
      <c r="F231" s="222" t="s">
        <v>795</v>
      </c>
      <c r="G231" s="220"/>
      <c r="H231" s="223">
        <v>45.686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161</v>
      </c>
      <c r="AU231" s="229" t="s">
        <v>85</v>
      </c>
      <c r="AV231" s="13" t="s">
        <v>87</v>
      </c>
      <c r="AW231" s="13" t="s">
        <v>34</v>
      </c>
      <c r="AX231" s="13" t="s">
        <v>85</v>
      </c>
      <c r="AY231" s="229" t="s">
        <v>144</v>
      </c>
    </row>
    <row r="232" spans="1:65" s="2" customFormat="1" ht="33" customHeight="1">
      <c r="A232" s="33"/>
      <c r="B232" s="34"/>
      <c r="C232" s="202" t="s">
        <v>454</v>
      </c>
      <c r="D232" s="202" t="s">
        <v>147</v>
      </c>
      <c r="E232" s="203" t="s">
        <v>260</v>
      </c>
      <c r="F232" s="204" t="s">
        <v>261</v>
      </c>
      <c r="G232" s="205" t="s">
        <v>150</v>
      </c>
      <c r="H232" s="206">
        <v>1</v>
      </c>
      <c r="I232" s="207"/>
      <c r="J232" s="208">
        <f>ROUND(I232*H232,2)</f>
        <v>0</v>
      </c>
      <c r="K232" s="204" t="s">
        <v>151</v>
      </c>
      <c r="L232" s="38"/>
      <c r="M232" s="209" t="s">
        <v>1</v>
      </c>
      <c r="N232" s="210" t="s">
        <v>42</v>
      </c>
      <c r="O232" s="70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3" t="s">
        <v>216</v>
      </c>
      <c r="AT232" s="213" t="s">
        <v>147</v>
      </c>
      <c r="AU232" s="213" t="s">
        <v>85</v>
      </c>
      <c r="AY232" s="16" t="s">
        <v>144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85</v>
      </c>
      <c r="BK232" s="214">
        <f>ROUND(I232*H232,2)</f>
        <v>0</v>
      </c>
      <c r="BL232" s="16" t="s">
        <v>216</v>
      </c>
      <c r="BM232" s="213" t="s">
        <v>797</v>
      </c>
    </row>
    <row r="233" spans="1:65" s="2" customFormat="1" ht="68.25">
      <c r="A233" s="33"/>
      <c r="B233" s="34"/>
      <c r="C233" s="35"/>
      <c r="D233" s="215" t="s">
        <v>154</v>
      </c>
      <c r="E233" s="35"/>
      <c r="F233" s="216" t="s">
        <v>263</v>
      </c>
      <c r="G233" s="35"/>
      <c r="H233" s="35"/>
      <c r="I233" s="114"/>
      <c r="J233" s="35"/>
      <c r="K233" s="35"/>
      <c r="L233" s="38"/>
      <c r="M233" s="217"/>
      <c r="N233" s="218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154</v>
      </c>
      <c r="AU233" s="16" t="s">
        <v>85</v>
      </c>
    </row>
    <row r="234" spans="1:65" s="13" customFormat="1">
      <c r="B234" s="219"/>
      <c r="C234" s="220"/>
      <c r="D234" s="215" t="s">
        <v>161</v>
      </c>
      <c r="E234" s="221" t="s">
        <v>1</v>
      </c>
      <c r="F234" s="222" t="s">
        <v>798</v>
      </c>
      <c r="G234" s="220"/>
      <c r="H234" s="223">
        <v>1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161</v>
      </c>
      <c r="AU234" s="229" t="s">
        <v>85</v>
      </c>
      <c r="AV234" s="13" t="s">
        <v>87</v>
      </c>
      <c r="AW234" s="13" t="s">
        <v>34</v>
      </c>
      <c r="AX234" s="13" t="s">
        <v>85</v>
      </c>
      <c r="AY234" s="229" t="s">
        <v>144</v>
      </c>
    </row>
    <row r="235" spans="1:65" s="2" customFormat="1" ht="21.75" customHeight="1">
      <c r="A235" s="33"/>
      <c r="B235" s="34"/>
      <c r="C235" s="202" t="s">
        <v>459</v>
      </c>
      <c r="D235" s="202" t="s">
        <v>147</v>
      </c>
      <c r="E235" s="203" t="s">
        <v>621</v>
      </c>
      <c r="F235" s="204" t="s">
        <v>622</v>
      </c>
      <c r="G235" s="205" t="s">
        <v>248</v>
      </c>
      <c r="H235" s="206">
        <v>74.465000000000003</v>
      </c>
      <c r="I235" s="207"/>
      <c r="J235" s="208">
        <f>ROUND(I235*H235,2)</f>
        <v>0</v>
      </c>
      <c r="K235" s="204" t="s">
        <v>151</v>
      </c>
      <c r="L235" s="38"/>
      <c r="M235" s="209" t="s">
        <v>1</v>
      </c>
      <c r="N235" s="210" t="s">
        <v>42</v>
      </c>
      <c r="O235" s="70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3" t="s">
        <v>216</v>
      </c>
      <c r="AT235" s="213" t="s">
        <v>147</v>
      </c>
      <c r="AU235" s="213" t="s">
        <v>85</v>
      </c>
      <c r="AY235" s="16" t="s">
        <v>144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6" t="s">
        <v>85</v>
      </c>
      <c r="BK235" s="214">
        <f>ROUND(I235*H235,2)</f>
        <v>0</v>
      </c>
      <c r="BL235" s="16" t="s">
        <v>216</v>
      </c>
      <c r="BM235" s="213" t="s">
        <v>799</v>
      </c>
    </row>
    <row r="236" spans="1:65" s="2" customFormat="1" ht="68.25">
      <c r="A236" s="33"/>
      <c r="B236" s="34"/>
      <c r="C236" s="35"/>
      <c r="D236" s="215" t="s">
        <v>154</v>
      </c>
      <c r="E236" s="35"/>
      <c r="F236" s="216" t="s">
        <v>624</v>
      </c>
      <c r="G236" s="35"/>
      <c r="H236" s="35"/>
      <c r="I236" s="114"/>
      <c r="J236" s="35"/>
      <c r="K236" s="35"/>
      <c r="L236" s="38"/>
      <c r="M236" s="217"/>
      <c r="N236" s="218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154</v>
      </c>
      <c r="AU236" s="16" t="s">
        <v>85</v>
      </c>
    </row>
    <row r="237" spans="1:65" s="13" customFormat="1">
      <c r="B237" s="219"/>
      <c r="C237" s="220"/>
      <c r="D237" s="215" t="s">
        <v>161</v>
      </c>
      <c r="E237" s="221" t="s">
        <v>1</v>
      </c>
      <c r="F237" s="222" t="s">
        <v>800</v>
      </c>
      <c r="G237" s="220"/>
      <c r="H237" s="223">
        <v>74.465000000000003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161</v>
      </c>
      <c r="AU237" s="229" t="s">
        <v>85</v>
      </c>
      <c r="AV237" s="13" t="s">
        <v>87</v>
      </c>
      <c r="AW237" s="13" t="s">
        <v>34</v>
      </c>
      <c r="AX237" s="13" t="s">
        <v>85</v>
      </c>
      <c r="AY237" s="229" t="s">
        <v>144</v>
      </c>
    </row>
    <row r="238" spans="1:65" s="2" customFormat="1" ht="21.75" customHeight="1">
      <c r="A238" s="33"/>
      <c r="B238" s="34"/>
      <c r="C238" s="202" t="s">
        <v>461</v>
      </c>
      <c r="D238" s="202" t="s">
        <v>147</v>
      </c>
      <c r="E238" s="203" t="s">
        <v>801</v>
      </c>
      <c r="F238" s="204" t="s">
        <v>802</v>
      </c>
      <c r="G238" s="205" t="s">
        <v>248</v>
      </c>
      <c r="H238" s="206">
        <v>10.069000000000001</v>
      </c>
      <c r="I238" s="207"/>
      <c r="J238" s="208">
        <f>ROUND(I238*H238,2)</f>
        <v>0</v>
      </c>
      <c r="K238" s="204" t="s">
        <v>151</v>
      </c>
      <c r="L238" s="38"/>
      <c r="M238" s="209" t="s">
        <v>1</v>
      </c>
      <c r="N238" s="210" t="s">
        <v>42</v>
      </c>
      <c r="O238" s="70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3" t="s">
        <v>216</v>
      </c>
      <c r="AT238" s="213" t="s">
        <v>147</v>
      </c>
      <c r="AU238" s="213" t="s">
        <v>85</v>
      </c>
      <c r="AY238" s="16" t="s">
        <v>144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6" t="s">
        <v>85</v>
      </c>
      <c r="BK238" s="214">
        <f>ROUND(I238*H238,2)</f>
        <v>0</v>
      </c>
      <c r="BL238" s="16" t="s">
        <v>216</v>
      </c>
      <c r="BM238" s="213" t="s">
        <v>803</v>
      </c>
    </row>
    <row r="239" spans="1:65" s="2" customFormat="1" ht="68.25">
      <c r="A239" s="33"/>
      <c r="B239" s="34"/>
      <c r="C239" s="35"/>
      <c r="D239" s="215" t="s">
        <v>154</v>
      </c>
      <c r="E239" s="35"/>
      <c r="F239" s="216" t="s">
        <v>804</v>
      </c>
      <c r="G239" s="35"/>
      <c r="H239" s="35"/>
      <c r="I239" s="114"/>
      <c r="J239" s="35"/>
      <c r="K239" s="35"/>
      <c r="L239" s="38"/>
      <c r="M239" s="217"/>
      <c r="N239" s="218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154</v>
      </c>
      <c r="AU239" s="16" t="s">
        <v>85</v>
      </c>
    </row>
    <row r="240" spans="1:65" s="13" customFormat="1">
      <c r="B240" s="219"/>
      <c r="C240" s="220"/>
      <c r="D240" s="215" t="s">
        <v>161</v>
      </c>
      <c r="E240" s="221" t="s">
        <v>1</v>
      </c>
      <c r="F240" s="222" t="s">
        <v>805</v>
      </c>
      <c r="G240" s="220"/>
      <c r="H240" s="223">
        <v>10.069000000000001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161</v>
      </c>
      <c r="AU240" s="229" t="s">
        <v>85</v>
      </c>
      <c r="AV240" s="13" t="s">
        <v>87</v>
      </c>
      <c r="AW240" s="13" t="s">
        <v>34</v>
      </c>
      <c r="AX240" s="13" t="s">
        <v>85</v>
      </c>
      <c r="AY240" s="229" t="s">
        <v>144</v>
      </c>
    </row>
    <row r="241" spans="1:65" s="2" customFormat="1" ht="21.75" customHeight="1">
      <c r="A241" s="33"/>
      <c r="B241" s="34"/>
      <c r="C241" s="202" t="s">
        <v>470</v>
      </c>
      <c r="D241" s="202" t="s">
        <v>147</v>
      </c>
      <c r="E241" s="203" t="s">
        <v>252</v>
      </c>
      <c r="F241" s="204" t="s">
        <v>253</v>
      </c>
      <c r="G241" s="205" t="s">
        <v>248</v>
      </c>
      <c r="H241" s="206">
        <v>8.9480000000000004</v>
      </c>
      <c r="I241" s="207"/>
      <c r="J241" s="208">
        <f>ROUND(I241*H241,2)</f>
        <v>0</v>
      </c>
      <c r="K241" s="204" t="s">
        <v>151</v>
      </c>
      <c r="L241" s="38"/>
      <c r="M241" s="209" t="s">
        <v>1</v>
      </c>
      <c r="N241" s="210" t="s">
        <v>42</v>
      </c>
      <c r="O241" s="70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13" t="s">
        <v>216</v>
      </c>
      <c r="AT241" s="213" t="s">
        <v>147</v>
      </c>
      <c r="AU241" s="213" t="s">
        <v>85</v>
      </c>
      <c r="AY241" s="16" t="s">
        <v>144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6" t="s">
        <v>85</v>
      </c>
      <c r="BK241" s="214">
        <f>ROUND(I241*H241,2)</f>
        <v>0</v>
      </c>
      <c r="BL241" s="16" t="s">
        <v>216</v>
      </c>
      <c r="BM241" s="213" t="s">
        <v>806</v>
      </c>
    </row>
    <row r="242" spans="1:65" s="2" customFormat="1" ht="29.25">
      <c r="A242" s="33"/>
      <c r="B242" s="34"/>
      <c r="C242" s="35"/>
      <c r="D242" s="215" t="s">
        <v>154</v>
      </c>
      <c r="E242" s="35"/>
      <c r="F242" s="216" t="s">
        <v>255</v>
      </c>
      <c r="G242" s="35"/>
      <c r="H242" s="35"/>
      <c r="I242" s="114"/>
      <c r="J242" s="35"/>
      <c r="K242" s="35"/>
      <c r="L242" s="38"/>
      <c r="M242" s="217"/>
      <c r="N242" s="218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154</v>
      </c>
      <c r="AU242" s="16" t="s">
        <v>85</v>
      </c>
    </row>
    <row r="243" spans="1:65" s="13" customFormat="1">
      <c r="B243" s="219"/>
      <c r="C243" s="220"/>
      <c r="D243" s="215" t="s">
        <v>161</v>
      </c>
      <c r="E243" s="221" t="s">
        <v>1</v>
      </c>
      <c r="F243" s="222" t="s">
        <v>629</v>
      </c>
      <c r="G243" s="220"/>
      <c r="H243" s="223">
        <v>4.2510000000000003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161</v>
      </c>
      <c r="AU243" s="229" t="s">
        <v>85</v>
      </c>
      <c r="AV243" s="13" t="s">
        <v>87</v>
      </c>
      <c r="AW243" s="13" t="s">
        <v>34</v>
      </c>
      <c r="AX243" s="13" t="s">
        <v>77</v>
      </c>
      <c r="AY243" s="229" t="s">
        <v>144</v>
      </c>
    </row>
    <row r="244" spans="1:65" s="13" customFormat="1">
      <c r="B244" s="219"/>
      <c r="C244" s="220"/>
      <c r="D244" s="215" t="s">
        <v>161</v>
      </c>
      <c r="E244" s="221" t="s">
        <v>1</v>
      </c>
      <c r="F244" s="222" t="s">
        <v>630</v>
      </c>
      <c r="G244" s="220"/>
      <c r="H244" s="223">
        <v>1.1000000000000001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161</v>
      </c>
      <c r="AU244" s="229" t="s">
        <v>85</v>
      </c>
      <c r="AV244" s="13" t="s">
        <v>87</v>
      </c>
      <c r="AW244" s="13" t="s">
        <v>34</v>
      </c>
      <c r="AX244" s="13" t="s">
        <v>77</v>
      </c>
      <c r="AY244" s="229" t="s">
        <v>144</v>
      </c>
    </row>
    <row r="245" spans="1:65" s="13" customFormat="1">
      <c r="B245" s="219"/>
      <c r="C245" s="220"/>
      <c r="D245" s="215" t="s">
        <v>161</v>
      </c>
      <c r="E245" s="221" t="s">
        <v>1</v>
      </c>
      <c r="F245" s="222" t="s">
        <v>807</v>
      </c>
      <c r="G245" s="220"/>
      <c r="H245" s="223">
        <v>3.597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161</v>
      </c>
      <c r="AU245" s="229" t="s">
        <v>85</v>
      </c>
      <c r="AV245" s="13" t="s">
        <v>87</v>
      </c>
      <c r="AW245" s="13" t="s">
        <v>34</v>
      </c>
      <c r="AX245" s="13" t="s">
        <v>77</v>
      </c>
      <c r="AY245" s="229" t="s">
        <v>144</v>
      </c>
    </row>
    <row r="246" spans="1:65" s="14" customFormat="1">
      <c r="B246" s="243"/>
      <c r="C246" s="244"/>
      <c r="D246" s="215" t="s">
        <v>161</v>
      </c>
      <c r="E246" s="245" t="s">
        <v>1</v>
      </c>
      <c r="F246" s="246" t="s">
        <v>469</v>
      </c>
      <c r="G246" s="244"/>
      <c r="H246" s="247">
        <v>8.9480000000000004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AT246" s="253" t="s">
        <v>161</v>
      </c>
      <c r="AU246" s="253" t="s">
        <v>85</v>
      </c>
      <c r="AV246" s="14" t="s">
        <v>152</v>
      </c>
      <c r="AW246" s="14" t="s">
        <v>34</v>
      </c>
      <c r="AX246" s="14" t="s">
        <v>85</v>
      </c>
      <c r="AY246" s="253" t="s">
        <v>144</v>
      </c>
    </row>
    <row r="247" spans="1:65" s="2" customFormat="1" ht="33" customHeight="1">
      <c r="A247" s="33"/>
      <c r="B247" s="34"/>
      <c r="C247" s="202" t="s">
        <v>476</v>
      </c>
      <c r="D247" s="202" t="s">
        <v>147</v>
      </c>
      <c r="E247" s="203" t="s">
        <v>666</v>
      </c>
      <c r="F247" s="204" t="s">
        <v>667</v>
      </c>
      <c r="G247" s="205" t="s">
        <v>248</v>
      </c>
      <c r="H247" s="206">
        <v>8.9480000000000004</v>
      </c>
      <c r="I247" s="207"/>
      <c r="J247" s="208">
        <f>ROUND(I247*H247,2)</f>
        <v>0</v>
      </c>
      <c r="K247" s="204" t="s">
        <v>151</v>
      </c>
      <c r="L247" s="38"/>
      <c r="M247" s="209" t="s">
        <v>1</v>
      </c>
      <c r="N247" s="210" t="s">
        <v>42</v>
      </c>
      <c r="O247" s="70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3" t="s">
        <v>216</v>
      </c>
      <c r="AT247" s="213" t="s">
        <v>147</v>
      </c>
      <c r="AU247" s="213" t="s">
        <v>85</v>
      </c>
      <c r="AY247" s="16" t="s">
        <v>144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6" t="s">
        <v>85</v>
      </c>
      <c r="BK247" s="214">
        <f>ROUND(I247*H247,2)</f>
        <v>0</v>
      </c>
      <c r="BL247" s="16" t="s">
        <v>216</v>
      </c>
      <c r="BM247" s="213" t="s">
        <v>808</v>
      </c>
    </row>
    <row r="248" spans="1:65" s="2" customFormat="1" ht="68.25">
      <c r="A248" s="33"/>
      <c r="B248" s="34"/>
      <c r="C248" s="35"/>
      <c r="D248" s="215" t="s">
        <v>154</v>
      </c>
      <c r="E248" s="35"/>
      <c r="F248" s="216" t="s">
        <v>669</v>
      </c>
      <c r="G248" s="35"/>
      <c r="H248" s="35"/>
      <c r="I248" s="114"/>
      <c r="J248" s="35"/>
      <c r="K248" s="35"/>
      <c r="L248" s="38"/>
      <c r="M248" s="217"/>
      <c r="N248" s="218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154</v>
      </c>
      <c r="AU248" s="16" t="s">
        <v>85</v>
      </c>
    </row>
    <row r="249" spans="1:65" s="13" customFormat="1">
      <c r="B249" s="219"/>
      <c r="C249" s="220"/>
      <c r="D249" s="215" t="s">
        <v>161</v>
      </c>
      <c r="E249" s="221" t="s">
        <v>1</v>
      </c>
      <c r="F249" s="222" t="s">
        <v>629</v>
      </c>
      <c r="G249" s="220"/>
      <c r="H249" s="223">
        <v>4.2510000000000003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161</v>
      </c>
      <c r="AU249" s="229" t="s">
        <v>85</v>
      </c>
      <c r="AV249" s="13" t="s">
        <v>87</v>
      </c>
      <c r="AW249" s="13" t="s">
        <v>34</v>
      </c>
      <c r="AX249" s="13" t="s">
        <v>77</v>
      </c>
      <c r="AY249" s="229" t="s">
        <v>144</v>
      </c>
    </row>
    <row r="250" spans="1:65" s="13" customFormat="1">
      <c r="B250" s="219"/>
      <c r="C250" s="220"/>
      <c r="D250" s="215" t="s">
        <v>161</v>
      </c>
      <c r="E250" s="221" t="s">
        <v>1</v>
      </c>
      <c r="F250" s="222" t="s">
        <v>630</v>
      </c>
      <c r="G250" s="220"/>
      <c r="H250" s="223">
        <v>1.1000000000000001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161</v>
      </c>
      <c r="AU250" s="229" t="s">
        <v>85</v>
      </c>
      <c r="AV250" s="13" t="s">
        <v>87</v>
      </c>
      <c r="AW250" s="13" t="s">
        <v>34</v>
      </c>
      <c r="AX250" s="13" t="s">
        <v>77</v>
      </c>
      <c r="AY250" s="229" t="s">
        <v>144</v>
      </c>
    </row>
    <row r="251" spans="1:65" s="13" customFormat="1">
      <c r="B251" s="219"/>
      <c r="C251" s="220"/>
      <c r="D251" s="215" t="s">
        <v>161</v>
      </c>
      <c r="E251" s="221" t="s">
        <v>1</v>
      </c>
      <c r="F251" s="222" t="s">
        <v>807</v>
      </c>
      <c r="G251" s="220"/>
      <c r="H251" s="223">
        <v>3.597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161</v>
      </c>
      <c r="AU251" s="229" t="s">
        <v>85</v>
      </c>
      <c r="AV251" s="13" t="s">
        <v>87</v>
      </c>
      <c r="AW251" s="13" t="s">
        <v>34</v>
      </c>
      <c r="AX251" s="13" t="s">
        <v>77</v>
      </c>
      <c r="AY251" s="229" t="s">
        <v>144</v>
      </c>
    </row>
    <row r="252" spans="1:65" s="14" customFormat="1">
      <c r="B252" s="243"/>
      <c r="C252" s="244"/>
      <c r="D252" s="215" t="s">
        <v>161</v>
      </c>
      <c r="E252" s="245" t="s">
        <v>1</v>
      </c>
      <c r="F252" s="246" t="s">
        <v>469</v>
      </c>
      <c r="G252" s="244"/>
      <c r="H252" s="247">
        <v>8.9480000000000004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AT252" s="253" t="s">
        <v>161</v>
      </c>
      <c r="AU252" s="253" t="s">
        <v>85</v>
      </c>
      <c r="AV252" s="14" t="s">
        <v>152</v>
      </c>
      <c r="AW252" s="14" t="s">
        <v>34</v>
      </c>
      <c r="AX252" s="14" t="s">
        <v>85</v>
      </c>
      <c r="AY252" s="253" t="s">
        <v>144</v>
      </c>
    </row>
    <row r="253" spans="1:65" s="2" customFormat="1" ht="21.75" customHeight="1">
      <c r="A253" s="33"/>
      <c r="B253" s="34"/>
      <c r="C253" s="202" t="s">
        <v>809</v>
      </c>
      <c r="D253" s="202" t="s">
        <v>147</v>
      </c>
      <c r="E253" s="203" t="s">
        <v>266</v>
      </c>
      <c r="F253" s="204" t="s">
        <v>267</v>
      </c>
      <c r="G253" s="205" t="s">
        <v>248</v>
      </c>
      <c r="H253" s="206">
        <v>0.252</v>
      </c>
      <c r="I253" s="207"/>
      <c r="J253" s="208">
        <f>ROUND(I253*H253,2)</f>
        <v>0</v>
      </c>
      <c r="K253" s="204" t="s">
        <v>151</v>
      </c>
      <c r="L253" s="38"/>
      <c r="M253" s="209" t="s">
        <v>1</v>
      </c>
      <c r="N253" s="210" t="s">
        <v>42</v>
      </c>
      <c r="O253" s="70"/>
      <c r="P253" s="211">
        <f>O253*H253</f>
        <v>0</v>
      </c>
      <c r="Q253" s="211">
        <v>0</v>
      </c>
      <c r="R253" s="211">
        <f>Q253*H253</f>
        <v>0</v>
      </c>
      <c r="S253" s="211">
        <v>0</v>
      </c>
      <c r="T253" s="21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13" t="s">
        <v>216</v>
      </c>
      <c r="AT253" s="213" t="s">
        <v>147</v>
      </c>
      <c r="AU253" s="213" t="s">
        <v>85</v>
      </c>
      <c r="AY253" s="16" t="s">
        <v>144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6" t="s">
        <v>85</v>
      </c>
      <c r="BK253" s="214">
        <f>ROUND(I253*H253,2)</f>
        <v>0</v>
      </c>
      <c r="BL253" s="16" t="s">
        <v>216</v>
      </c>
      <c r="BM253" s="213" t="s">
        <v>810</v>
      </c>
    </row>
    <row r="254" spans="1:65" s="2" customFormat="1" ht="29.25">
      <c r="A254" s="33"/>
      <c r="B254" s="34"/>
      <c r="C254" s="35"/>
      <c r="D254" s="215" t="s">
        <v>154</v>
      </c>
      <c r="E254" s="35"/>
      <c r="F254" s="216" t="s">
        <v>269</v>
      </c>
      <c r="G254" s="35"/>
      <c r="H254" s="35"/>
      <c r="I254" s="114"/>
      <c r="J254" s="35"/>
      <c r="K254" s="35"/>
      <c r="L254" s="38"/>
      <c r="M254" s="217"/>
      <c r="N254" s="218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154</v>
      </c>
      <c r="AU254" s="16" t="s">
        <v>85</v>
      </c>
    </row>
    <row r="255" spans="1:65" s="2" customFormat="1" ht="21.75" customHeight="1">
      <c r="A255" s="33"/>
      <c r="B255" s="34"/>
      <c r="C255" s="202" t="s">
        <v>811</v>
      </c>
      <c r="D255" s="202" t="s">
        <v>147</v>
      </c>
      <c r="E255" s="203" t="s">
        <v>462</v>
      </c>
      <c r="F255" s="204" t="s">
        <v>463</v>
      </c>
      <c r="G255" s="205" t="s">
        <v>248</v>
      </c>
      <c r="H255" s="206">
        <v>24.329000000000001</v>
      </c>
      <c r="I255" s="207"/>
      <c r="J255" s="208">
        <f>ROUND(I255*H255,2)</f>
        <v>0</v>
      </c>
      <c r="K255" s="204" t="s">
        <v>151</v>
      </c>
      <c r="L255" s="38"/>
      <c r="M255" s="209" t="s">
        <v>1</v>
      </c>
      <c r="N255" s="210" t="s">
        <v>42</v>
      </c>
      <c r="O255" s="70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3" t="s">
        <v>216</v>
      </c>
      <c r="AT255" s="213" t="s">
        <v>147</v>
      </c>
      <c r="AU255" s="213" t="s">
        <v>85</v>
      </c>
      <c r="AY255" s="16" t="s">
        <v>144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6" t="s">
        <v>85</v>
      </c>
      <c r="BK255" s="214">
        <f>ROUND(I255*H255,2)</f>
        <v>0</v>
      </c>
      <c r="BL255" s="16" t="s">
        <v>216</v>
      </c>
      <c r="BM255" s="213" t="s">
        <v>812</v>
      </c>
    </row>
    <row r="256" spans="1:65" s="2" customFormat="1" ht="29.25">
      <c r="A256" s="33"/>
      <c r="B256" s="34"/>
      <c r="C256" s="35"/>
      <c r="D256" s="215" t="s">
        <v>154</v>
      </c>
      <c r="E256" s="35"/>
      <c r="F256" s="216" t="s">
        <v>465</v>
      </c>
      <c r="G256" s="35"/>
      <c r="H256" s="35"/>
      <c r="I256" s="114"/>
      <c r="J256" s="35"/>
      <c r="K256" s="35"/>
      <c r="L256" s="38"/>
      <c r="M256" s="217"/>
      <c r="N256" s="218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154</v>
      </c>
      <c r="AU256" s="16" t="s">
        <v>85</v>
      </c>
    </row>
    <row r="257" spans="1:65" s="13" customFormat="1">
      <c r="B257" s="219"/>
      <c r="C257" s="220"/>
      <c r="D257" s="215" t="s">
        <v>161</v>
      </c>
      <c r="E257" s="221" t="s">
        <v>1</v>
      </c>
      <c r="F257" s="222" t="s">
        <v>634</v>
      </c>
      <c r="G257" s="220"/>
      <c r="H257" s="223">
        <v>15.234999999999999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161</v>
      </c>
      <c r="AU257" s="229" t="s">
        <v>85</v>
      </c>
      <c r="AV257" s="13" t="s">
        <v>87</v>
      </c>
      <c r="AW257" s="13" t="s">
        <v>34</v>
      </c>
      <c r="AX257" s="13" t="s">
        <v>77</v>
      </c>
      <c r="AY257" s="229" t="s">
        <v>144</v>
      </c>
    </row>
    <row r="258" spans="1:65" s="13" customFormat="1">
      <c r="B258" s="219"/>
      <c r="C258" s="220"/>
      <c r="D258" s="215" t="s">
        <v>161</v>
      </c>
      <c r="E258" s="221" t="s">
        <v>1</v>
      </c>
      <c r="F258" s="222" t="s">
        <v>813</v>
      </c>
      <c r="G258" s="220"/>
      <c r="H258" s="223">
        <v>1.3460000000000001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161</v>
      </c>
      <c r="AU258" s="229" t="s">
        <v>85</v>
      </c>
      <c r="AV258" s="13" t="s">
        <v>87</v>
      </c>
      <c r="AW258" s="13" t="s">
        <v>34</v>
      </c>
      <c r="AX258" s="13" t="s">
        <v>77</v>
      </c>
      <c r="AY258" s="229" t="s">
        <v>144</v>
      </c>
    </row>
    <row r="259" spans="1:65" s="13" customFormat="1">
      <c r="B259" s="219"/>
      <c r="C259" s="220"/>
      <c r="D259" s="215" t="s">
        <v>161</v>
      </c>
      <c r="E259" s="221" t="s">
        <v>1</v>
      </c>
      <c r="F259" s="222" t="s">
        <v>814</v>
      </c>
      <c r="G259" s="220"/>
      <c r="H259" s="223">
        <v>7.7480000000000002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161</v>
      </c>
      <c r="AU259" s="229" t="s">
        <v>85</v>
      </c>
      <c r="AV259" s="13" t="s">
        <v>87</v>
      </c>
      <c r="AW259" s="13" t="s">
        <v>34</v>
      </c>
      <c r="AX259" s="13" t="s">
        <v>77</v>
      </c>
      <c r="AY259" s="229" t="s">
        <v>144</v>
      </c>
    </row>
    <row r="260" spans="1:65" s="14" customFormat="1">
      <c r="B260" s="243"/>
      <c r="C260" s="244"/>
      <c r="D260" s="215" t="s">
        <v>161</v>
      </c>
      <c r="E260" s="245" t="s">
        <v>1</v>
      </c>
      <c r="F260" s="246" t="s">
        <v>469</v>
      </c>
      <c r="G260" s="244"/>
      <c r="H260" s="247">
        <v>24.329000000000001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161</v>
      </c>
      <c r="AU260" s="253" t="s">
        <v>85</v>
      </c>
      <c r="AV260" s="14" t="s">
        <v>152</v>
      </c>
      <c r="AW260" s="14" t="s">
        <v>34</v>
      </c>
      <c r="AX260" s="14" t="s">
        <v>85</v>
      </c>
      <c r="AY260" s="253" t="s">
        <v>144</v>
      </c>
    </row>
    <row r="261" spans="1:65" s="2" customFormat="1" ht="21.75" customHeight="1">
      <c r="A261" s="33"/>
      <c r="B261" s="34"/>
      <c r="C261" s="202" t="s">
        <v>815</v>
      </c>
      <c r="D261" s="202" t="s">
        <v>147</v>
      </c>
      <c r="E261" s="203" t="s">
        <v>471</v>
      </c>
      <c r="F261" s="204" t="s">
        <v>472</v>
      </c>
      <c r="G261" s="205" t="s">
        <v>248</v>
      </c>
      <c r="H261" s="206">
        <v>24.329000000000001</v>
      </c>
      <c r="I261" s="207"/>
      <c r="J261" s="208">
        <f>ROUND(I261*H261,2)</f>
        <v>0</v>
      </c>
      <c r="K261" s="204" t="s">
        <v>151</v>
      </c>
      <c r="L261" s="38"/>
      <c r="M261" s="209" t="s">
        <v>1</v>
      </c>
      <c r="N261" s="210" t="s">
        <v>42</v>
      </c>
      <c r="O261" s="70"/>
      <c r="P261" s="211">
        <f>O261*H261</f>
        <v>0</v>
      </c>
      <c r="Q261" s="211">
        <v>0</v>
      </c>
      <c r="R261" s="211">
        <f>Q261*H261</f>
        <v>0</v>
      </c>
      <c r="S261" s="211">
        <v>0</v>
      </c>
      <c r="T261" s="21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13" t="s">
        <v>216</v>
      </c>
      <c r="AT261" s="213" t="s">
        <v>147</v>
      </c>
      <c r="AU261" s="213" t="s">
        <v>85</v>
      </c>
      <c r="AY261" s="16" t="s">
        <v>144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6" t="s">
        <v>85</v>
      </c>
      <c r="BK261" s="214">
        <f>ROUND(I261*H261,2)</f>
        <v>0</v>
      </c>
      <c r="BL261" s="16" t="s">
        <v>216</v>
      </c>
      <c r="BM261" s="213" t="s">
        <v>816</v>
      </c>
    </row>
    <row r="262" spans="1:65" s="2" customFormat="1" ht="68.25">
      <c r="A262" s="33"/>
      <c r="B262" s="34"/>
      <c r="C262" s="35"/>
      <c r="D262" s="215" t="s">
        <v>154</v>
      </c>
      <c r="E262" s="35"/>
      <c r="F262" s="216" t="s">
        <v>474</v>
      </c>
      <c r="G262" s="35"/>
      <c r="H262" s="35"/>
      <c r="I262" s="114"/>
      <c r="J262" s="35"/>
      <c r="K262" s="35"/>
      <c r="L262" s="38"/>
      <c r="M262" s="217"/>
      <c r="N262" s="218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154</v>
      </c>
      <c r="AU262" s="16" t="s">
        <v>85</v>
      </c>
    </row>
    <row r="263" spans="1:65" s="13" customFormat="1">
      <c r="B263" s="219"/>
      <c r="C263" s="220"/>
      <c r="D263" s="215" t="s">
        <v>161</v>
      </c>
      <c r="E263" s="221" t="s">
        <v>1</v>
      </c>
      <c r="F263" s="222" t="s">
        <v>817</v>
      </c>
      <c r="G263" s="220"/>
      <c r="H263" s="223">
        <v>24.329000000000001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161</v>
      </c>
      <c r="AU263" s="229" t="s">
        <v>85</v>
      </c>
      <c r="AV263" s="13" t="s">
        <v>87</v>
      </c>
      <c r="AW263" s="13" t="s">
        <v>34</v>
      </c>
      <c r="AX263" s="13" t="s">
        <v>85</v>
      </c>
      <c r="AY263" s="229" t="s">
        <v>144</v>
      </c>
    </row>
    <row r="264" spans="1:65" s="2" customFormat="1" ht="33" customHeight="1">
      <c r="A264" s="33"/>
      <c r="B264" s="34"/>
      <c r="C264" s="202" t="s">
        <v>818</v>
      </c>
      <c r="D264" s="202" t="s">
        <v>147</v>
      </c>
      <c r="E264" s="203" t="s">
        <v>666</v>
      </c>
      <c r="F264" s="204" t="s">
        <v>667</v>
      </c>
      <c r="G264" s="205" t="s">
        <v>248</v>
      </c>
      <c r="H264" s="206">
        <v>5.2839999999999998</v>
      </c>
      <c r="I264" s="207"/>
      <c r="J264" s="208">
        <f>ROUND(I264*H264,2)</f>
        <v>0</v>
      </c>
      <c r="K264" s="204" t="s">
        <v>151</v>
      </c>
      <c r="L264" s="38"/>
      <c r="M264" s="209" t="s">
        <v>1</v>
      </c>
      <c r="N264" s="210" t="s">
        <v>42</v>
      </c>
      <c r="O264" s="70"/>
      <c r="P264" s="211">
        <f>O264*H264</f>
        <v>0</v>
      </c>
      <c r="Q264" s="211">
        <v>0</v>
      </c>
      <c r="R264" s="211">
        <f>Q264*H264</f>
        <v>0</v>
      </c>
      <c r="S264" s="211">
        <v>0</v>
      </c>
      <c r="T264" s="21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3" t="s">
        <v>216</v>
      </c>
      <c r="AT264" s="213" t="s">
        <v>147</v>
      </c>
      <c r="AU264" s="213" t="s">
        <v>85</v>
      </c>
      <c r="AY264" s="16" t="s">
        <v>144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6" t="s">
        <v>85</v>
      </c>
      <c r="BK264" s="214">
        <f>ROUND(I264*H264,2)</f>
        <v>0</v>
      </c>
      <c r="BL264" s="16" t="s">
        <v>216</v>
      </c>
      <c r="BM264" s="213" t="s">
        <v>819</v>
      </c>
    </row>
    <row r="265" spans="1:65" s="2" customFormat="1" ht="68.25">
      <c r="A265" s="33"/>
      <c r="B265" s="34"/>
      <c r="C265" s="35"/>
      <c r="D265" s="215" t="s">
        <v>154</v>
      </c>
      <c r="E265" s="35"/>
      <c r="F265" s="216" t="s">
        <v>669</v>
      </c>
      <c r="G265" s="35"/>
      <c r="H265" s="35"/>
      <c r="I265" s="114"/>
      <c r="J265" s="35"/>
      <c r="K265" s="35"/>
      <c r="L265" s="38"/>
      <c r="M265" s="217"/>
      <c r="N265" s="218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154</v>
      </c>
      <c r="AU265" s="16" t="s">
        <v>85</v>
      </c>
    </row>
    <row r="266" spans="1:65" s="13" customFormat="1">
      <c r="B266" s="219"/>
      <c r="C266" s="220"/>
      <c r="D266" s="215" t="s">
        <v>161</v>
      </c>
      <c r="E266" s="221" t="s">
        <v>1</v>
      </c>
      <c r="F266" s="222" t="s">
        <v>639</v>
      </c>
      <c r="G266" s="220"/>
      <c r="H266" s="223">
        <v>3.444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161</v>
      </c>
      <c r="AU266" s="229" t="s">
        <v>85</v>
      </c>
      <c r="AV266" s="13" t="s">
        <v>87</v>
      </c>
      <c r="AW266" s="13" t="s">
        <v>34</v>
      </c>
      <c r="AX266" s="13" t="s">
        <v>77</v>
      </c>
      <c r="AY266" s="229" t="s">
        <v>144</v>
      </c>
    </row>
    <row r="267" spans="1:65" s="13" customFormat="1">
      <c r="B267" s="219"/>
      <c r="C267" s="220"/>
      <c r="D267" s="215" t="s">
        <v>161</v>
      </c>
      <c r="E267" s="221" t="s">
        <v>1</v>
      </c>
      <c r="F267" s="222" t="s">
        <v>640</v>
      </c>
      <c r="G267" s="220"/>
      <c r="H267" s="223">
        <v>0.96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AT267" s="229" t="s">
        <v>161</v>
      </c>
      <c r="AU267" s="229" t="s">
        <v>85</v>
      </c>
      <c r="AV267" s="13" t="s">
        <v>87</v>
      </c>
      <c r="AW267" s="13" t="s">
        <v>34</v>
      </c>
      <c r="AX267" s="13" t="s">
        <v>77</v>
      </c>
      <c r="AY267" s="229" t="s">
        <v>144</v>
      </c>
    </row>
    <row r="268" spans="1:65" s="13" customFormat="1">
      <c r="B268" s="219"/>
      <c r="C268" s="220"/>
      <c r="D268" s="215" t="s">
        <v>161</v>
      </c>
      <c r="E268" s="221" t="s">
        <v>1</v>
      </c>
      <c r="F268" s="222" t="s">
        <v>820</v>
      </c>
      <c r="G268" s="220"/>
      <c r="H268" s="223">
        <v>0.88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161</v>
      </c>
      <c r="AU268" s="229" t="s">
        <v>85</v>
      </c>
      <c r="AV268" s="13" t="s">
        <v>87</v>
      </c>
      <c r="AW268" s="13" t="s">
        <v>34</v>
      </c>
      <c r="AX268" s="13" t="s">
        <v>77</v>
      </c>
      <c r="AY268" s="229" t="s">
        <v>144</v>
      </c>
    </row>
    <row r="269" spans="1:65" s="14" customFormat="1">
      <c r="B269" s="243"/>
      <c r="C269" s="244"/>
      <c r="D269" s="215" t="s">
        <v>161</v>
      </c>
      <c r="E269" s="245" t="s">
        <v>1</v>
      </c>
      <c r="F269" s="246" t="s">
        <v>469</v>
      </c>
      <c r="G269" s="244"/>
      <c r="H269" s="247">
        <v>5.2839999999999998</v>
      </c>
      <c r="I269" s="248"/>
      <c r="J269" s="244"/>
      <c r="K269" s="244"/>
      <c r="L269" s="249"/>
      <c r="M269" s="254"/>
      <c r="N269" s="255"/>
      <c r="O269" s="255"/>
      <c r="P269" s="255"/>
      <c r="Q269" s="255"/>
      <c r="R269" s="255"/>
      <c r="S269" s="255"/>
      <c r="T269" s="256"/>
      <c r="AT269" s="253" t="s">
        <v>161</v>
      </c>
      <c r="AU269" s="253" t="s">
        <v>85</v>
      </c>
      <c r="AV269" s="14" t="s">
        <v>152</v>
      </c>
      <c r="AW269" s="14" t="s">
        <v>34</v>
      </c>
      <c r="AX269" s="14" t="s">
        <v>85</v>
      </c>
      <c r="AY269" s="253" t="s">
        <v>144</v>
      </c>
    </row>
    <row r="270" spans="1:65" s="2" customFormat="1" ht="6.95" customHeight="1">
      <c r="A270" s="33"/>
      <c r="B270" s="53"/>
      <c r="C270" s="54"/>
      <c r="D270" s="54"/>
      <c r="E270" s="54"/>
      <c r="F270" s="54"/>
      <c r="G270" s="54"/>
      <c r="H270" s="54"/>
      <c r="I270" s="151"/>
      <c r="J270" s="54"/>
      <c r="K270" s="54"/>
      <c r="L270" s="38"/>
      <c r="M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</row>
  </sheetData>
  <sheetProtection algorithmName="SHA-512" hashValue="c1PebRdpTFVYWJRa4HeshwWYIbjyQfc+xGB1dn9fq3oo48SYYmDoSDJ626oaLU1rYY7TzTQymiuzT6axbMi++Q==" saltValue="jIcPAwKkHgi0xI/1NzIIGBuxAYgfmjlYMjrVKOotP3Gr8U8OVTdUF3uOr9FvOvgX+MVfvV2VMnAled6Q4/onsw==" spinCount="100000" sheet="1" objects="1" scenarios="1" formatColumns="0" formatRows="0" autoFilter="0"/>
  <autoFilter ref="C118:K26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117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7" t="str">
        <f>'Rekapitulace stavby'!K6</f>
        <v>Výměna kolejnic v úseku Suchdol nad Odrou – Heřmánky</v>
      </c>
      <c r="F7" s="308"/>
      <c r="G7" s="308"/>
      <c r="H7" s="308"/>
      <c r="I7" s="107"/>
      <c r="L7" s="19"/>
    </row>
    <row r="8" spans="1:46" s="2" customFormat="1" ht="12" customHeight="1">
      <c r="A8" s="33"/>
      <c r="B8" s="38"/>
      <c r="C8" s="33"/>
      <c r="D8" s="113" t="s">
        <v>119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9" t="s">
        <v>821</v>
      </c>
      <c r="F9" s="310"/>
      <c r="G9" s="310"/>
      <c r="H9" s="31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8. 6. 2020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3" t="s">
        <v>1</v>
      </c>
      <c r="F27" s="313"/>
      <c r="G27" s="313"/>
      <c r="H27" s="31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ROUND((SUM(BE117:BE133)),  2)</f>
        <v>0</v>
      </c>
      <c r="G33" s="33"/>
      <c r="H33" s="33"/>
      <c r="I33" s="130">
        <v>0.21</v>
      </c>
      <c r="J33" s="129">
        <f>ROUND(((SUM(BE117:BE133))*I33),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ROUND((SUM(BF117:BF133)),  2)</f>
        <v>0</v>
      </c>
      <c r="G34" s="33"/>
      <c r="H34" s="33"/>
      <c r="I34" s="130">
        <v>0.15</v>
      </c>
      <c r="J34" s="129">
        <f>ROUND(((SUM(BF117:BF133))*I34),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ROUND((SUM(BG117:BG133)),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ROUND((SUM(BH117:BH133)),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ROUND((SUM(BI117:BI133)),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Výměna kolejnic v úseku Suchdol nad Odrou – Heřmánky</v>
      </c>
      <c r="F85" s="306"/>
      <c r="G85" s="306"/>
      <c r="H85" s="306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6" t="str">
        <f>E9</f>
        <v>VON - Výměna kolejnic v úseku Suchdol nad Odrou - Heřmánky</v>
      </c>
      <c r="F87" s="304"/>
      <c r="G87" s="304"/>
      <c r="H87" s="30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PO Suchdol n.O.</v>
      </c>
      <c r="G89" s="35"/>
      <c r="H89" s="35"/>
      <c r="I89" s="116" t="s">
        <v>22</v>
      </c>
      <c r="J89" s="65" t="str">
        <f>IF(J12="","",J12)</f>
        <v>8. 6. 2020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122</v>
      </c>
      <c r="D94" s="156"/>
      <c r="E94" s="156"/>
      <c r="F94" s="156"/>
      <c r="G94" s="156"/>
      <c r="H94" s="156"/>
      <c r="I94" s="157"/>
      <c r="J94" s="158" t="s">
        <v>123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124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125</v>
      </c>
    </row>
    <row r="97" spans="1:31" s="9" customFormat="1" ht="24.95" customHeight="1">
      <c r="B97" s="160"/>
      <c r="C97" s="161"/>
      <c r="D97" s="162" t="s">
        <v>822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129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5" t="str">
        <f>E7</f>
        <v>Výměna kolejnic v úseku Suchdol nad Odrou – Heřmánky</v>
      </c>
      <c r="F107" s="306"/>
      <c r="G107" s="306"/>
      <c r="H107" s="306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119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6" t="str">
        <f>E9</f>
        <v>VON - Výměna kolejnic v úseku Suchdol nad Odrou - Heřmánky</v>
      </c>
      <c r="F109" s="304"/>
      <c r="G109" s="304"/>
      <c r="H109" s="30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PO Suchdol n.O.</v>
      </c>
      <c r="G111" s="35"/>
      <c r="H111" s="35"/>
      <c r="I111" s="116" t="s">
        <v>22</v>
      </c>
      <c r="J111" s="65" t="str">
        <f>IF(J12="","",J12)</f>
        <v>8. 6. 2020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116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116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130</v>
      </c>
      <c r="D116" s="177" t="s">
        <v>62</v>
      </c>
      <c r="E116" s="177" t="s">
        <v>58</v>
      </c>
      <c r="F116" s="177" t="s">
        <v>59</v>
      </c>
      <c r="G116" s="177" t="s">
        <v>131</v>
      </c>
      <c r="H116" s="177" t="s">
        <v>132</v>
      </c>
      <c r="I116" s="178" t="s">
        <v>133</v>
      </c>
      <c r="J116" s="177" t="s">
        <v>123</v>
      </c>
      <c r="K116" s="179" t="s">
        <v>134</v>
      </c>
      <c r="L116" s="180"/>
      <c r="M116" s="74" t="s">
        <v>1</v>
      </c>
      <c r="N116" s="75" t="s">
        <v>41</v>
      </c>
      <c r="O116" s="75" t="s">
        <v>135</v>
      </c>
      <c r="P116" s="75" t="s">
        <v>136</v>
      </c>
      <c r="Q116" s="75" t="s">
        <v>137</v>
      </c>
      <c r="R116" s="75" t="s">
        <v>138</v>
      </c>
      <c r="S116" s="75" t="s">
        <v>139</v>
      </c>
      <c r="T116" s="76" t="s">
        <v>140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3"/>
      <c r="B117" s="34"/>
      <c r="C117" s="81" t="s">
        <v>141</v>
      </c>
      <c r="D117" s="35"/>
      <c r="E117" s="35"/>
      <c r="F117" s="35"/>
      <c r="G117" s="35"/>
      <c r="H117" s="35"/>
      <c r="I117" s="114"/>
      <c r="J117" s="181">
        <f>BK117</f>
        <v>0</v>
      </c>
      <c r="K117" s="35"/>
      <c r="L117" s="38"/>
      <c r="M117" s="77"/>
      <c r="N117" s="182"/>
      <c r="O117" s="78"/>
      <c r="P117" s="183">
        <f>P118</f>
        <v>0</v>
      </c>
      <c r="Q117" s="78"/>
      <c r="R117" s="183">
        <f>R118</f>
        <v>0</v>
      </c>
      <c r="S117" s="78"/>
      <c r="T117" s="18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125</v>
      </c>
      <c r="BK117" s="185">
        <f>BK118</f>
        <v>0</v>
      </c>
    </row>
    <row r="118" spans="1:65" s="12" customFormat="1" ht="25.9" customHeight="1">
      <c r="B118" s="186"/>
      <c r="C118" s="187"/>
      <c r="D118" s="188" t="s">
        <v>76</v>
      </c>
      <c r="E118" s="189" t="s">
        <v>823</v>
      </c>
      <c r="F118" s="189" t="s">
        <v>824</v>
      </c>
      <c r="G118" s="187"/>
      <c r="H118" s="187"/>
      <c r="I118" s="190"/>
      <c r="J118" s="191">
        <f>BK118</f>
        <v>0</v>
      </c>
      <c r="K118" s="187"/>
      <c r="L118" s="192"/>
      <c r="M118" s="193"/>
      <c r="N118" s="194"/>
      <c r="O118" s="194"/>
      <c r="P118" s="195">
        <f>SUM(P119:P133)</f>
        <v>0</v>
      </c>
      <c r="Q118" s="194"/>
      <c r="R118" s="195">
        <f>SUM(R119:R133)</f>
        <v>0</v>
      </c>
      <c r="S118" s="194"/>
      <c r="T118" s="196">
        <f>SUM(T119:T133)</f>
        <v>0</v>
      </c>
      <c r="AR118" s="197" t="s">
        <v>145</v>
      </c>
      <c r="AT118" s="198" t="s">
        <v>76</v>
      </c>
      <c r="AU118" s="198" t="s">
        <v>77</v>
      </c>
      <c r="AY118" s="197" t="s">
        <v>144</v>
      </c>
      <c r="BK118" s="199">
        <f>SUM(BK119:BK133)</f>
        <v>0</v>
      </c>
    </row>
    <row r="119" spans="1:65" s="2" customFormat="1" ht="33" customHeight="1">
      <c r="A119" s="33"/>
      <c r="B119" s="34"/>
      <c r="C119" s="202" t="s">
        <v>85</v>
      </c>
      <c r="D119" s="202" t="s">
        <v>147</v>
      </c>
      <c r="E119" s="203" t="s">
        <v>825</v>
      </c>
      <c r="F119" s="204" t="s">
        <v>826</v>
      </c>
      <c r="G119" s="205" t="s">
        <v>827</v>
      </c>
      <c r="H119" s="257">
        <v>0.01</v>
      </c>
      <c r="I119" s="207"/>
      <c r="J119" s="208">
        <f>ROUND(I119*H119,2)</f>
        <v>0</v>
      </c>
      <c r="K119" s="204" t="s">
        <v>151</v>
      </c>
      <c r="L119" s="38"/>
      <c r="M119" s="209" t="s">
        <v>1</v>
      </c>
      <c r="N119" s="210" t="s">
        <v>42</v>
      </c>
      <c r="O119" s="70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3" t="s">
        <v>152</v>
      </c>
      <c r="AT119" s="213" t="s">
        <v>147</v>
      </c>
      <c r="AU119" s="213" t="s">
        <v>85</v>
      </c>
      <c r="AY119" s="16" t="s">
        <v>144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85</v>
      </c>
      <c r="BK119" s="214">
        <f>ROUND(I119*H119,2)</f>
        <v>0</v>
      </c>
      <c r="BL119" s="16" t="s">
        <v>152</v>
      </c>
      <c r="BM119" s="213" t="s">
        <v>828</v>
      </c>
    </row>
    <row r="120" spans="1:65" s="2" customFormat="1" ht="19.5">
      <c r="A120" s="33"/>
      <c r="B120" s="34"/>
      <c r="C120" s="35"/>
      <c r="D120" s="215" t="s">
        <v>154</v>
      </c>
      <c r="E120" s="35"/>
      <c r="F120" s="216" t="s">
        <v>826</v>
      </c>
      <c r="G120" s="35"/>
      <c r="H120" s="35"/>
      <c r="I120" s="114"/>
      <c r="J120" s="35"/>
      <c r="K120" s="35"/>
      <c r="L120" s="38"/>
      <c r="M120" s="217"/>
      <c r="N120" s="218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154</v>
      </c>
      <c r="AU120" s="16" t="s">
        <v>85</v>
      </c>
    </row>
    <row r="121" spans="1:65" s="2" customFormat="1" ht="21.75" customHeight="1">
      <c r="A121" s="33"/>
      <c r="B121" s="34"/>
      <c r="C121" s="202" t="s">
        <v>87</v>
      </c>
      <c r="D121" s="202" t="s">
        <v>147</v>
      </c>
      <c r="E121" s="203" t="s">
        <v>829</v>
      </c>
      <c r="F121" s="204" t="s">
        <v>830</v>
      </c>
      <c r="G121" s="205" t="s">
        <v>351</v>
      </c>
      <c r="H121" s="206">
        <v>2.0449999999999999</v>
      </c>
      <c r="I121" s="207"/>
      <c r="J121" s="208">
        <f>ROUND(I121*H121,2)</f>
        <v>0</v>
      </c>
      <c r="K121" s="204" t="s">
        <v>151</v>
      </c>
      <c r="L121" s="38"/>
      <c r="M121" s="209" t="s">
        <v>1</v>
      </c>
      <c r="N121" s="210" t="s">
        <v>42</v>
      </c>
      <c r="O121" s="70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3" t="s">
        <v>152</v>
      </c>
      <c r="AT121" s="213" t="s">
        <v>147</v>
      </c>
      <c r="AU121" s="213" t="s">
        <v>85</v>
      </c>
      <c r="AY121" s="16" t="s">
        <v>144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85</v>
      </c>
      <c r="BK121" s="214">
        <f>ROUND(I121*H121,2)</f>
        <v>0</v>
      </c>
      <c r="BL121" s="16" t="s">
        <v>152</v>
      </c>
      <c r="BM121" s="213" t="s">
        <v>831</v>
      </c>
    </row>
    <row r="122" spans="1:65" s="2" customFormat="1" ht="39">
      <c r="A122" s="33"/>
      <c r="B122" s="34"/>
      <c r="C122" s="35"/>
      <c r="D122" s="215" t="s">
        <v>154</v>
      </c>
      <c r="E122" s="35"/>
      <c r="F122" s="216" t="s">
        <v>832</v>
      </c>
      <c r="G122" s="35"/>
      <c r="H122" s="35"/>
      <c r="I122" s="114"/>
      <c r="J122" s="35"/>
      <c r="K122" s="35"/>
      <c r="L122" s="38"/>
      <c r="M122" s="217"/>
      <c r="N122" s="218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154</v>
      </c>
      <c r="AU122" s="16" t="s">
        <v>85</v>
      </c>
    </row>
    <row r="123" spans="1:65" s="13" customFormat="1">
      <c r="B123" s="219"/>
      <c r="C123" s="220"/>
      <c r="D123" s="215" t="s">
        <v>161</v>
      </c>
      <c r="E123" s="221" t="s">
        <v>1</v>
      </c>
      <c r="F123" s="222" t="s">
        <v>833</v>
      </c>
      <c r="G123" s="220"/>
      <c r="H123" s="223">
        <v>2.0449999999999999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161</v>
      </c>
      <c r="AU123" s="229" t="s">
        <v>85</v>
      </c>
      <c r="AV123" s="13" t="s">
        <v>87</v>
      </c>
      <c r="AW123" s="13" t="s">
        <v>34</v>
      </c>
      <c r="AX123" s="13" t="s">
        <v>85</v>
      </c>
      <c r="AY123" s="229" t="s">
        <v>144</v>
      </c>
    </row>
    <row r="124" spans="1:65" s="2" customFormat="1" ht="21.75" customHeight="1">
      <c r="A124" s="33"/>
      <c r="B124" s="34"/>
      <c r="C124" s="202" t="s">
        <v>163</v>
      </c>
      <c r="D124" s="202" t="s">
        <v>147</v>
      </c>
      <c r="E124" s="203" t="s">
        <v>834</v>
      </c>
      <c r="F124" s="204" t="s">
        <v>835</v>
      </c>
      <c r="G124" s="205" t="s">
        <v>158</v>
      </c>
      <c r="H124" s="206">
        <v>2362</v>
      </c>
      <c r="I124" s="207"/>
      <c r="J124" s="208">
        <f>ROUND(I124*H124,2)</f>
        <v>0</v>
      </c>
      <c r="K124" s="204" t="s">
        <v>151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152</v>
      </c>
      <c r="AT124" s="213" t="s">
        <v>147</v>
      </c>
      <c r="AU124" s="213" t="s">
        <v>85</v>
      </c>
      <c r="AY124" s="16" t="s">
        <v>144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152</v>
      </c>
      <c r="BM124" s="213" t="s">
        <v>836</v>
      </c>
    </row>
    <row r="125" spans="1:65" s="2" customFormat="1" ht="29.25">
      <c r="A125" s="33"/>
      <c r="B125" s="34"/>
      <c r="C125" s="35"/>
      <c r="D125" s="215" t="s">
        <v>154</v>
      </c>
      <c r="E125" s="35"/>
      <c r="F125" s="216" t="s">
        <v>837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154</v>
      </c>
      <c r="AU125" s="16" t="s">
        <v>85</v>
      </c>
    </row>
    <row r="126" spans="1:65" s="13" customFormat="1">
      <c r="B126" s="219"/>
      <c r="C126" s="220"/>
      <c r="D126" s="215" t="s">
        <v>161</v>
      </c>
      <c r="E126" s="221" t="s">
        <v>1</v>
      </c>
      <c r="F126" s="222" t="s">
        <v>838</v>
      </c>
      <c r="G126" s="220"/>
      <c r="H126" s="223">
        <v>2362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161</v>
      </c>
      <c r="AU126" s="229" t="s">
        <v>85</v>
      </c>
      <c r="AV126" s="13" t="s">
        <v>87</v>
      </c>
      <c r="AW126" s="13" t="s">
        <v>34</v>
      </c>
      <c r="AX126" s="13" t="s">
        <v>85</v>
      </c>
      <c r="AY126" s="229" t="s">
        <v>144</v>
      </c>
    </row>
    <row r="127" spans="1:65" s="2" customFormat="1" ht="21.75" customHeight="1">
      <c r="A127" s="33"/>
      <c r="B127" s="34"/>
      <c r="C127" s="202" t="s">
        <v>152</v>
      </c>
      <c r="D127" s="202" t="s">
        <v>147</v>
      </c>
      <c r="E127" s="203" t="s">
        <v>839</v>
      </c>
      <c r="F127" s="204" t="s">
        <v>840</v>
      </c>
      <c r="G127" s="205" t="s">
        <v>841</v>
      </c>
      <c r="H127" s="206">
        <v>1</v>
      </c>
      <c r="I127" s="207"/>
      <c r="J127" s="208">
        <f>ROUND(I127*H127,2)</f>
        <v>0</v>
      </c>
      <c r="K127" s="204" t="s">
        <v>151</v>
      </c>
      <c r="L127" s="38"/>
      <c r="M127" s="209" t="s">
        <v>1</v>
      </c>
      <c r="N127" s="210" t="s">
        <v>42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152</v>
      </c>
      <c r="AT127" s="213" t="s">
        <v>147</v>
      </c>
      <c r="AU127" s="213" t="s">
        <v>85</v>
      </c>
      <c r="AY127" s="16" t="s">
        <v>144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152</v>
      </c>
      <c r="BM127" s="213" t="s">
        <v>842</v>
      </c>
    </row>
    <row r="128" spans="1:65" s="2" customFormat="1">
      <c r="A128" s="33"/>
      <c r="B128" s="34"/>
      <c r="C128" s="35"/>
      <c r="D128" s="215" t="s">
        <v>154</v>
      </c>
      <c r="E128" s="35"/>
      <c r="F128" s="216" t="s">
        <v>840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154</v>
      </c>
      <c r="AU128" s="16" t="s">
        <v>85</v>
      </c>
    </row>
    <row r="129" spans="1:65" s="2" customFormat="1" ht="19.5">
      <c r="A129" s="33"/>
      <c r="B129" s="34"/>
      <c r="C129" s="35"/>
      <c r="D129" s="215" t="s">
        <v>843</v>
      </c>
      <c r="E129" s="35"/>
      <c r="F129" s="258" t="s">
        <v>844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843</v>
      </c>
      <c r="AU129" s="16" t="s">
        <v>85</v>
      </c>
    </row>
    <row r="130" spans="1:65" s="2" customFormat="1" ht="21.75" customHeight="1">
      <c r="A130" s="33"/>
      <c r="B130" s="34"/>
      <c r="C130" s="202" t="s">
        <v>145</v>
      </c>
      <c r="D130" s="202" t="s">
        <v>147</v>
      </c>
      <c r="E130" s="203" t="s">
        <v>845</v>
      </c>
      <c r="F130" s="204" t="s">
        <v>846</v>
      </c>
      <c r="G130" s="205" t="s">
        <v>841</v>
      </c>
      <c r="H130" s="206">
        <v>1</v>
      </c>
      <c r="I130" s="207"/>
      <c r="J130" s="208">
        <f>ROUND(I130*H130,2)</f>
        <v>0</v>
      </c>
      <c r="K130" s="204" t="s">
        <v>151</v>
      </c>
      <c r="L130" s="38"/>
      <c r="M130" s="209" t="s">
        <v>1</v>
      </c>
      <c r="N130" s="210" t="s">
        <v>42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152</v>
      </c>
      <c r="AT130" s="213" t="s">
        <v>147</v>
      </c>
      <c r="AU130" s="213" t="s">
        <v>85</v>
      </c>
      <c r="AY130" s="16" t="s">
        <v>144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85</v>
      </c>
      <c r="BK130" s="214">
        <f>ROUND(I130*H130,2)</f>
        <v>0</v>
      </c>
      <c r="BL130" s="16" t="s">
        <v>152</v>
      </c>
      <c r="BM130" s="213" t="s">
        <v>847</v>
      </c>
    </row>
    <row r="131" spans="1:65" s="2" customFormat="1">
      <c r="A131" s="33"/>
      <c r="B131" s="34"/>
      <c r="C131" s="35"/>
      <c r="D131" s="215" t="s">
        <v>154</v>
      </c>
      <c r="E131" s="35"/>
      <c r="F131" s="216" t="s">
        <v>846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154</v>
      </c>
      <c r="AU131" s="16" t="s">
        <v>85</v>
      </c>
    </row>
    <row r="132" spans="1:65" s="2" customFormat="1" ht="21.75" customHeight="1">
      <c r="A132" s="33"/>
      <c r="B132" s="34"/>
      <c r="C132" s="202" t="s">
        <v>177</v>
      </c>
      <c r="D132" s="202" t="s">
        <v>147</v>
      </c>
      <c r="E132" s="203" t="s">
        <v>848</v>
      </c>
      <c r="F132" s="204" t="s">
        <v>849</v>
      </c>
      <c r="G132" s="205" t="s">
        <v>841</v>
      </c>
      <c r="H132" s="206">
        <v>1</v>
      </c>
      <c r="I132" s="207"/>
      <c r="J132" s="208">
        <f>ROUND(I132*H132,2)</f>
        <v>0</v>
      </c>
      <c r="K132" s="204" t="s">
        <v>151</v>
      </c>
      <c r="L132" s="38"/>
      <c r="M132" s="209" t="s">
        <v>1</v>
      </c>
      <c r="N132" s="210" t="s">
        <v>42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152</v>
      </c>
      <c r="AT132" s="213" t="s">
        <v>147</v>
      </c>
      <c r="AU132" s="213" t="s">
        <v>85</v>
      </c>
      <c r="AY132" s="16" t="s">
        <v>144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85</v>
      </c>
      <c r="BK132" s="214">
        <f>ROUND(I132*H132,2)</f>
        <v>0</v>
      </c>
      <c r="BL132" s="16" t="s">
        <v>152</v>
      </c>
      <c r="BM132" s="213" t="s">
        <v>850</v>
      </c>
    </row>
    <row r="133" spans="1:65" s="2" customFormat="1">
      <c r="A133" s="33"/>
      <c r="B133" s="34"/>
      <c r="C133" s="35"/>
      <c r="D133" s="215" t="s">
        <v>154</v>
      </c>
      <c r="E133" s="35"/>
      <c r="F133" s="216" t="s">
        <v>849</v>
      </c>
      <c r="G133" s="35"/>
      <c r="H133" s="35"/>
      <c r="I133" s="114"/>
      <c r="J133" s="35"/>
      <c r="K133" s="35"/>
      <c r="L133" s="38"/>
      <c r="M133" s="259"/>
      <c r="N133" s="260"/>
      <c r="O133" s="261"/>
      <c r="P133" s="261"/>
      <c r="Q133" s="261"/>
      <c r="R133" s="261"/>
      <c r="S133" s="261"/>
      <c r="T133" s="262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154</v>
      </c>
      <c r="AU133" s="16" t="s">
        <v>85</v>
      </c>
    </row>
    <row r="134" spans="1:65" s="2" customFormat="1" ht="6.95" customHeight="1">
      <c r="A134" s="33"/>
      <c r="B134" s="53"/>
      <c r="C134" s="54"/>
      <c r="D134" s="54"/>
      <c r="E134" s="54"/>
      <c r="F134" s="54"/>
      <c r="G134" s="54"/>
      <c r="H134" s="54"/>
      <c r="I134" s="151"/>
      <c r="J134" s="54"/>
      <c r="K134" s="54"/>
      <c r="L134" s="38"/>
      <c r="M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</sheetData>
  <sheetProtection algorithmName="SHA-512" hashValue="rBY7crJBU7UvdDjGF5CwNg+f13k/ig/lFL0eGNOMKECkHfMRVVlzjoqj0rVcTcYoiadvQlO1IiEubPl7LxK8rw==" saltValue="ci2kj14oSksfH2wO6U+t5BvbpXeL9AQTj6FFE90PBjwt4WP1IbVoTl0QNEQaK2LENF93dl+9hyVDYsnFiGwhWA==" spinCount="100000" sheet="1" objects="1" scenarios="1" formatColumns="0" formatRows="0" autoFilter="0"/>
  <autoFilter ref="C116:K13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7" t="str">
        <f>'Rekapitulace stavby'!K6</f>
        <v>Výměna kolejnic v úseku Suchdol nad Odrou – Heřmánky</v>
      </c>
      <c r="F7" s="308"/>
      <c r="G7" s="308"/>
      <c r="H7" s="308"/>
      <c r="I7" s="107"/>
      <c r="L7" s="19"/>
    </row>
    <row r="8" spans="1:46" s="2" customFormat="1" ht="12" customHeight="1">
      <c r="A8" s="33"/>
      <c r="B8" s="38"/>
      <c r="C8" s="33"/>
      <c r="D8" s="113" t="s">
        <v>119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9" t="s">
        <v>120</v>
      </c>
      <c r="F9" s="310"/>
      <c r="G9" s="310"/>
      <c r="H9" s="31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8. 6. 2020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3" t="s">
        <v>1</v>
      </c>
      <c r="F27" s="313"/>
      <c r="G27" s="313"/>
      <c r="H27" s="31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ROUND((SUM(BE119:BE179)),  2)</f>
        <v>0</v>
      </c>
      <c r="G33" s="33"/>
      <c r="H33" s="33"/>
      <c r="I33" s="130">
        <v>0.21</v>
      </c>
      <c r="J33" s="129">
        <f>ROUND(((SUM(BE119:BE179))*I33),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ROUND((SUM(BF119:BF179)),  2)</f>
        <v>0</v>
      </c>
      <c r="G34" s="33"/>
      <c r="H34" s="33"/>
      <c r="I34" s="130">
        <v>0.15</v>
      </c>
      <c r="J34" s="129">
        <f>ROUND(((SUM(BF119:BF179))*I34),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ROUND((SUM(BG119:BG179)),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ROUND((SUM(BH119:BH179)),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ROUND((SUM(BI119:BI179)),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Výměna kolejnic v úseku Suchdol nad Odrou – Heřmánky</v>
      </c>
      <c r="F85" s="306"/>
      <c r="G85" s="306"/>
      <c r="H85" s="306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6" t="str">
        <f>E9</f>
        <v>SO 01 - Výměna kolejnic km 1,693 - 1,868 Suchdol n.O. - Odry</v>
      </c>
      <c r="F87" s="304"/>
      <c r="G87" s="304"/>
      <c r="H87" s="30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PO Suchdol n.O.</v>
      </c>
      <c r="G89" s="35"/>
      <c r="H89" s="35"/>
      <c r="I89" s="116" t="s">
        <v>22</v>
      </c>
      <c r="J89" s="65" t="str">
        <f>IF(J12="","",J12)</f>
        <v>8. 6. 2020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122</v>
      </c>
      <c r="D94" s="156"/>
      <c r="E94" s="156"/>
      <c r="F94" s="156"/>
      <c r="G94" s="156"/>
      <c r="H94" s="156"/>
      <c r="I94" s="157"/>
      <c r="J94" s="158" t="s">
        <v>123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125</v>
      </c>
    </row>
    <row r="97" spans="1:31" s="9" customFormat="1" ht="24.95" customHeight="1">
      <c r="B97" s="160"/>
      <c r="C97" s="161"/>
      <c r="D97" s="162" t="s">
        <v>126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128</v>
      </c>
      <c r="E99" s="163"/>
      <c r="F99" s="163"/>
      <c r="G99" s="163"/>
      <c r="H99" s="163"/>
      <c r="I99" s="164"/>
      <c r="J99" s="165">
        <f>J162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5" t="str">
        <f>E7</f>
        <v>Výměna kolejnic v úseku Suchdol nad Odrou – Heřmánky</v>
      </c>
      <c r="F109" s="306"/>
      <c r="G109" s="306"/>
      <c r="H109" s="306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6" t="str">
        <f>E9</f>
        <v>SO 01 - Výměna kolejnic km 1,693 - 1,868 Suchdol n.O. - Odry</v>
      </c>
      <c r="F111" s="304"/>
      <c r="G111" s="304"/>
      <c r="H111" s="304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PO Suchdol n.O.</v>
      </c>
      <c r="G113" s="35"/>
      <c r="H113" s="35"/>
      <c r="I113" s="116" t="s">
        <v>22</v>
      </c>
      <c r="J113" s="65" t="str">
        <f>IF(J12="","",J12)</f>
        <v>8. 6. 2020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130</v>
      </c>
      <c r="D118" s="177" t="s">
        <v>62</v>
      </c>
      <c r="E118" s="177" t="s">
        <v>58</v>
      </c>
      <c r="F118" s="177" t="s">
        <v>59</v>
      </c>
      <c r="G118" s="177" t="s">
        <v>131</v>
      </c>
      <c r="H118" s="177" t="s">
        <v>132</v>
      </c>
      <c r="I118" s="178" t="s">
        <v>133</v>
      </c>
      <c r="J118" s="177" t="s">
        <v>123</v>
      </c>
      <c r="K118" s="179" t="s">
        <v>134</v>
      </c>
      <c r="L118" s="180"/>
      <c r="M118" s="74" t="s">
        <v>1</v>
      </c>
      <c r="N118" s="75" t="s">
        <v>41</v>
      </c>
      <c r="O118" s="75" t="s">
        <v>135</v>
      </c>
      <c r="P118" s="75" t="s">
        <v>136</v>
      </c>
      <c r="Q118" s="75" t="s">
        <v>137</v>
      </c>
      <c r="R118" s="75" t="s">
        <v>138</v>
      </c>
      <c r="S118" s="75" t="s">
        <v>139</v>
      </c>
      <c r="T118" s="76" t="s">
        <v>140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141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P120+P162</f>
        <v>0</v>
      </c>
      <c r="Q119" s="78"/>
      <c r="R119" s="183">
        <f>R120+R162</f>
        <v>0.21642999999999998</v>
      </c>
      <c r="S119" s="78"/>
      <c r="T119" s="184">
        <f>T120+T162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125</v>
      </c>
      <c r="BK119" s="185">
        <f>BK120+BK162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142</v>
      </c>
      <c r="F120" s="189" t="s">
        <v>143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0.21642999999999998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145</v>
      </c>
      <c r="F121" s="200" t="s">
        <v>146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SUM(P122:P161)</f>
        <v>0</v>
      </c>
      <c r="Q121" s="194"/>
      <c r="R121" s="195">
        <f>SUM(R122:R161)</f>
        <v>0.21642999999999998</v>
      </c>
      <c r="S121" s="194"/>
      <c r="T121" s="196">
        <f>SUM(T122:T161)</f>
        <v>0</v>
      </c>
      <c r="AR121" s="197" t="s">
        <v>85</v>
      </c>
      <c r="AT121" s="198" t="s">
        <v>76</v>
      </c>
      <c r="AU121" s="198" t="s">
        <v>85</v>
      </c>
      <c r="AY121" s="197" t="s">
        <v>144</v>
      </c>
      <c r="BK121" s="199">
        <f>SUM(BK122:BK161)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147</v>
      </c>
      <c r="E122" s="203" t="s">
        <v>148</v>
      </c>
      <c r="F122" s="204" t="s">
        <v>149</v>
      </c>
      <c r="G122" s="205" t="s">
        <v>150</v>
      </c>
      <c r="H122" s="206">
        <v>16</v>
      </c>
      <c r="I122" s="207"/>
      <c r="J122" s="208">
        <f>ROUND(I122*H122,2)</f>
        <v>0</v>
      </c>
      <c r="K122" s="204" t="s">
        <v>151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147</v>
      </c>
      <c r="AU122" s="213" t="s">
        <v>87</v>
      </c>
      <c r="AY122" s="16" t="s">
        <v>144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153</v>
      </c>
    </row>
    <row r="123" spans="1:65" s="2" customFormat="1" ht="19.5">
      <c r="A123" s="33"/>
      <c r="B123" s="34"/>
      <c r="C123" s="35"/>
      <c r="D123" s="215" t="s">
        <v>154</v>
      </c>
      <c r="E123" s="35"/>
      <c r="F123" s="216" t="s">
        <v>155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154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147</v>
      </c>
      <c r="E124" s="203" t="s">
        <v>156</v>
      </c>
      <c r="F124" s="204" t="s">
        <v>157</v>
      </c>
      <c r="G124" s="205" t="s">
        <v>158</v>
      </c>
      <c r="H124" s="206">
        <v>300</v>
      </c>
      <c r="I124" s="207"/>
      <c r="J124" s="208">
        <f>ROUND(I124*H124,2)</f>
        <v>0</v>
      </c>
      <c r="K124" s="204" t="s">
        <v>151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152</v>
      </c>
      <c r="AT124" s="213" t="s">
        <v>147</v>
      </c>
      <c r="AU124" s="213" t="s">
        <v>87</v>
      </c>
      <c r="AY124" s="16" t="s">
        <v>144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152</v>
      </c>
      <c r="BM124" s="213" t="s">
        <v>159</v>
      </c>
    </row>
    <row r="125" spans="1:65" s="2" customFormat="1" ht="39">
      <c r="A125" s="33"/>
      <c r="B125" s="34"/>
      <c r="C125" s="35"/>
      <c r="D125" s="215" t="s">
        <v>154</v>
      </c>
      <c r="E125" s="35"/>
      <c r="F125" s="216" t="s">
        <v>160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154</v>
      </c>
      <c r="AU125" s="16" t="s">
        <v>87</v>
      </c>
    </row>
    <row r="126" spans="1:65" s="13" customFormat="1">
      <c r="B126" s="219"/>
      <c r="C126" s="220"/>
      <c r="D126" s="215" t="s">
        <v>161</v>
      </c>
      <c r="E126" s="221" t="s">
        <v>1</v>
      </c>
      <c r="F126" s="222" t="s">
        <v>162</v>
      </c>
      <c r="G126" s="220"/>
      <c r="H126" s="223">
        <v>300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161</v>
      </c>
      <c r="AU126" s="229" t="s">
        <v>87</v>
      </c>
      <c r="AV126" s="13" t="s">
        <v>87</v>
      </c>
      <c r="AW126" s="13" t="s">
        <v>34</v>
      </c>
      <c r="AX126" s="13" t="s">
        <v>85</v>
      </c>
      <c r="AY126" s="229" t="s">
        <v>144</v>
      </c>
    </row>
    <row r="127" spans="1:65" s="2" customFormat="1" ht="21.75" customHeight="1">
      <c r="A127" s="33"/>
      <c r="B127" s="34"/>
      <c r="C127" s="202" t="s">
        <v>163</v>
      </c>
      <c r="D127" s="202" t="s">
        <v>147</v>
      </c>
      <c r="E127" s="203" t="s">
        <v>164</v>
      </c>
      <c r="F127" s="204" t="s">
        <v>165</v>
      </c>
      <c r="G127" s="205" t="s">
        <v>158</v>
      </c>
      <c r="H127" s="206">
        <v>50</v>
      </c>
      <c r="I127" s="207"/>
      <c r="J127" s="208">
        <f>ROUND(I127*H127,2)</f>
        <v>0</v>
      </c>
      <c r="K127" s="204" t="s">
        <v>151</v>
      </c>
      <c r="L127" s="38"/>
      <c r="M127" s="209" t="s">
        <v>1</v>
      </c>
      <c r="N127" s="210" t="s">
        <v>42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152</v>
      </c>
      <c r="AT127" s="213" t="s">
        <v>147</v>
      </c>
      <c r="AU127" s="213" t="s">
        <v>87</v>
      </c>
      <c r="AY127" s="16" t="s">
        <v>144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152</v>
      </c>
      <c r="BM127" s="213" t="s">
        <v>166</v>
      </c>
    </row>
    <row r="128" spans="1:65" s="2" customFormat="1" ht="39">
      <c r="A128" s="33"/>
      <c r="B128" s="34"/>
      <c r="C128" s="35"/>
      <c r="D128" s="215" t="s">
        <v>154</v>
      </c>
      <c r="E128" s="35"/>
      <c r="F128" s="216" t="s">
        <v>167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154</v>
      </c>
      <c r="AU128" s="16" t="s">
        <v>87</v>
      </c>
    </row>
    <row r="129" spans="1:65" s="13" customFormat="1">
      <c r="B129" s="219"/>
      <c r="C129" s="220"/>
      <c r="D129" s="215" t="s">
        <v>161</v>
      </c>
      <c r="E129" s="221" t="s">
        <v>1</v>
      </c>
      <c r="F129" s="222" t="s">
        <v>168</v>
      </c>
      <c r="G129" s="220"/>
      <c r="H129" s="223">
        <v>50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161</v>
      </c>
      <c r="AU129" s="229" t="s">
        <v>87</v>
      </c>
      <c r="AV129" s="13" t="s">
        <v>87</v>
      </c>
      <c r="AW129" s="13" t="s">
        <v>34</v>
      </c>
      <c r="AX129" s="13" t="s">
        <v>85</v>
      </c>
      <c r="AY129" s="229" t="s">
        <v>144</v>
      </c>
    </row>
    <row r="130" spans="1:65" s="2" customFormat="1" ht="21.75" customHeight="1">
      <c r="A130" s="33"/>
      <c r="B130" s="34"/>
      <c r="C130" s="202" t="s">
        <v>152</v>
      </c>
      <c r="D130" s="202" t="s">
        <v>147</v>
      </c>
      <c r="E130" s="203" t="s">
        <v>169</v>
      </c>
      <c r="F130" s="204" t="s">
        <v>170</v>
      </c>
      <c r="G130" s="205" t="s">
        <v>158</v>
      </c>
      <c r="H130" s="206">
        <v>350</v>
      </c>
      <c r="I130" s="207"/>
      <c r="J130" s="208">
        <f>ROUND(I130*H130,2)</f>
        <v>0</v>
      </c>
      <c r="K130" s="204" t="s">
        <v>151</v>
      </c>
      <c r="L130" s="38"/>
      <c r="M130" s="209" t="s">
        <v>1</v>
      </c>
      <c r="N130" s="210" t="s">
        <v>42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152</v>
      </c>
      <c r="AT130" s="213" t="s">
        <v>147</v>
      </c>
      <c r="AU130" s="213" t="s">
        <v>87</v>
      </c>
      <c r="AY130" s="16" t="s">
        <v>144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85</v>
      </c>
      <c r="BK130" s="214">
        <f>ROUND(I130*H130,2)</f>
        <v>0</v>
      </c>
      <c r="BL130" s="16" t="s">
        <v>152</v>
      </c>
      <c r="BM130" s="213" t="s">
        <v>171</v>
      </c>
    </row>
    <row r="131" spans="1:65" s="2" customFormat="1" ht="19.5">
      <c r="A131" s="33"/>
      <c r="B131" s="34"/>
      <c r="C131" s="35"/>
      <c r="D131" s="215" t="s">
        <v>154</v>
      </c>
      <c r="E131" s="35"/>
      <c r="F131" s="216" t="s">
        <v>172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154</v>
      </c>
      <c r="AU131" s="16" t="s">
        <v>87</v>
      </c>
    </row>
    <row r="132" spans="1:65" s="2" customFormat="1" ht="21.75" customHeight="1">
      <c r="A132" s="33"/>
      <c r="B132" s="34"/>
      <c r="C132" s="202" t="s">
        <v>145</v>
      </c>
      <c r="D132" s="202" t="s">
        <v>147</v>
      </c>
      <c r="E132" s="203" t="s">
        <v>173</v>
      </c>
      <c r="F132" s="204" t="s">
        <v>174</v>
      </c>
      <c r="G132" s="205" t="s">
        <v>150</v>
      </c>
      <c r="H132" s="206">
        <v>4</v>
      </c>
      <c r="I132" s="207"/>
      <c r="J132" s="208">
        <f>ROUND(I132*H132,2)</f>
        <v>0</v>
      </c>
      <c r="K132" s="204" t="s">
        <v>151</v>
      </c>
      <c r="L132" s="38"/>
      <c r="M132" s="209" t="s">
        <v>1</v>
      </c>
      <c r="N132" s="210" t="s">
        <v>42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152</v>
      </c>
      <c r="AT132" s="213" t="s">
        <v>147</v>
      </c>
      <c r="AU132" s="213" t="s">
        <v>87</v>
      </c>
      <c r="AY132" s="16" t="s">
        <v>144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85</v>
      </c>
      <c r="BK132" s="214">
        <f>ROUND(I132*H132,2)</f>
        <v>0</v>
      </c>
      <c r="BL132" s="16" t="s">
        <v>152</v>
      </c>
      <c r="BM132" s="213" t="s">
        <v>175</v>
      </c>
    </row>
    <row r="133" spans="1:65" s="2" customFormat="1" ht="19.5">
      <c r="A133" s="33"/>
      <c r="B133" s="34"/>
      <c r="C133" s="35"/>
      <c r="D133" s="215" t="s">
        <v>154</v>
      </c>
      <c r="E133" s="35"/>
      <c r="F133" s="216" t="s">
        <v>176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154</v>
      </c>
      <c r="AU133" s="16" t="s">
        <v>87</v>
      </c>
    </row>
    <row r="134" spans="1:65" s="2" customFormat="1" ht="21.75" customHeight="1">
      <c r="A134" s="33"/>
      <c r="B134" s="34"/>
      <c r="C134" s="202" t="s">
        <v>177</v>
      </c>
      <c r="D134" s="202" t="s">
        <v>147</v>
      </c>
      <c r="E134" s="203" t="s">
        <v>178</v>
      </c>
      <c r="F134" s="204" t="s">
        <v>179</v>
      </c>
      <c r="G134" s="205" t="s">
        <v>150</v>
      </c>
      <c r="H134" s="206">
        <v>160</v>
      </c>
      <c r="I134" s="207"/>
      <c r="J134" s="208">
        <f>ROUND(I134*H134,2)</f>
        <v>0</v>
      </c>
      <c r="K134" s="204" t="s">
        <v>151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152</v>
      </c>
      <c r="AT134" s="213" t="s">
        <v>147</v>
      </c>
      <c r="AU134" s="213" t="s">
        <v>87</v>
      </c>
      <c r="AY134" s="16" t="s">
        <v>144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152</v>
      </c>
      <c r="BM134" s="213" t="s">
        <v>180</v>
      </c>
    </row>
    <row r="135" spans="1:65" s="2" customFormat="1" ht="19.5">
      <c r="A135" s="33"/>
      <c r="B135" s="34"/>
      <c r="C135" s="35"/>
      <c r="D135" s="215" t="s">
        <v>154</v>
      </c>
      <c r="E135" s="35"/>
      <c r="F135" s="216" t="s">
        <v>181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154</v>
      </c>
      <c r="AU135" s="16" t="s">
        <v>87</v>
      </c>
    </row>
    <row r="136" spans="1:65" s="2" customFormat="1" ht="21.75" customHeight="1">
      <c r="A136" s="33"/>
      <c r="B136" s="34"/>
      <c r="C136" s="202" t="s">
        <v>182</v>
      </c>
      <c r="D136" s="202" t="s">
        <v>147</v>
      </c>
      <c r="E136" s="203" t="s">
        <v>183</v>
      </c>
      <c r="F136" s="204" t="s">
        <v>184</v>
      </c>
      <c r="G136" s="205" t="s">
        <v>150</v>
      </c>
      <c r="H136" s="206">
        <v>159</v>
      </c>
      <c r="I136" s="207"/>
      <c r="J136" s="208">
        <f>ROUND(I136*H136,2)</f>
        <v>0</v>
      </c>
      <c r="K136" s="204" t="s">
        <v>151</v>
      </c>
      <c r="L136" s="38"/>
      <c r="M136" s="209" t="s">
        <v>1</v>
      </c>
      <c r="N136" s="210" t="s">
        <v>42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152</v>
      </c>
      <c r="AT136" s="213" t="s">
        <v>147</v>
      </c>
      <c r="AU136" s="213" t="s">
        <v>87</v>
      </c>
      <c r="AY136" s="16" t="s">
        <v>144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85</v>
      </c>
      <c r="BK136" s="214">
        <f>ROUND(I136*H136,2)</f>
        <v>0</v>
      </c>
      <c r="BL136" s="16" t="s">
        <v>152</v>
      </c>
      <c r="BM136" s="213" t="s">
        <v>185</v>
      </c>
    </row>
    <row r="137" spans="1:65" s="2" customFormat="1" ht="19.5">
      <c r="A137" s="33"/>
      <c r="B137" s="34"/>
      <c r="C137" s="35"/>
      <c r="D137" s="215" t="s">
        <v>154</v>
      </c>
      <c r="E137" s="35"/>
      <c r="F137" s="216" t="s">
        <v>186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154</v>
      </c>
      <c r="AU137" s="16" t="s">
        <v>87</v>
      </c>
    </row>
    <row r="138" spans="1:65" s="2" customFormat="1" ht="21.75" customHeight="1">
      <c r="A138" s="33"/>
      <c r="B138" s="34"/>
      <c r="C138" s="202" t="s">
        <v>187</v>
      </c>
      <c r="D138" s="202" t="s">
        <v>147</v>
      </c>
      <c r="E138" s="203" t="s">
        <v>188</v>
      </c>
      <c r="F138" s="204" t="s">
        <v>189</v>
      </c>
      <c r="G138" s="205" t="s">
        <v>190</v>
      </c>
      <c r="H138" s="206">
        <v>8</v>
      </c>
      <c r="I138" s="207"/>
      <c r="J138" s="208">
        <f>ROUND(I138*H138,2)</f>
        <v>0</v>
      </c>
      <c r="K138" s="204" t="s">
        <v>151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152</v>
      </c>
      <c r="AT138" s="213" t="s">
        <v>147</v>
      </c>
      <c r="AU138" s="213" t="s">
        <v>87</v>
      </c>
      <c r="AY138" s="16" t="s">
        <v>144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152</v>
      </c>
      <c r="BM138" s="213" t="s">
        <v>191</v>
      </c>
    </row>
    <row r="139" spans="1:65" s="2" customFormat="1" ht="39">
      <c r="A139" s="33"/>
      <c r="B139" s="34"/>
      <c r="C139" s="35"/>
      <c r="D139" s="215" t="s">
        <v>154</v>
      </c>
      <c r="E139" s="35"/>
      <c r="F139" s="216" t="s">
        <v>192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154</v>
      </c>
      <c r="AU139" s="16" t="s">
        <v>87</v>
      </c>
    </row>
    <row r="140" spans="1:65" s="2" customFormat="1" ht="21.75" customHeight="1">
      <c r="A140" s="33"/>
      <c r="B140" s="34"/>
      <c r="C140" s="202" t="s">
        <v>193</v>
      </c>
      <c r="D140" s="202" t="s">
        <v>147</v>
      </c>
      <c r="E140" s="203" t="s">
        <v>194</v>
      </c>
      <c r="F140" s="204" t="s">
        <v>195</v>
      </c>
      <c r="G140" s="205" t="s">
        <v>158</v>
      </c>
      <c r="H140" s="206">
        <v>350</v>
      </c>
      <c r="I140" s="207"/>
      <c r="J140" s="208">
        <f>ROUND(I140*H140,2)</f>
        <v>0</v>
      </c>
      <c r="K140" s="204" t="s">
        <v>151</v>
      </c>
      <c r="L140" s="38"/>
      <c r="M140" s="209" t="s">
        <v>1</v>
      </c>
      <c r="N140" s="210" t="s">
        <v>42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152</v>
      </c>
      <c r="AT140" s="213" t="s">
        <v>147</v>
      </c>
      <c r="AU140" s="213" t="s">
        <v>87</v>
      </c>
      <c r="AY140" s="16" t="s">
        <v>144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0</v>
      </c>
      <c r="BL140" s="16" t="s">
        <v>152</v>
      </c>
      <c r="BM140" s="213" t="s">
        <v>196</v>
      </c>
    </row>
    <row r="141" spans="1:65" s="2" customFormat="1" ht="29.25">
      <c r="A141" s="33"/>
      <c r="B141" s="34"/>
      <c r="C141" s="35"/>
      <c r="D141" s="215" t="s">
        <v>154</v>
      </c>
      <c r="E141" s="35"/>
      <c r="F141" s="216" t="s">
        <v>197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154</v>
      </c>
      <c r="AU141" s="16" t="s">
        <v>87</v>
      </c>
    </row>
    <row r="142" spans="1:65" s="2" customFormat="1" ht="21.75" customHeight="1">
      <c r="A142" s="33"/>
      <c r="B142" s="34"/>
      <c r="C142" s="202" t="s">
        <v>198</v>
      </c>
      <c r="D142" s="202" t="s">
        <v>147</v>
      </c>
      <c r="E142" s="203" t="s">
        <v>199</v>
      </c>
      <c r="F142" s="204" t="s">
        <v>200</v>
      </c>
      <c r="G142" s="205" t="s">
        <v>158</v>
      </c>
      <c r="H142" s="206">
        <v>200</v>
      </c>
      <c r="I142" s="207"/>
      <c r="J142" s="208">
        <f>ROUND(I142*H142,2)</f>
        <v>0</v>
      </c>
      <c r="K142" s="204" t="s">
        <v>151</v>
      </c>
      <c r="L142" s="38"/>
      <c r="M142" s="209" t="s">
        <v>1</v>
      </c>
      <c r="N142" s="210" t="s">
        <v>42</v>
      </c>
      <c r="O142" s="70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152</v>
      </c>
      <c r="AT142" s="213" t="s">
        <v>147</v>
      </c>
      <c r="AU142" s="213" t="s">
        <v>87</v>
      </c>
      <c r="AY142" s="16" t="s">
        <v>144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85</v>
      </c>
      <c r="BK142" s="214">
        <f>ROUND(I142*H142,2)</f>
        <v>0</v>
      </c>
      <c r="BL142" s="16" t="s">
        <v>152</v>
      </c>
      <c r="BM142" s="213" t="s">
        <v>201</v>
      </c>
    </row>
    <row r="143" spans="1:65" s="2" customFormat="1" ht="29.25">
      <c r="A143" s="33"/>
      <c r="B143" s="34"/>
      <c r="C143" s="35"/>
      <c r="D143" s="215" t="s">
        <v>154</v>
      </c>
      <c r="E143" s="35"/>
      <c r="F143" s="216" t="s">
        <v>202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154</v>
      </c>
      <c r="AU143" s="16" t="s">
        <v>87</v>
      </c>
    </row>
    <row r="144" spans="1:65" s="2" customFormat="1" ht="21.75" customHeight="1">
      <c r="A144" s="33"/>
      <c r="B144" s="34"/>
      <c r="C144" s="202" t="s">
        <v>203</v>
      </c>
      <c r="D144" s="202" t="s">
        <v>147</v>
      </c>
      <c r="E144" s="203" t="s">
        <v>204</v>
      </c>
      <c r="F144" s="204" t="s">
        <v>205</v>
      </c>
      <c r="G144" s="205" t="s">
        <v>158</v>
      </c>
      <c r="H144" s="206">
        <v>200</v>
      </c>
      <c r="I144" s="207"/>
      <c r="J144" s="208">
        <f>ROUND(I144*H144,2)</f>
        <v>0</v>
      </c>
      <c r="K144" s="204" t="s">
        <v>151</v>
      </c>
      <c r="L144" s="38"/>
      <c r="M144" s="209" t="s">
        <v>1</v>
      </c>
      <c r="N144" s="210" t="s">
        <v>42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152</v>
      </c>
      <c r="AT144" s="213" t="s">
        <v>147</v>
      </c>
      <c r="AU144" s="213" t="s">
        <v>87</v>
      </c>
      <c r="AY144" s="16" t="s">
        <v>144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85</v>
      </c>
      <c r="BK144" s="214">
        <f>ROUND(I144*H144,2)</f>
        <v>0</v>
      </c>
      <c r="BL144" s="16" t="s">
        <v>152</v>
      </c>
      <c r="BM144" s="213" t="s">
        <v>206</v>
      </c>
    </row>
    <row r="145" spans="1:65" s="2" customFormat="1" ht="29.25">
      <c r="A145" s="33"/>
      <c r="B145" s="34"/>
      <c r="C145" s="35"/>
      <c r="D145" s="215" t="s">
        <v>154</v>
      </c>
      <c r="E145" s="35"/>
      <c r="F145" s="216" t="s">
        <v>207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154</v>
      </c>
      <c r="AU145" s="16" t="s">
        <v>87</v>
      </c>
    </row>
    <row r="146" spans="1:65" s="2" customFormat="1" ht="21.75" customHeight="1">
      <c r="A146" s="33"/>
      <c r="B146" s="34"/>
      <c r="C146" s="202" t="s">
        <v>208</v>
      </c>
      <c r="D146" s="202" t="s">
        <v>147</v>
      </c>
      <c r="E146" s="203" t="s">
        <v>209</v>
      </c>
      <c r="F146" s="204" t="s">
        <v>210</v>
      </c>
      <c r="G146" s="205" t="s">
        <v>190</v>
      </c>
      <c r="H146" s="206">
        <v>2</v>
      </c>
      <c r="I146" s="207"/>
      <c r="J146" s="208">
        <f>ROUND(I146*H146,2)</f>
        <v>0</v>
      </c>
      <c r="K146" s="204" t="s">
        <v>151</v>
      </c>
      <c r="L146" s="38"/>
      <c r="M146" s="209" t="s">
        <v>1</v>
      </c>
      <c r="N146" s="210" t="s">
        <v>42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152</v>
      </c>
      <c r="AT146" s="213" t="s">
        <v>147</v>
      </c>
      <c r="AU146" s="213" t="s">
        <v>87</v>
      </c>
      <c r="AY146" s="16" t="s">
        <v>144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85</v>
      </c>
      <c r="BK146" s="214">
        <f>ROUND(I146*H146,2)</f>
        <v>0</v>
      </c>
      <c r="BL146" s="16" t="s">
        <v>152</v>
      </c>
      <c r="BM146" s="213" t="s">
        <v>211</v>
      </c>
    </row>
    <row r="147" spans="1:65" s="2" customFormat="1" ht="29.25">
      <c r="A147" s="33"/>
      <c r="B147" s="34"/>
      <c r="C147" s="35"/>
      <c r="D147" s="215" t="s">
        <v>154</v>
      </c>
      <c r="E147" s="35"/>
      <c r="F147" s="216" t="s">
        <v>212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154</v>
      </c>
      <c r="AU147" s="16" t="s">
        <v>87</v>
      </c>
    </row>
    <row r="148" spans="1:65" s="2" customFormat="1" ht="21.75" customHeight="1">
      <c r="A148" s="33"/>
      <c r="B148" s="34"/>
      <c r="C148" s="202" t="s">
        <v>213</v>
      </c>
      <c r="D148" s="202" t="s">
        <v>147</v>
      </c>
      <c r="E148" s="203" t="s">
        <v>214</v>
      </c>
      <c r="F148" s="204" t="s">
        <v>215</v>
      </c>
      <c r="G148" s="205" t="s">
        <v>150</v>
      </c>
      <c r="H148" s="206">
        <v>1</v>
      </c>
      <c r="I148" s="207"/>
      <c r="J148" s="208">
        <f>ROUND(I148*H148,2)</f>
        <v>0</v>
      </c>
      <c r="K148" s="204" t="s">
        <v>151</v>
      </c>
      <c r="L148" s="38"/>
      <c r="M148" s="209" t="s">
        <v>1</v>
      </c>
      <c r="N148" s="210" t="s">
        <v>42</v>
      </c>
      <c r="O148" s="70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216</v>
      </c>
      <c r="AT148" s="213" t="s">
        <v>147</v>
      </c>
      <c r="AU148" s="213" t="s">
        <v>87</v>
      </c>
      <c r="AY148" s="16" t="s">
        <v>144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85</v>
      </c>
      <c r="BK148" s="214">
        <f>ROUND(I148*H148,2)</f>
        <v>0</v>
      </c>
      <c r="BL148" s="16" t="s">
        <v>216</v>
      </c>
      <c r="BM148" s="213" t="s">
        <v>217</v>
      </c>
    </row>
    <row r="149" spans="1:65" s="2" customFormat="1">
      <c r="A149" s="33"/>
      <c r="B149" s="34"/>
      <c r="C149" s="35"/>
      <c r="D149" s="215" t="s">
        <v>154</v>
      </c>
      <c r="E149" s="35"/>
      <c r="F149" s="216" t="s">
        <v>215</v>
      </c>
      <c r="G149" s="35"/>
      <c r="H149" s="35"/>
      <c r="I149" s="114"/>
      <c r="J149" s="35"/>
      <c r="K149" s="35"/>
      <c r="L149" s="38"/>
      <c r="M149" s="217"/>
      <c r="N149" s="21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154</v>
      </c>
      <c r="AU149" s="16" t="s">
        <v>87</v>
      </c>
    </row>
    <row r="150" spans="1:65" s="2" customFormat="1" ht="21.75" customHeight="1">
      <c r="A150" s="33"/>
      <c r="B150" s="34"/>
      <c r="C150" s="202" t="s">
        <v>218</v>
      </c>
      <c r="D150" s="202" t="s">
        <v>147</v>
      </c>
      <c r="E150" s="203" t="s">
        <v>219</v>
      </c>
      <c r="F150" s="204" t="s">
        <v>220</v>
      </c>
      <c r="G150" s="205" t="s">
        <v>150</v>
      </c>
      <c r="H150" s="206">
        <v>1</v>
      </c>
      <c r="I150" s="207"/>
      <c r="J150" s="208">
        <f>ROUND(I150*H150,2)</f>
        <v>0</v>
      </c>
      <c r="K150" s="204" t="s">
        <v>151</v>
      </c>
      <c r="L150" s="38"/>
      <c r="M150" s="209" t="s">
        <v>1</v>
      </c>
      <c r="N150" s="210" t="s">
        <v>42</v>
      </c>
      <c r="O150" s="70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216</v>
      </c>
      <c r="AT150" s="213" t="s">
        <v>147</v>
      </c>
      <c r="AU150" s="213" t="s">
        <v>87</v>
      </c>
      <c r="AY150" s="16" t="s">
        <v>144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85</v>
      </c>
      <c r="BK150" s="214">
        <f>ROUND(I150*H150,2)</f>
        <v>0</v>
      </c>
      <c r="BL150" s="16" t="s">
        <v>216</v>
      </c>
      <c r="BM150" s="213" t="s">
        <v>221</v>
      </c>
    </row>
    <row r="151" spans="1:65" s="2" customFormat="1">
      <c r="A151" s="33"/>
      <c r="B151" s="34"/>
      <c r="C151" s="35"/>
      <c r="D151" s="215" t="s">
        <v>154</v>
      </c>
      <c r="E151" s="35"/>
      <c r="F151" s="216" t="s">
        <v>222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154</v>
      </c>
      <c r="AU151" s="16" t="s">
        <v>87</v>
      </c>
    </row>
    <row r="152" spans="1:65" s="2" customFormat="1" ht="21.75" customHeight="1">
      <c r="A152" s="33"/>
      <c r="B152" s="34"/>
      <c r="C152" s="230" t="s">
        <v>8</v>
      </c>
      <c r="D152" s="230" t="s">
        <v>223</v>
      </c>
      <c r="E152" s="231" t="s">
        <v>224</v>
      </c>
      <c r="F152" s="232" t="s">
        <v>225</v>
      </c>
      <c r="G152" s="233" t="s">
        <v>150</v>
      </c>
      <c r="H152" s="234">
        <v>536</v>
      </c>
      <c r="I152" s="235"/>
      <c r="J152" s="236">
        <f>ROUND(I152*H152,2)</f>
        <v>0</v>
      </c>
      <c r="K152" s="232" t="s">
        <v>151</v>
      </c>
      <c r="L152" s="237"/>
      <c r="M152" s="238" t="s">
        <v>1</v>
      </c>
      <c r="N152" s="239" t="s">
        <v>42</v>
      </c>
      <c r="O152" s="70"/>
      <c r="P152" s="211">
        <f>O152*H152</f>
        <v>0</v>
      </c>
      <c r="Q152" s="211">
        <v>1.8000000000000001E-4</v>
      </c>
      <c r="R152" s="211">
        <f>Q152*H152</f>
        <v>9.648000000000001E-2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187</v>
      </c>
      <c r="AT152" s="213" t="s">
        <v>223</v>
      </c>
      <c r="AU152" s="213" t="s">
        <v>87</v>
      </c>
      <c r="AY152" s="16" t="s">
        <v>144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152</v>
      </c>
      <c r="BM152" s="213" t="s">
        <v>226</v>
      </c>
    </row>
    <row r="153" spans="1:65" s="2" customFormat="1">
      <c r="A153" s="33"/>
      <c r="B153" s="34"/>
      <c r="C153" s="35"/>
      <c r="D153" s="215" t="s">
        <v>154</v>
      </c>
      <c r="E153" s="35"/>
      <c r="F153" s="216" t="s">
        <v>225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154</v>
      </c>
      <c r="AU153" s="16" t="s">
        <v>87</v>
      </c>
    </row>
    <row r="154" spans="1:65" s="2" customFormat="1" ht="21.75" customHeight="1">
      <c r="A154" s="33"/>
      <c r="B154" s="34"/>
      <c r="C154" s="230" t="s">
        <v>227</v>
      </c>
      <c r="D154" s="230" t="s">
        <v>223</v>
      </c>
      <c r="E154" s="231" t="s">
        <v>228</v>
      </c>
      <c r="F154" s="232" t="s">
        <v>229</v>
      </c>
      <c r="G154" s="233" t="s">
        <v>150</v>
      </c>
      <c r="H154" s="234">
        <v>160</v>
      </c>
      <c r="I154" s="235"/>
      <c r="J154" s="236">
        <f>ROUND(I154*H154,2)</f>
        <v>0</v>
      </c>
      <c r="K154" s="232" t="s">
        <v>151</v>
      </c>
      <c r="L154" s="237"/>
      <c r="M154" s="238" t="s">
        <v>1</v>
      </c>
      <c r="N154" s="239" t="s">
        <v>42</v>
      </c>
      <c r="O154" s="70"/>
      <c r="P154" s="211">
        <f>O154*H154</f>
        <v>0</v>
      </c>
      <c r="Q154" s="211">
        <v>4.0999999999999999E-4</v>
      </c>
      <c r="R154" s="211">
        <f>Q154*H154</f>
        <v>6.5599999999999992E-2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187</v>
      </c>
      <c r="AT154" s="213" t="s">
        <v>223</v>
      </c>
      <c r="AU154" s="213" t="s">
        <v>87</v>
      </c>
      <c r="AY154" s="16" t="s">
        <v>144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85</v>
      </c>
      <c r="BK154" s="214">
        <f>ROUND(I154*H154,2)</f>
        <v>0</v>
      </c>
      <c r="BL154" s="16" t="s">
        <v>152</v>
      </c>
      <c r="BM154" s="213" t="s">
        <v>230</v>
      </c>
    </row>
    <row r="155" spans="1:65" s="2" customFormat="1">
      <c r="A155" s="33"/>
      <c r="B155" s="34"/>
      <c r="C155" s="35"/>
      <c r="D155" s="215" t="s">
        <v>154</v>
      </c>
      <c r="E155" s="35"/>
      <c r="F155" s="216" t="s">
        <v>229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154</v>
      </c>
      <c r="AU155" s="16" t="s">
        <v>87</v>
      </c>
    </row>
    <row r="156" spans="1:65" s="2" customFormat="1" ht="21.75" customHeight="1">
      <c r="A156" s="33"/>
      <c r="B156" s="34"/>
      <c r="C156" s="230" t="s">
        <v>231</v>
      </c>
      <c r="D156" s="230" t="s">
        <v>223</v>
      </c>
      <c r="E156" s="231" t="s">
        <v>232</v>
      </c>
      <c r="F156" s="232" t="s">
        <v>233</v>
      </c>
      <c r="G156" s="233" t="s">
        <v>150</v>
      </c>
      <c r="H156" s="234">
        <v>160</v>
      </c>
      <c r="I156" s="235"/>
      <c r="J156" s="236">
        <f>ROUND(I156*H156,2)</f>
        <v>0</v>
      </c>
      <c r="K156" s="232" t="s">
        <v>151</v>
      </c>
      <c r="L156" s="237"/>
      <c r="M156" s="238" t="s">
        <v>1</v>
      </c>
      <c r="N156" s="239" t="s">
        <v>42</v>
      </c>
      <c r="O156" s="70"/>
      <c r="P156" s="211">
        <f>O156*H156</f>
        <v>0</v>
      </c>
      <c r="Q156" s="211">
        <v>1.4999999999999999E-4</v>
      </c>
      <c r="R156" s="211">
        <f>Q156*H156</f>
        <v>2.3999999999999997E-2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187</v>
      </c>
      <c r="AT156" s="213" t="s">
        <v>223</v>
      </c>
      <c r="AU156" s="213" t="s">
        <v>87</v>
      </c>
      <c r="AY156" s="16" t="s">
        <v>144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152</v>
      </c>
      <c r="BM156" s="213" t="s">
        <v>234</v>
      </c>
    </row>
    <row r="157" spans="1:65" s="2" customFormat="1">
      <c r="A157" s="33"/>
      <c r="B157" s="34"/>
      <c r="C157" s="35"/>
      <c r="D157" s="215" t="s">
        <v>154</v>
      </c>
      <c r="E157" s="35"/>
      <c r="F157" s="216" t="s">
        <v>233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154</v>
      </c>
      <c r="AU157" s="16" t="s">
        <v>87</v>
      </c>
    </row>
    <row r="158" spans="1:65" s="2" customFormat="1" ht="21.75" customHeight="1">
      <c r="A158" s="33"/>
      <c r="B158" s="34"/>
      <c r="C158" s="230" t="s">
        <v>235</v>
      </c>
      <c r="D158" s="230" t="s">
        <v>223</v>
      </c>
      <c r="E158" s="231" t="s">
        <v>236</v>
      </c>
      <c r="F158" s="232" t="s">
        <v>237</v>
      </c>
      <c r="G158" s="233" t="s">
        <v>150</v>
      </c>
      <c r="H158" s="234">
        <v>160</v>
      </c>
      <c r="I158" s="235"/>
      <c r="J158" s="236">
        <f>ROUND(I158*H158,2)</f>
        <v>0</v>
      </c>
      <c r="K158" s="232" t="s">
        <v>151</v>
      </c>
      <c r="L158" s="237"/>
      <c r="M158" s="238" t="s">
        <v>1</v>
      </c>
      <c r="N158" s="239" t="s">
        <v>42</v>
      </c>
      <c r="O158" s="70"/>
      <c r="P158" s="211">
        <f>O158*H158</f>
        <v>0</v>
      </c>
      <c r="Q158" s="211">
        <v>9.0000000000000006E-5</v>
      </c>
      <c r="R158" s="211">
        <f>Q158*H158</f>
        <v>1.4400000000000001E-2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187</v>
      </c>
      <c r="AT158" s="213" t="s">
        <v>223</v>
      </c>
      <c r="AU158" s="213" t="s">
        <v>87</v>
      </c>
      <c r="AY158" s="16" t="s">
        <v>144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152</v>
      </c>
      <c r="BM158" s="213" t="s">
        <v>238</v>
      </c>
    </row>
    <row r="159" spans="1:65" s="2" customFormat="1">
      <c r="A159" s="33"/>
      <c r="B159" s="34"/>
      <c r="C159" s="35"/>
      <c r="D159" s="215" t="s">
        <v>154</v>
      </c>
      <c r="E159" s="35"/>
      <c r="F159" s="216" t="s">
        <v>237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154</v>
      </c>
      <c r="AU159" s="16" t="s">
        <v>87</v>
      </c>
    </row>
    <row r="160" spans="1:65" s="2" customFormat="1" ht="21.75" customHeight="1">
      <c r="A160" s="33"/>
      <c r="B160" s="34"/>
      <c r="C160" s="230" t="s">
        <v>239</v>
      </c>
      <c r="D160" s="230" t="s">
        <v>223</v>
      </c>
      <c r="E160" s="231" t="s">
        <v>240</v>
      </c>
      <c r="F160" s="232" t="s">
        <v>241</v>
      </c>
      <c r="G160" s="233" t="s">
        <v>150</v>
      </c>
      <c r="H160" s="234">
        <v>319</v>
      </c>
      <c r="I160" s="235"/>
      <c r="J160" s="236">
        <f>ROUND(I160*H160,2)</f>
        <v>0</v>
      </c>
      <c r="K160" s="232" t="s">
        <v>151</v>
      </c>
      <c r="L160" s="237"/>
      <c r="M160" s="238" t="s">
        <v>1</v>
      </c>
      <c r="N160" s="239" t="s">
        <v>42</v>
      </c>
      <c r="O160" s="70"/>
      <c r="P160" s="211">
        <f>O160*H160</f>
        <v>0</v>
      </c>
      <c r="Q160" s="211">
        <v>5.0000000000000002E-5</v>
      </c>
      <c r="R160" s="211">
        <f>Q160*H160</f>
        <v>1.5950000000000002E-2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187</v>
      </c>
      <c r="AT160" s="213" t="s">
        <v>223</v>
      </c>
      <c r="AU160" s="213" t="s">
        <v>87</v>
      </c>
      <c r="AY160" s="16" t="s">
        <v>144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85</v>
      </c>
      <c r="BK160" s="214">
        <f>ROUND(I160*H160,2)</f>
        <v>0</v>
      </c>
      <c r="BL160" s="16" t="s">
        <v>152</v>
      </c>
      <c r="BM160" s="213" t="s">
        <v>242</v>
      </c>
    </row>
    <row r="161" spans="1:65" s="2" customFormat="1">
      <c r="A161" s="33"/>
      <c r="B161" s="34"/>
      <c r="C161" s="35"/>
      <c r="D161" s="215" t="s">
        <v>154</v>
      </c>
      <c r="E161" s="35"/>
      <c r="F161" s="216" t="s">
        <v>241</v>
      </c>
      <c r="G161" s="35"/>
      <c r="H161" s="35"/>
      <c r="I161" s="114"/>
      <c r="J161" s="35"/>
      <c r="K161" s="35"/>
      <c r="L161" s="38"/>
      <c r="M161" s="217"/>
      <c r="N161" s="21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154</v>
      </c>
      <c r="AU161" s="16" t="s">
        <v>87</v>
      </c>
    </row>
    <row r="162" spans="1:65" s="12" customFormat="1" ht="25.9" customHeight="1">
      <c r="B162" s="186"/>
      <c r="C162" s="187"/>
      <c r="D162" s="188" t="s">
        <v>76</v>
      </c>
      <c r="E162" s="189" t="s">
        <v>243</v>
      </c>
      <c r="F162" s="189" t="s">
        <v>244</v>
      </c>
      <c r="G162" s="187"/>
      <c r="H162" s="187"/>
      <c r="I162" s="190"/>
      <c r="J162" s="191">
        <f>BK162</f>
        <v>0</v>
      </c>
      <c r="K162" s="187"/>
      <c r="L162" s="192"/>
      <c r="M162" s="193"/>
      <c r="N162" s="194"/>
      <c r="O162" s="194"/>
      <c r="P162" s="195">
        <f>SUM(P163:P179)</f>
        <v>0</v>
      </c>
      <c r="Q162" s="194"/>
      <c r="R162" s="195">
        <f>SUM(R163:R179)</f>
        <v>0</v>
      </c>
      <c r="S162" s="194"/>
      <c r="T162" s="196">
        <f>SUM(T163:T179)</f>
        <v>0</v>
      </c>
      <c r="AR162" s="197" t="s">
        <v>152</v>
      </c>
      <c r="AT162" s="198" t="s">
        <v>76</v>
      </c>
      <c r="AU162" s="198" t="s">
        <v>77</v>
      </c>
      <c r="AY162" s="197" t="s">
        <v>144</v>
      </c>
      <c r="BK162" s="199">
        <f>SUM(BK163:BK179)</f>
        <v>0</v>
      </c>
    </row>
    <row r="163" spans="1:65" s="2" customFormat="1" ht="33" customHeight="1">
      <c r="A163" s="33"/>
      <c r="B163" s="34"/>
      <c r="C163" s="202" t="s">
        <v>245</v>
      </c>
      <c r="D163" s="202" t="s">
        <v>147</v>
      </c>
      <c r="E163" s="203" t="s">
        <v>246</v>
      </c>
      <c r="F163" s="204" t="s">
        <v>247</v>
      </c>
      <c r="G163" s="205" t="s">
        <v>248</v>
      </c>
      <c r="H163" s="206">
        <v>17.286999999999999</v>
      </c>
      <c r="I163" s="207"/>
      <c r="J163" s="208">
        <f>ROUND(I163*H163,2)</f>
        <v>0</v>
      </c>
      <c r="K163" s="204" t="s">
        <v>151</v>
      </c>
      <c r="L163" s="38"/>
      <c r="M163" s="209" t="s">
        <v>1</v>
      </c>
      <c r="N163" s="210" t="s">
        <v>42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216</v>
      </c>
      <c r="AT163" s="213" t="s">
        <v>147</v>
      </c>
      <c r="AU163" s="213" t="s">
        <v>85</v>
      </c>
      <c r="AY163" s="16" t="s">
        <v>144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216</v>
      </c>
      <c r="BM163" s="213" t="s">
        <v>249</v>
      </c>
    </row>
    <row r="164" spans="1:65" s="2" customFormat="1" ht="68.25">
      <c r="A164" s="33"/>
      <c r="B164" s="34"/>
      <c r="C164" s="35"/>
      <c r="D164" s="215" t="s">
        <v>154</v>
      </c>
      <c r="E164" s="35"/>
      <c r="F164" s="216" t="s">
        <v>250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154</v>
      </c>
      <c r="AU164" s="16" t="s">
        <v>85</v>
      </c>
    </row>
    <row r="165" spans="1:65" s="13" customFormat="1">
      <c r="B165" s="219"/>
      <c r="C165" s="220"/>
      <c r="D165" s="215" t="s">
        <v>161</v>
      </c>
      <c r="E165" s="221" t="s">
        <v>1</v>
      </c>
      <c r="F165" s="222" t="s">
        <v>251</v>
      </c>
      <c r="G165" s="220"/>
      <c r="H165" s="223">
        <v>17.286999999999999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161</v>
      </c>
      <c r="AU165" s="229" t="s">
        <v>85</v>
      </c>
      <c r="AV165" s="13" t="s">
        <v>87</v>
      </c>
      <c r="AW165" s="13" t="s">
        <v>34</v>
      </c>
      <c r="AX165" s="13" t="s">
        <v>85</v>
      </c>
      <c r="AY165" s="229" t="s">
        <v>144</v>
      </c>
    </row>
    <row r="166" spans="1:65" s="2" customFormat="1" ht="21.75" customHeight="1">
      <c r="A166" s="33"/>
      <c r="B166" s="34"/>
      <c r="C166" s="202" t="s">
        <v>7</v>
      </c>
      <c r="D166" s="202" t="s">
        <v>147</v>
      </c>
      <c r="E166" s="203" t="s">
        <v>252</v>
      </c>
      <c r="F166" s="204" t="s">
        <v>253</v>
      </c>
      <c r="G166" s="205" t="s">
        <v>248</v>
      </c>
      <c r="H166" s="206">
        <v>17.286999999999999</v>
      </c>
      <c r="I166" s="207"/>
      <c r="J166" s="208">
        <f>ROUND(I166*H166,2)</f>
        <v>0</v>
      </c>
      <c r="K166" s="204" t="s">
        <v>151</v>
      </c>
      <c r="L166" s="38"/>
      <c r="M166" s="209" t="s">
        <v>1</v>
      </c>
      <c r="N166" s="210" t="s">
        <v>42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216</v>
      </c>
      <c r="AT166" s="213" t="s">
        <v>147</v>
      </c>
      <c r="AU166" s="213" t="s">
        <v>85</v>
      </c>
      <c r="AY166" s="16" t="s">
        <v>144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0</v>
      </c>
      <c r="BL166" s="16" t="s">
        <v>216</v>
      </c>
      <c r="BM166" s="213" t="s">
        <v>254</v>
      </c>
    </row>
    <row r="167" spans="1:65" s="2" customFormat="1" ht="29.25">
      <c r="A167" s="33"/>
      <c r="B167" s="34"/>
      <c r="C167" s="35"/>
      <c r="D167" s="215" t="s">
        <v>154</v>
      </c>
      <c r="E167" s="35"/>
      <c r="F167" s="216" t="s">
        <v>255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154</v>
      </c>
      <c r="AU167" s="16" t="s">
        <v>85</v>
      </c>
    </row>
    <row r="168" spans="1:65" s="13" customFormat="1">
      <c r="B168" s="219"/>
      <c r="C168" s="220"/>
      <c r="D168" s="215" t="s">
        <v>161</v>
      </c>
      <c r="E168" s="221" t="s">
        <v>1</v>
      </c>
      <c r="F168" s="222" t="s">
        <v>256</v>
      </c>
      <c r="G168" s="220"/>
      <c r="H168" s="223">
        <v>17.286999999999999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161</v>
      </c>
      <c r="AU168" s="229" t="s">
        <v>85</v>
      </c>
      <c r="AV168" s="13" t="s">
        <v>87</v>
      </c>
      <c r="AW168" s="13" t="s">
        <v>34</v>
      </c>
      <c r="AX168" s="13" t="s">
        <v>85</v>
      </c>
      <c r="AY168" s="229" t="s">
        <v>144</v>
      </c>
    </row>
    <row r="169" spans="1:65" s="2" customFormat="1" ht="33" customHeight="1">
      <c r="A169" s="33"/>
      <c r="B169" s="34"/>
      <c r="C169" s="202" t="s">
        <v>257</v>
      </c>
      <c r="D169" s="202" t="s">
        <v>147</v>
      </c>
      <c r="E169" s="203" t="s">
        <v>246</v>
      </c>
      <c r="F169" s="204" t="s">
        <v>247</v>
      </c>
      <c r="G169" s="205" t="s">
        <v>248</v>
      </c>
      <c r="H169" s="206">
        <v>17.286999999999999</v>
      </c>
      <c r="I169" s="207"/>
      <c r="J169" s="208">
        <f>ROUND(I169*H169,2)</f>
        <v>0</v>
      </c>
      <c r="K169" s="204" t="s">
        <v>151</v>
      </c>
      <c r="L169" s="38"/>
      <c r="M169" s="209" t="s">
        <v>1</v>
      </c>
      <c r="N169" s="210" t="s">
        <v>42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216</v>
      </c>
      <c r="AT169" s="213" t="s">
        <v>147</v>
      </c>
      <c r="AU169" s="213" t="s">
        <v>85</v>
      </c>
      <c r="AY169" s="16" t="s">
        <v>144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216</v>
      </c>
      <c r="BM169" s="213" t="s">
        <v>258</v>
      </c>
    </row>
    <row r="170" spans="1:65" s="2" customFormat="1" ht="68.25">
      <c r="A170" s="33"/>
      <c r="B170" s="34"/>
      <c r="C170" s="35"/>
      <c r="D170" s="215" t="s">
        <v>154</v>
      </c>
      <c r="E170" s="35"/>
      <c r="F170" s="216" t="s">
        <v>250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154</v>
      </c>
      <c r="AU170" s="16" t="s">
        <v>85</v>
      </c>
    </row>
    <row r="171" spans="1:65" s="13" customFormat="1">
      <c r="B171" s="219"/>
      <c r="C171" s="220"/>
      <c r="D171" s="215" t="s">
        <v>161</v>
      </c>
      <c r="E171" s="221" t="s">
        <v>1</v>
      </c>
      <c r="F171" s="222" t="s">
        <v>256</v>
      </c>
      <c r="G171" s="220"/>
      <c r="H171" s="223">
        <v>17.286999999999999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161</v>
      </c>
      <c r="AU171" s="229" t="s">
        <v>85</v>
      </c>
      <c r="AV171" s="13" t="s">
        <v>87</v>
      </c>
      <c r="AW171" s="13" t="s">
        <v>34</v>
      </c>
      <c r="AX171" s="13" t="s">
        <v>85</v>
      </c>
      <c r="AY171" s="229" t="s">
        <v>144</v>
      </c>
    </row>
    <row r="172" spans="1:65" s="2" customFormat="1" ht="33" customHeight="1">
      <c r="A172" s="33"/>
      <c r="B172" s="34"/>
      <c r="C172" s="202" t="s">
        <v>259</v>
      </c>
      <c r="D172" s="202" t="s">
        <v>147</v>
      </c>
      <c r="E172" s="203" t="s">
        <v>260</v>
      </c>
      <c r="F172" s="204" t="s">
        <v>261</v>
      </c>
      <c r="G172" s="205" t="s">
        <v>150</v>
      </c>
      <c r="H172" s="206">
        <v>1</v>
      </c>
      <c r="I172" s="207"/>
      <c r="J172" s="208">
        <f>ROUND(I172*H172,2)</f>
        <v>0</v>
      </c>
      <c r="K172" s="204" t="s">
        <v>151</v>
      </c>
      <c r="L172" s="38"/>
      <c r="M172" s="209" t="s">
        <v>1</v>
      </c>
      <c r="N172" s="210" t="s">
        <v>42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216</v>
      </c>
      <c r="AT172" s="213" t="s">
        <v>147</v>
      </c>
      <c r="AU172" s="213" t="s">
        <v>85</v>
      </c>
      <c r="AY172" s="16" t="s">
        <v>144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216</v>
      </c>
      <c r="BM172" s="213" t="s">
        <v>262</v>
      </c>
    </row>
    <row r="173" spans="1:65" s="2" customFormat="1" ht="68.25">
      <c r="A173" s="33"/>
      <c r="B173" s="34"/>
      <c r="C173" s="35"/>
      <c r="D173" s="215" t="s">
        <v>154</v>
      </c>
      <c r="E173" s="35"/>
      <c r="F173" s="216" t="s">
        <v>263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154</v>
      </c>
      <c r="AU173" s="16" t="s">
        <v>85</v>
      </c>
    </row>
    <row r="174" spans="1:65" s="13" customFormat="1">
      <c r="B174" s="219"/>
      <c r="C174" s="220"/>
      <c r="D174" s="215" t="s">
        <v>161</v>
      </c>
      <c r="E174" s="221" t="s">
        <v>1</v>
      </c>
      <c r="F174" s="222" t="s">
        <v>264</v>
      </c>
      <c r="G174" s="220"/>
      <c r="H174" s="223">
        <v>1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161</v>
      </c>
      <c r="AU174" s="229" t="s">
        <v>85</v>
      </c>
      <c r="AV174" s="13" t="s">
        <v>87</v>
      </c>
      <c r="AW174" s="13" t="s">
        <v>34</v>
      </c>
      <c r="AX174" s="13" t="s">
        <v>85</v>
      </c>
      <c r="AY174" s="229" t="s">
        <v>144</v>
      </c>
    </row>
    <row r="175" spans="1:65" s="2" customFormat="1" ht="21.75" customHeight="1">
      <c r="A175" s="33"/>
      <c r="B175" s="34"/>
      <c r="C175" s="202" t="s">
        <v>265</v>
      </c>
      <c r="D175" s="202" t="s">
        <v>147</v>
      </c>
      <c r="E175" s="203" t="s">
        <v>266</v>
      </c>
      <c r="F175" s="204" t="s">
        <v>267</v>
      </c>
      <c r="G175" s="205" t="s">
        <v>248</v>
      </c>
      <c r="H175" s="206">
        <v>9.6000000000000002E-2</v>
      </c>
      <c r="I175" s="207"/>
      <c r="J175" s="208">
        <f>ROUND(I175*H175,2)</f>
        <v>0</v>
      </c>
      <c r="K175" s="204" t="s">
        <v>151</v>
      </c>
      <c r="L175" s="38"/>
      <c r="M175" s="209" t="s">
        <v>1</v>
      </c>
      <c r="N175" s="210" t="s">
        <v>42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216</v>
      </c>
      <c r="AT175" s="213" t="s">
        <v>147</v>
      </c>
      <c r="AU175" s="213" t="s">
        <v>85</v>
      </c>
      <c r="AY175" s="16" t="s">
        <v>144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216</v>
      </c>
      <c r="BM175" s="213" t="s">
        <v>268</v>
      </c>
    </row>
    <row r="176" spans="1:65" s="2" customFormat="1" ht="29.25">
      <c r="A176" s="33"/>
      <c r="B176" s="34"/>
      <c r="C176" s="35"/>
      <c r="D176" s="215" t="s">
        <v>154</v>
      </c>
      <c r="E176" s="35"/>
      <c r="F176" s="216" t="s">
        <v>269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154</v>
      </c>
      <c r="AU176" s="16" t="s">
        <v>85</v>
      </c>
    </row>
    <row r="177" spans="1:65" s="2" customFormat="1" ht="33" customHeight="1">
      <c r="A177" s="33"/>
      <c r="B177" s="34"/>
      <c r="C177" s="202" t="s">
        <v>270</v>
      </c>
      <c r="D177" s="202" t="s">
        <v>147</v>
      </c>
      <c r="E177" s="203" t="s">
        <v>271</v>
      </c>
      <c r="F177" s="204" t="s">
        <v>272</v>
      </c>
      <c r="G177" s="205" t="s">
        <v>150</v>
      </c>
      <c r="H177" s="206">
        <v>1</v>
      </c>
      <c r="I177" s="207"/>
      <c r="J177" s="208">
        <f>ROUND(I177*H177,2)</f>
        <v>0</v>
      </c>
      <c r="K177" s="204" t="s">
        <v>151</v>
      </c>
      <c r="L177" s="38"/>
      <c r="M177" s="209" t="s">
        <v>1</v>
      </c>
      <c r="N177" s="210" t="s">
        <v>42</v>
      </c>
      <c r="O177" s="70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216</v>
      </c>
      <c r="AT177" s="213" t="s">
        <v>147</v>
      </c>
      <c r="AU177" s="213" t="s">
        <v>85</v>
      </c>
      <c r="AY177" s="16" t="s">
        <v>144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216</v>
      </c>
      <c r="BM177" s="213" t="s">
        <v>273</v>
      </c>
    </row>
    <row r="178" spans="1:65" s="2" customFormat="1" ht="68.25">
      <c r="A178" s="33"/>
      <c r="B178" s="34"/>
      <c r="C178" s="35"/>
      <c r="D178" s="215" t="s">
        <v>154</v>
      </c>
      <c r="E178" s="35"/>
      <c r="F178" s="216" t="s">
        <v>274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154</v>
      </c>
      <c r="AU178" s="16" t="s">
        <v>85</v>
      </c>
    </row>
    <row r="179" spans="1:65" s="13" customFormat="1">
      <c r="B179" s="219"/>
      <c r="C179" s="220"/>
      <c r="D179" s="215" t="s">
        <v>161</v>
      </c>
      <c r="E179" s="221" t="s">
        <v>1</v>
      </c>
      <c r="F179" s="222" t="s">
        <v>275</v>
      </c>
      <c r="G179" s="220"/>
      <c r="H179" s="223">
        <v>1</v>
      </c>
      <c r="I179" s="224"/>
      <c r="J179" s="220"/>
      <c r="K179" s="220"/>
      <c r="L179" s="225"/>
      <c r="M179" s="240"/>
      <c r="N179" s="241"/>
      <c r="O179" s="241"/>
      <c r="P179" s="241"/>
      <c r="Q179" s="241"/>
      <c r="R179" s="241"/>
      <c r="S179" s="241"/>
      <c r="T179" s="242"/>
      <c r="AT179" s="229" t="s">
        <v>161</v>
      </c>
      <c r="AU179" s="229" t="s">
        <v>85</v>
      </c>
      <c r="AV179" s="13" t="s">
        <v>87</v>
      </c>
      <c r="AW179" s="13" t="s">
        <v>34</v>
      </c>
      <c r="AX179" s="13" t="s">
        <v>85</v>
      </c>
      <c r="AY179" s="229" t="s">
        <v>144</v>
      </c>
    </row>
    <row r="180" spans="1:65" s="2" customFormat="1" ht="6.95" customHeight="1">
      <c r="A180" s="33"/>
      <c r="B180" s="53"/>
      <c r="C180" s="54"/>
      <c r="D180" s="54"/>
      <c r="E180" s="54"/>
      <c r="F180" s="54"/>
      <c r="G180" s="54"/>
      <c r="H180" s="54"/>
      <c r="I180" s="151"/>
      <c r="J180" s="54"/>
      <c r="K180" s="54"/>
      <c r="L180" s="38"/>
      <c r="M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</row>
  </sheetData>
  <sheetProtection algorithmName="SHA-512" hashValue="ly+Ou1Kr/0sDh8m/NRyrr1vNSW7gYq3LGSJr8ucEkTKlM+vKvykBk2RLWv1rkCIGDaGMdRI4LM1R9kkkJOtzGw==" saltValue="gbBAdQ8LytLarYvhZI0UND1UHCB6tYhLUYdfgRF1oNz2CzEbzU3x/3RmHaLl9GKFWzphAhwa2V6i4kv3DjjsMA==" spinCount="100000" sheet="1" objects="1" scenarios="1" formatColumns="0" formatRows="0" autoFilter="0"/>
  <autoFilter ref="C118:K17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7" t="str">
        <f>'Rekapitulace stavby'!K6</f>
        <v>Výměna kolejnic v úseku Suchdol nad Odrou – Heřmánky</v>
      </c>
      <c r="F7" s="308"/>
      <c r="G7" s="308"/>
      <c r="H7" s="308"/>
      <c r="I7" s="107"/>
      <c r="L7" s="19"/>
    </row>
    <row r="8" spans="1:46" s="2" customFormat="1" ht="12" customHeight="1">
      <c r="A8" s="33"/>
      <c r="B8" s="38"/>
      <c r="C8" s="33"/>
      <c r="D8" s="113" t="s">
        <v>119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9" t="s">
        <v>276</v>
      </c>
      <c r="F9" s="310"/>
      <c r="G9" s="310"/>
      <c r="H9" s="31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8. 6. 2020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3" t="s">
        <v>1</v>
      </c>
      <c r="F27" s="313"/>
      <c r="G27" s="313"/>
      <c r="H27" s="31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ROUND((SUM(BE119:BE175)),  2)</f>
        <v>0</v>
      </c>
      <c r="G33" s="33"/>
      <c r="H33" s="33"/>
      <c r="I33" s="130">
        <v>0.21</v>
      </c>
      <c r="J33" s="129">
        <f>ROUND(((SUM(BE119:BE175))*I33),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ROUND((SUM(BF119:BF175)),  2)</f>
        <v>0</v>
      </c>
      <c r="G34" s="33"/>
      <c r="H34" s="33"/>
      <c r="I34" s="130">
        <v>0.15</v>
      </c>
      <c r="J34" s="129">
        <f>ROUND(((SUM(BF119:BF175))*I34),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ROUND((SUM(BG119:BG175)),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ROUND((SUM(BH119:BH175)),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ROUND((SUM(BI119:BI175)),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Výměna kolejnic v úseku Suchdol nad Odrou – Heřmánky</v>
      </c>
      <c r="F85" s="306"/>
      <c r="G85" s="306"/>
      <c r="H85" s="306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6" t="str">
        <f>E9</f>
        <v>SO 02 - Výměna kolejnic km 3,405 - 3,630 Suchdol n.O. - Odry</v>
      </c>
      <c r="F87" s="304"/>
      <c r="G87" s="304"/>
      <c r="H87" s="30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PO Suchdol n.O.</v>
      </c>
      <c r="G89" s="35"/>
      <c r="H89" s="35"/>
      <c r="I89" s="116" t="s">
        <v>22</v>
      </c>
      <c r="J89" s="65" t="str">
        <f>IF(J12="","",J12)</f>
        <v>8. 6. 2020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122</v>
      </c>
      <c r="D94" s="156"/>
      <c r="E94" s="156"/>
      <c r="F94" s="156"/>
      <c r="G94" s="156"/>
      <c r="H94" s="156"/>
      <c r="I94" s="157"/>
      <c r="J94" s="158" t="s">
        <v>123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125</v>
      </c>
    </row>
    <row r="97" spans="1:31" s="9" customFormat="1" ht="24.95" customHeight="1">
      <c r="B97" s="160"/>
      <c r="C97" s="161"/>
      <c r="D97" s="162" t="s">
        <v>126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128</v>
      </c>
      <c r="E99" s="163"/>
      <c r="F99" s="163"/>
      <c r="G99" s="163"/>
      <c r="H99" s="163"/>
      <c r="I99" s="164"/>
      <c r="J99" s="165">
        <f>J155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5" t="str">
        <f>E7</f>
        <v>Výměna kolejnic v úseku Suchdol nad Odrou – Heřmánky</v>
      </c>
      <c r="F109" s="306"/>
      <c r="G109" s="306"/>
      <c r="H109" s="306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6" t="str">
        <f>E9</f>
        <v>SO 02 - Výměna kolejnic km 3,405 - 3,630 Suchdol n.O. - Odry</v>
      </c>
      <c r="F111" s="304"/>
      <c r="G111" s="304"/>
      <c r="H111" s="304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PO Suchdol n.O.</v>
      </c>
      <c r="G113" s="35"/>
      <c r="H113" s="35"/>
      <c r="I113" s="116" t="s">
        <v>22</v>
      </c>
      <c r="J113" s="65" t="str">
        <f>IF(J12="","",J12)</f>
        <v>8. 6. 2020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130</v>
      </c>
      <c r="D118" s="177" t="s">
        <v>62</v>
      </c>
      <c r="E118" s="177" t="s">
        <v>58</v>
      </c>
      <c r="F118" s="177" t="s">
        <v>59</v>
      </c>
      <c r="G118" s="177" t="s">
        <v>131</v>
      </c>
      <c r="H118" s="177" t="s">
        <v>132</v>
      </c>
      <c r="I118" s="178" t="s">
        <v>133</v>
      </c>
      <c r="J118" s="177" t="s">
        <v>123</v>
      </c>
      <c r="K118" s="179" t="s">
        <v>134</v>
      </c>
      <c r="L118" s="180"/>
      <c r="M118" s="74" t="s">
        <v>1</v>
      </c>
      <c r="N118" s="75" t="s">
        <v>41</v>
      </c>
      <c r="O118" s="75" t="s">
        <v>135</v>
      </c>
      <c r="P118" s="75" t="s">
        <v>136</v>
      </c>
      <c r="Q118" s="75" t="s">
        <v>137</v>
      </c>
      <c r="R118" s="75" t="s">
        <v>138</v>
      </c>
      <c r="S118" s="75" t="s">
        <v>139</v>
      </c>
      <c r="T118" s="76" t="s">
        <v>140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141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P120+P155</f>
        <v>0</v>
      </c>
      <c r="Q119" s="78"/>
      <c r="R119" s="183">
        <f>R120+R155</f>
        <v>0.27759000000000006</v>
      </c>
      <c r="S119" s="78"/>
      <c r="T119" s="184">
        <f>T120+T155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125</v>
      </c>
      <c r="BK119" s="185">
        <f>BK120+BK155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142</v>
      </c>
      <c r="F120" s="189" t="s">
        <v>143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0.27759000000000006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145</v>
      </c>
      <c r="F121" s="200" t="s">
        <v>146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SUM(P122:P154)</f>
        <v>0</v>
      </c>
      <c r="Q121" s="194"/>
      <c r="R121" s="195">
        <f>SUM(R122:R154)</f>
        <v>0.27759000000000006</v>
      </c>
      <c r="S121" s="194"/>
      <c r="T121" s="196">
        <f>SUM(T122:T154)</f>
        <v>0</v>
      </c>
      <c r="AR121" s="197" t="s">
        <v>85</v>
      </c>
      <c r="AT121" s="198" t="s">
        <v>76</v>
      </c>
      <c r="AU121" s="198" t="s">
        <v>85</v>
      </c>
      <c r="AY121" s="197" t="s">
        <v>144</v>
      </c>
      <c r="BK121" s="199">
        <f>SUM(BK122:BK154)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147</v>
      </c>
      <c r="E122" s="203" t="s">
        <v>148</v>
      </c>
      <c r="F122" s="204" t="s">
        <v>149</v>
      </c>
      <c r="G122" s="205" t="s">
        <v>150</v>
      </c>
      <c r="H122" s="206">
        <v>20</v>
      </c>
      <c r="I122" s="207"/>
      <c r="J122" s="208">
        <f>ROUND(I122*H122,2)</f>
        <v>0</v>
      </c>
      <c r="K122" s="204" t="s">
        <v>151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147</v>
      </c>
      <c r="AU122" s="213" t="s">
        <v>87</v>
      </c>
      <c r="AY122" s="16" t="s">
        <v>144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277</v>
      </c>
    </row>
    <row r="123" spans="1:65" s="2" customFormat="1" ht="19.5">
      <c r="A123" s="33"/>
      <c r="B123" s="34"/>
      <c r="C123" s="35"/>
      <c r="D123" s="215" t="s">
        <v>154</v>
      </c>
      <c r="E123" s="35"/>
      <c r="F123" s="216" t="s">
        <v>155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154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147</v>
      </c>
      <c r="E124" s="203" t="s">
        <v>156</v>
      </c>
      <c r="F124" s="204" t="s">
        <v>157</v>
      </c>
      <c r="G124" s="205" t="s">
        <v>158</v>
      </c>
      <c r="H124" s="206">
        <v>450</v>
      </c>
      <c r="I124" s="207"/>
      <c r="J124" s="208">
        <f>ROUND(I124*H124,2)</f>
        <v>0</v>
      </c>
      <c r="K124" s="204" t="s">
        <v>151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152</v>
      </c>
      <c r="AT124" s="213" t="s">
        <v>147</v>
      </c>
      <c r="AU124" s="213" t="s">
        <v>87</v>
      </c>
      <c r="AY124" s="16" t="s">
        <v>144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152</v>
      </c>
      <c r="BM124" s="213" t="s">
        <v>278</v>
      </c>
    </row>
    <row r="125" spans="1:65" s="2" customFormat="1" ht="39">
      <c r="A125" s="33"/>
      <c r="B125" s="34"/>
      <c r="C125" s="35"/>
      <c r="D125" s="215" t="s">
        <v>154</v>
      </c>
      <c r="E125" s="35"/>
      <c r="F125" s="216" t="s">
        <v>160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154</v>
      </c>
      <c r="AU125" s="16" t="s">
        <v>87</v>
      </c>
    </row>
    <row r="126" spans="1:65" s="13" customFormat="1">
      <c r="B126" s="219"/>
      <c r="C126" s="220"/>
      <c r="D126" s="215" t="s">
        <v>161</v>
      </c>
      <c r="E126" s="221" t="s">
        <v>1</v>
      </c>
      <c r="F126" s="222" t="s">
        <v>279</v>
      </c>
      <c r="G126" s="220"/>
      <c r="H126" s="223">
        <v>450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161</v>
      </c>
      <c r="AU126" s="229" t="s">
        <v>87</v>
      </c>
      <c r="AV126" s="13" t="s">
        <v>87</v>
      </c>
      <c r="AW126" s="13" t="s">
        <v>34</v>
      </c>
      <c r="AX126" s="13" t="s">
        <v>85</v>
      </c>
      <c r="AY126" s="229" t="s">
        <v>144</v>
      </c>
    </row>
    <row r="127" spans="1:65" s="2" customFormat="1" ht="21.75" customHeight="1">
      <c r="A127" s="33"/>
      <c r="B127" s="34"/>
      <c r="C127" s="202" t="s">
        <v>163</v>
      </c>
      <c r="D127" s="202" t="s">
        <v>147</v>
      </c>
      <c r="E127" s="203" t="s">
        <v>169</v>
      </c>
      <c r="F127" s="204" t="s">
        <v>170</v>
      </c>
      <c r="G127" s="205" t="s">
        <v>158</v>
      </c>
      <c r="H127" s="206">
        <v>450</v>
      </c>
      <c r="I127" s="207"/>
      <c r="J127" s="208">
        <f>ROUND(I127*H127,2)</f>
        <v>0</v>
      </c>
      <c r="K127" s="204" t="s">
        <v>151</v>
      </c>
      <c r="L127" s="38"/>
      <c r="M127" s="209" t="s">
        <v>1</v>
      </c>
      <c r="N127" s="210" t="s">
        <v>42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152</v>
      </c>
      <c r="AT127" s="213" t="s">
        <v>147</v>
      </c>
      <c r="AU127" s="213" t="s">
        <v>87</v>
      </c>
      <c r="AY127" s="16" t="s">
        <v>144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152</v>
      </c>
      <c r="BM127" s="213" t="s">
        <v>280</v>
      </c>
    </row>
    <row r="128" spans="1:65" s="2" customFormat="1" ht="19.5">
      <c r="A128" s="33"/>
      <c r="B128" s="34"/>
      <c r="C128" s="35"/>
      <c r="D128" s="215" t="s">
        <v>154</v>
      </c>
      <c r="E128" s="35"/>
      <c r="F128" s="216" t="s">
        <v>172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154</v>
      </c>
      <c r="AU128" s="16" t="s">
        <v>87</v>
      </c>
    </row>
    <row r="129" spans="1:65" s="2" customFormat="1" ht="21.75" customHeight="1">
      <c r="A129" s="33"/>
      <c r="B129" s="34"/>
      <c r="C129" s="202" t="s">
        <v>152</v>
      </c>
      <c r="D129" s="202" t="s">
        <v>147</v>
      </c>
      <c r="E129" s="203" t="s">
        <v>173</v>
      </c>
      <c r="F129" s="204" t="s">
        <v>174</v>
      </c>
      <c r="G129" s="205" t="s">
        <v>150</v>
      </c>
      <c r="H129" s="206">
        <v>4</v>
      </c>
      <c r="I129" s="207"/>
      <c r="J129" s="208">
        <f>ROUND(I129*H129,2)</f>
        <v>0</v>
      </c>
      <c r="K129" s="204" t="s">
        <v>151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152</v>
      </c>
      <c r="AT129" s="213" t="s">
        <v>147</v>
      </c>
      <c r="AU129" s="213" t="s">
        <v>87</v>
      </c>
      <c r="AY129" s="16" t="s">
        <v>144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152</v>
      </c>
      <c r="BM129" s="213" t="s">
        <v>281</v>
      </c>
    </row>
    <row r="130" spans="1:65" s="2" customFormat="1" ht="19.5">
      <c r="A130" s="33"/>
      <c r="B130" s="34"/>
      <c r="C130" s="35"/>
      <c r="D130" s="215" t="s">
        <v>154</v>
      </c>
      <c r="E130" s="35"/>
      <c r="F130" s="216" t="s">
        <v>176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154</v>
      </c>
      <c r="AU130" s="16" t="s">
        <v>87</v>
      </c>
    </row>
    <row r="131" spans="1:65" s="2" customFormat="1" ht="21.75" customHeight="1">
      <c r="A131" s="33"/>
      <c r="B131" s="34"/>
      <c r="C131" s="202" t="s">
        <v>145</v>
      </c>
      <c r="D131" s="202" t="s">
        <v>147</v>
      </c>
      <c r="E131" s="203" t="s">
        <v>178</v>
      </c>
      <c r="F131" s="204" t="s">
        <v>282</v>
      </c>
      <c r="G131" s="205" t="s">
        <v>150</v>
      </c>
      <c r="H131" s="206">
        <v>205</v>
      </c>
      <c r="I131" s="207"/>
      <c r="J131" s="208">
        <f>ROUND(I131*H131,2)</f>
        <v>0</v>
      </c>
      <c r="K131" s="204" t="s">
        <v>151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152</v>
      </c>
      <c r="AT131" s="213" t="s">
        <v>147</v>
      </c>
      <c r="AU131" s="213" t="s">
        <v>87</v>
      </c>
      <c r="AY131" s="16" t="s">
        <v>144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152</v>
      </c>
      <c r="BM131" s="213" t="s">
        <v>283</v>
      </c>
    </row>
    <row r="132" spans="1:65" s="2" customFormat="1" ht="29.25">
      <c r="A132" s="33"/>
      <c r="B132" s="34"/>
      <c r="C132" s="35"/>
      <c r="D132" s="215" t="s">
        <v>154</v>
      </c>
      <c r="E132" s="35"/>
      <c r="F132" s="216" t="s">
        <v>284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154</v>
      </c>
      <c r="AU132" s="16" t="s">
        <v>87</v>
      </c>
    </row>
    <row r="133" spans="1:65" s="2" customFormat="1" ht="21.75" customHeight="1">
      <c r="A133" s="33"/>
      <c r="B133" s="34"/>
      <c r="C133" s="202" t="s">
        <v>177</v>
      </c>
      <c r="D133" s="202" t="s">
        <v>147</v>
      </c>
      <c r="E133" s="203" t="s">
        <v>183</v>
      </c>
      <c r="F133" s="204" t="s">
        <v>184</v>
      </c>
      <c r="G133" s="205" t="s">
        <v>150</v>
      </c>
      <c r="H133" s="206">
        <v>205</v>
      </c>
      <c r="I133" s="207"/>
      <c r="J133" s="208">
        <f>ROUND(I133*H133,2)</f>
        <v>0</v>
      </c>
      <c r="K133" s="204" t="s">
        <v>151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152</v>
      </c>
      <c r="AT133" s="213" t="s">
        <v>147</v>
      </c>
      <c r="AU133" s="213" t="s">
        <v>87</v>
      </c>
      <c r="AY133" s="16" t="s">
        <v>144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152</v>
      </c>
      <c r="BM133" s="213" t="s">
        <v>285</v>
      </c>
    </row>
    <row r="134" spans="1:65" s="2" customFormat="1" ht="19.5">
      <c r="A134" s="33"/>
      <c r="B134" s="34"/>
      <c r="C134" s="35"/>
      <c r="D134" s="215" t="s">
        <v>154</v>
      </c>
      <c r="E134" s="35"/>
      <c r="F134" s="216" t="s">
        <v>186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154</v>
      </c>
      <c r="AU134" s="16" t="s">
        <v>87</v>
      </c>
    </row>
    <row r="135" spans="1:65" s="2" customFormat="1" ht="21.75" customHeight="1">
      <c r="A135" s="33"/>
      <c r="B135" s="34"/>
      <c r="C135" s="202" t="s">
        <v>182</v>
      </c>
      <c r="D135" s="202" t="s">
        <v>147</v>
      </c>
      <c r="E135" s="203" t="s">
        <v>188</v>
      </c>
      <c r="F135" s="204" t="s">
        <v>189</v>
      </c>
      <c r="G135" s="205" t="s">
        <v>190</v>
      </c>
      <c r="H135" s="206">
        <v>8</v>
      </c>
      <c r="I135" s="207"/>
      <c r="J135" s="208">
        <f>ROUND(I135*H135,2)</f>
        <v>0</v>
      </c>
      <c r="K135" s="204" t="s">
        <v>151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152</v>
      </c>
      <c r="AT135" s="213" t="s">
        <v>147</v>
      </c>
      <c r="AU135" s="213" t="s">
        <v>87</v>
      </c>
      <c r="AY135" s="16" t="s">
        <v>144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152</v>
      </c>
      <c r="BM135" s="213" t="s">
        <v>286</v>
      </c>
    </row>
    <row r="136" spans="1:65" s="2" customFormat="1" ht="39">
      <c r="A136" s="33"/>
      <c r="B136" s="34"/>
      <c r="C136" s="35"/>
      <c r="D136" s="215" t="s">
        <v>154</v>
      </c>
      <c r="E136" s="35"/>
      <c r="F136" s="216" t="s">
        <v>192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154</v>
      </c>
      <c r="AU136" s="16" t="s">
        <v>87</v>
      </c>
    </row>
    <row r="137" spans="1:65" s="2" customFormat="1" ht="21.75" customHeight="1">
      <c r="A137" s="33"/>
      <c r="B137" s="34"/>
      <c r="C137" s="202" t="s">
        <v>187</v>
      </c>
      <c r="D137" s="202" t="s">
        <v>147</v>
      </c>
      <c r="E137" s="203" t="s">
        <v>194</v>
      </c>
      <c r="F137" s="204" t="s">
        <v>195</v>
      </c>
      <c r="G137" s="205" t="s">
        <v>158</v>
      </c>
      <c r="H137" s="206">
        <v>450</v>
      </c>
      <c r="I137" s="207"/>
      <c r="J137" s="208">
        <f>ROUND(I137*H137,2)</f>
        <v>0</v>
      </c>
      <c r="K137" s="204" t="s">
        <v>151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152</v>
      </c>
      <c r="AT137" s="213" t="s">
        <v>147</v>
      </c>
      <c r="AU137" s="213" t="s">
        <v>87</v>
      </c>
      <c r="AY137" s="16" t="s">
        <v>144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152</v>
      </c>
      <c r="BM137" s="213" t="s">
        <v>287</v>
      </c>
    </row>
    <row r="138" spans="1:65" s="2" customFormat="1" ht="29.25">
      <c r="A138" s="33"/>
      <c r="B138" s="34"/>
      <c r="C138" s="35"/>
      <c r="D138" s="215" t="s">
        <v>154</v>
      </c>
      <c r="E138" s="35"/>
      <c r="F138" s="216" t="s">
        <v>197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154</v>
      </c>
      <c r="AU138" s="16" t="s">
        <v>87</v>
      </c>
    </row>
    <row r="139" spans="1:65" s="2" customFormat="1" ht="21.75" customHeight="1">
      <c r="A139" s="33"/>
      <c r="B139" s="34"/>
      <c r="C139" s="202" t="s">
        <v>193</v>
      </c>
      <c r="D139" s="202" t="s">
        <v>147</v>
      </c>
      <c r="E139" s="203" t="s">
        <v>199</v>
      </c>
      <c r="F139" s="204" t="s">
        <v>200</v>
      </c>
      <c r="G139" s="205" t="s">
        <v>158</v>
      </c>
      <c r="H139" s="206">
        <v>200</v>
      </c>
      <c r="I139" s="207"/>
      <c r="J139" s="208">
        <f>ROUND(I139*H139,2)</f>
        <v>0</v>
      </c>
      <c r="K139" s="204" t="s">
        <v>151</v>
      </c>
      <c r="L139" s="38"/>
      <c r="M139" s="209" t="s">
        <v>1</v>
      </c>
      <c r="N139" s="210" t="s">
        <v>42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152</v>
      </c>
      <c r="AT139" s="213" t="s">
        <v>147</v>
      </c>
      <c r="AU139" s="213" t="s">
        <v>87</v>
      </c>
      <c r="AY139" s="16" t="s">
        <v>144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152</v>
      </c>
      <c r="BM139" s="213" t="s">
        <v>288</v>
      </c>
    </row>
    <row r="140" spans="1:65" s="2" customFormat="1" ht="29.25">
      <c r="A140" s="33"/>
      <c r="B140" s="34"/>
      <c r="C140" s="35"/>
      <c r="D140" s="215" t="s">
        <v>154</v>
      </c>
      <c r="E140" s="35"/>
      <c r="F140" s="216" t="s">
        <v>202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154</v>
      </c>
      <c r="AU140" s="16" t="s">
        <v>87</v>
      </c>
    </row>
    <row r="141" spans="1:65" s="2" customFormat="1" ht="21.75" customHeight="1">
      <c r="A141" s="33"/>
      <c r="B141" s="34"/>
      <c r="C141" s="202" t="s">
        <v>198</v>
      </c>
      <c r="D141" s="202" t="s">
        <v>147</v>
      </c>
      <c r="E141" s="203" t="s">
        <v>204</v>
      </c>
      <c r="F141" s="204" t="s">
        <v>205</v>
      </c>
      <c r="G141" s="205" t="s">
        <v>158</v>
      </c>
      <c r="H141" s="206">
        <v>200</v>
      </c>
      <c r="I141" s="207"/>
      <c r="J141" s="208">
        <f>ROUND(I141*H141,2)</f>
        <v>0</v>
      </c>
      <c r="K141" s="204" t="s">
        <v>151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147</v>
      </c>
      <c r="AU141" s="213" t="s">
        <v>87</v>
      </c>
      <c r="AY141" s="16" t="s">
        <v>144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289</v>
      </c>
    </row>
    <row r="142" spans="1:65" s="2" customFormat="1" ht="29.25">
      <c r="A142" s="33"/>
      <c r="B142" s="34"/>
      <c r="C142" s="35"/>
      <c r="D142" s="215" t="s">
        <v>154</v>
      </c>
      <c r="E142" s="35"/>
      <c r="F142" s="216" t="s">
        <v>207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154</v>
      </c>
      <c r="AU142" s="16" t="s">
        <v>87</v>
      </c>
    </row>
    <row r="143" spans="1:65" s="2" customFormat="1" ht="21.75" customHeight="1">
      <c r="A143" s="33"/>
      <c r="B143" s="34"/>
      <c r="C143" s="202" t="s">
        <v>203</v>
      </c>
      <c r="D143" s="202" t="s">
        <v>147</v>
      </c>
      <c r="E143" s="203" t="s">
        <v>209</v>
      </c>
      <c r="F143" s="204" t="s">
        <v>210</v>
      </c>
      <c r="G143" s="205" t="s">
        <v>190</v>
      </c>
      <c r="H143" s="206">
        <v>2</v>
      </c>
      <c r="I143" s="207"/>
      <c r="J143" s="208">
        <f>ROUND(I143*H143,2)</f>
        <v>0</v>
      </c>
      <c r="K143" s="204" t="s">
        <v>151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152</v>
      </c>
      <c r="AT143" s="213" t="s">
        <v>147</v>
      </c>
      <c r="AU143" s="213" t="s">
        <v>87</v>
      </c>
      <c r="AY143" s="16" t="s">
        <v>144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152</v>
      </c>
      <c r="BM143" s="213" t="s">
        <v>290</v>
      </c>
    </row>
    <row r="144" spans="1:65" s="2" customFormat="1" ht="29.25">
      <c r="A144" s="33"/>
      <c r="B144" s="34"/>
      <c r="C144" s="35"/>
      <c r="D144" s="215" t="s">
        <v>154</v>
      </c>
      <c r="E144" s="35"/>
      <c r="F144" s="216" t="s">
        <v>212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154</v>
      </c>
      <c r="AU144" s="16" t="s">
        <v>87</v>
      </c>
    </row>
    <row r="145" spans="1:65" s="2" customFormat="1" ht="21.75" customHeight="1">
      <c r="A145" s="33"/>
      <c r="B145" s="34"/>
      <c r="C145" s="230" t="s">
        <v>208</v>
      </c>
      <c r="D145" s="230" t="s">
        <v>223</v>
      </c>
      <c r="E145" s="231" t="s">
        <v>224</v>
      </c>
      <c r="F145" s="232" t="s">
        <v>225</v>
      </c>
      <c r="G145" s="233" t="s">
        <v>150</v>
      </c>
      <c r="H145" s="234">
        <v>688</v>
      </c>
      <c r="I145" s="235"/>
      <c r="J145" s="236">
        <f>ROUND(I145*H145,2)</f>
        <v>0</v>
      </c>
      <c r="K145" s="232" t="s">
        <v>151</v>
      </c>
      <c r="L145" s="237"/>
      <c r="M145" s="238" t="s">
        <v>1</v>
      </c>
      <c r="N145" s="239" t="s">
        <v>42</v>
      </c>
      <c r="O145" s="70"/>
      <c r="P145" s="211">
        <f>O145*H145</f>
        <v>0</v>
      </c>
      <c r="Q145" s="211">
        <v>1.8000000000000001E-4</v>
      </c>
      <c r="R145" s="211">
        <f>Q145*H145</f>
        <v>0.12384000000000001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187</v>
      </c>
      <c r="AT145" s="213" t="s">
        <v>223</v>
      </c>
      <c r="AU145" s="213" t="s">
        <v>87</v>
      </c>
      <c r="AY145" s="16" t="s">
        <v>144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152</v>
      </c>
      <c r="BM145" s="213" t="s">
        <v>291</v>
      </c>
    </row>
    <row r="146" spans="1:65" s="2" customFormat="1">
      <c r="A146" s="33"/>
      <c r="B146" s="34"/>
      <c r="C146" s="35"/>
      <c r="D146" s="215" t="s">
        <v>154</v>
      </c>
      <c r="E146" s="35"/>
      <c r="F146" s="216" t="s">
        <v>225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154</v>
      </c>
      <c r="AU146" s="16" t="s">
        <v>87</v>
      </c>
    </row>
    <row r="147" spans="1:65" s="2" customFormat="1" ht="21.75" customHeight="1">
      <c r="A147" s="33"/>
      <c r="B147" s="34"/>
      <c r="C147" s="230" t="s">
        <v>213</v>
      </c>
      <c r="D147" s="230" t="s">
        <v>223</v>
      </c>
      <c r="E147" s="231" t="s">
        <v>228</v>
      </c>
      <c r="F147" s="232" t="s">
        <v>229</v>
      </c>
      <c r="G147" s="233" t="s">
        <v>150</v>
      </c>
      <c r="H147" s="234">
        <v>205</v>
      </c>
      <c r="I147" s="235"/>
      <c r="J147" s="236">
        <f>ROUND(I147*H147,2)</f>
        <v>0</v>
      </c>
      <c r="K147" s="232" t="s">
        <v>151</v>
      </c>
      <c r="L147" s="237"/>
      <c r="M147" s="238" t="s">
        <v>1</v>
      </c>
      <c r="N147" s="239" t="s">
        <v>42</v>
      </c>
      <c r="O147" s="70"/>
      <c r="P147" s="211">
        <f>O147*H147</f>
        <v>0</v>
      </c>
      <c r="Q147" s="211">
        <v>4.0999999999999999E-4</v>
      </c>
      <c r="R147" s="211">
        <f>Q147*H147</f>
        <v>8.405E-2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187</v>
      </c>
      <c r="AT147" s="213" t="s">
        <v>223</v>
      </c>
      <c r="AU147" s="213" t="s">
        <v>87</v>
      </c>
      <c r="AY147" s="16" t="s">
        <v>144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152</v>
      </c>
      <c r="BM147" s="213" t="s">
        <v>292</v>
      </c>
    </row>
    <row r="148" spans="1:65" s="2" customFormat="1">
      <c r="A148" s="33"/>
      <c r="B148" s="34"/>
      <c r="C148" s="35"/>
      <c r="D148" s="215" t="s">
        <v>154</v>
      </c>
      <c r="E148" s="35"/>
      <c r="F148" s="216" t="s">
        <v>229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154</v>
      </c>
      <c r="AU148" s="16" t="s">
        <v>87</v>
      </c>
    </row>
    <row r="149" spans="1:65" s="2" customFormat="1" ht="21.75" customHeight="1">
      <c r="A149" s="33"/>
      <c r="B149" s="34"/>
      <c r="C149" s="230" t="s">
        <v>218</v>
      </c>
      <c r="D149" s="230" t="s">
        <v>223</v>
      </c>
      <c r="E149" s="231" t="s">
        <v>232</v>
      </c>
      <c r="F149" s="232" t="s">
        <v>233</v>
      </c>
      <c r="G149" s="233" t="s">
        <v>150</v>
      </c>
      <c r="H149" s="234">
        <v>205</v>
      </c>
      <c r="I149" s="235"/>
      <c r="J149" s="236">
        <f>ROUND(I149*H149,2)</f>
        <v>0</v>
      </c>
      <c r="K149" s="232" t="s">
        <v>151</v>
      </c>
      <c r="L149" s="237"/>
      <c r="M149" s="238" t="s">
        <v>1</v>
      </c>
      <c r="N149" s="239" t="s">
        <v>42</v>
      </c>
      <c r="O149" s="70"/>
      <c r="P149" s="211">
        <f>O149*H149</f>
        <v>0</v>
      </c>
      <c r="Q149" s="211">
        <v>1.4999999999999999E-4</v>
      </c>
      <c r="R149" s="211">
        <f>Q149*H149</f>
        <v>3.0749999999999996E-2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187</v>
      </c>
      <c r="AT149" s="213" t="s">
        <v>223</v>
      </c>
      <c r="AU149" s="213" t="s">
        <v>87</v>
      </c>
      <c r="AY149" s="16" t="s">
        <v>144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293</v>
      </c>
    </row>
    <row r="150" spans="1:65" s="2" customFormat="1">
      <c r="A150" s="33"/>
      <c r="B150" s="34"/>
      <c r="C150" s="35"/>
      <c r="D150" s="215" t="s">
        <v>154</v>
      </c>
      <c r="E150" s="35"/>
      <c r="F150" s="216" t="s">
        <v>233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154</v>
      </c>
      <c r="AU150" s="16" t="s">
        <v>87</v>
      </c>
    </row>
    <row r="151" spans="1:65" s="2" customFormat="1" ht="21.75" customHeight="1">
      <c r="A151" s="33"/>
      <c r="B151" s="34"/>
      <c r="C151" s="230" t="s">
        <v>8</v>
      </c>
      <c r="D151" s="230" t="s">
        <v>223</v>
      </c>
      <c r="E151" s="231" t="s">
        <v>236</v>
      </c>
      <c r="F151" s="232" t="s">
        <v>237</v>
      </c>
      <c r="G151" s="233" t="s">
        <v>150</v>
      </c>
      <c r="H151" s="234">
        <v>205</v>
      </c>
      <c r="I151" s="235"/>
      <c r="J151" s="236">
        <f>ROUND(I151*H151,2)</f>
        <v>0</v>
      </c>
      <c r="K151" s="232" t="s">
        <v>151</v>
      </c>
      <c r="L151" s="237"/>
      <c r="M151" s="238" t="s">
        <v>1</v>
      </c>
      <c r="N151" s="239" t="s">
        <v>42</v>
      </c>
      <c r="O151" s="70"/>
      <c r="P151" s="211">
        <f>O151*H151</f>
        <v>0</v>
      </c>
      <c r="Q151" s="211">
        <v>9.0000000000000006E-5</v>
      </c>
      <c r="R151" s="211">
        <f>Q151*H151</f>
        <v>1.8450000000000001E-2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187</v>
      </c>
      <c r="AT151" s="213" t="s">
        <v>223</v>
      </c>
      <c r="AU151" s="213" t="s">
        <v>87</v>
      </c>
      <c r="AY151" s="16" t="s">
        <v>144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152</v>
      </c>
      <c r="BM151" s="213" t="s">
        <v>294</v>
      </c>
    </row>
    <row r="152" spans="1:65" s="2" customFormat="1">
      <c r="A152" s="33"/>
      <c r="B152" s="34"/>
      <c r="C152" s="35"/>
      <c r="D152" s="215" t="s">
        <v>154</v>
      </c>
      <c r="E152" s="35"/>
      <c r="F152" s="216" t="s">
        <v>237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154</v>
      </c>
      <c r="AU152" s="16" t="s">
        <v>87</v>
      </c>
    </row>
    <row r="153" spans="1:65" s="2" customFormat="1" ht="21.75" customHeight="1">
      <c r="A153" s="33"/>
      <c r="B153" s="34"/>
      <c r="C153" s="230" t="s">
        <v>227</v>
      </c>
      <c r="D153" s="230" t="s">
        <v>223</v>
      </c>
      <c r="E153" s="231" t="s">
        <v>240</v>
      </c>
      <c r="F153" s="232" t="s">
        <v>241</v>
      </c>
      <c r="G153" s="233" t="s">
        <v>150</v>
      </c>
      <c r="H153" s="234">
        <v>410</v>
      </c>
      <c r="I153" s="235"/>
      <c r="J153" s="236">
        <f>ROUND(I153*H153,2)</f>
        <v>0</v>
      </c>
      <c r="K153" s="232" t="s">
        <v>151</v>
      </c>
      <c r="L153" s="237"/>
      <c r="M153" s="238" t="s">
        <v>1</v>
      </c>
      <c r="N153" s="239" t="s">
        <v>42</v>
      </c>
      <c r="O153" s="70"/>
      <c r="P153" s="211">
        <f>O153*H153</f>
        <v>0</v>
      </c>
      <c r="Q153" s="211">
        <v>5.0000000000000002E-5</v>
      </c>
      <c r="R153" s="211">
        <f>Q153*H153</f>
        <v>2.0500000000000001E-2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187</v>
      </c>
      <c r="AT153" s="213" t="s">
        <v>223</v>
      </c>
      <c r="AU153" s="213" t="s">
        <v>87</v>
      </c>
      <c r="AY153" s="16" t="s">
        <v>144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152</v>
      </c>
      <c r="BM153" s="213" t="s">
        <v>295</v>
      </c>
    </row>
    <row r="154" spans="1:65" s="2" customFormat="1">
      <c r="A154" s="33"/>
      <c r="B154" s="34"/>
      <c r="C154" s="35"/>
      <c r="D154" s="215" t="s">
        <v>154</v>
      </c>
      <c r="E154" s="35"/>
      <c r="F154" s="216" t="s">
        <v>241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154</v>
      </c>
      <c r="AU154" s="16" t="s">
        <v>87</v>
      </c>
    </row>
    <row r="155" spans="1:65" s="12" customFormat="1" ht="25.9" customHeight="1">
      <c r="B155" s="186"/>
      <c r="C155" s="187"/>
      <c r="D155" s="188" t="s">
        <v>76</v>
      </c>
      <c r="E155" s="189" t="s">
        <v>243</v>
      </c>
      <c r="F155" s="189" t="s">
        <v>244</v>
      </c>
      <c r="G155" s="187"/>
      <c r="H155" s="187"/>
      <c r="I155" s="190"/>
      <c r="J155" s="191">
        <f>BK155</f>
        <v>0</v>
      </c>
      <c r="K155" s="187"/>
      <c r="L155" s="192"/>
      <c r="M155" s="193"/>
      <c r="N155" s="194"/>
      <c r="O155" s="194"/>
      <c r="P155" s="195">
        <f>SUM(P156:P175)</f>
        <v>0</v>
      </c>
      <c r="Q155" s="194"/>
      <c r="R155" s="195">
        <f>SUM(R156:R175)</f>
        <v>0</v>
      </c>
      <c r="S155" s="194"/>
      <c r="T155" s="196">
        <f>SUM(T156:T175)</f>
        <v>0</v>
      </c>
      <c r="AR155" s="197" t="s">
        <v>152</v>
      </c>
      <c r="AT155" s="198" t="s">
        <v>76</v>
      </c>
      <c r="AU155" s="198" t="s">
        <v>77</v>
      </c>
      <c r="AY155" s="197" t="s">
        <v>144</v>
      </c>
      <c r="BK155" s="199">
        <f>SUM(BK156:BK175)</f>
        <v>0</v>
      </c>
    </row>
    <row r="156" spans="1:65" s="2" customFormat="1" ht="33" customHeight="1">
      <c r="A156" s="33"/>
      <c r="B156" s="34"/>
      <c r="C156" s="202" t="s">
        <v>231</v>
      </c>
      <c r="D156" s="202" t="s">
        <v>147</v>
      </c>
      <c r="E156" s="203" t="s">
        <v>246</v>
      </c>
      <c r="F156" s="204" t="s">
        <v>247</v>
      </c>
      <c r="G156" s="205" t="s">
        <v>248</v>
      </c>
      <c r="H156" s="206">
        <v>22.225999999999999</v>
      </c>
      <c r="I156" s="207"/>
      <c r="J156" s="208">
        <f>ROUND(I156*H156,2)</f>
        <v>0</v>
      </c>
      <c r="K156" s="204" t="s">
        <v>151</v>
      </c>
      <c r="L156" s="38"/>
      <c r="M156" s="209" t="s">
        <v>1</v>
      </c>
      <c r="N156" s="210" t="s">
        <v>42</v>
      </c>
      <c r="O156" s="70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216</v>
      </c>
      <c r="AT156" s="213" t="s">
        <v>147</v>
      </c>
      <c r="AU156" s="213" t="s">
        <v>85</v>
      </c>
      <c r="AY156" s="16" t="s">
        <v>144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216</v>
      </c>
      <c r="BM156" s="213" t="s">
        <v>296</v>
      </c>
    </row>
    <row r="157" spans="1:65" s="2" customFormat="1" ht="68.25">
      <c r="A157" s="33"/>
      <c r="B157" s="34"/>
      <c r="C157" s="35"/>
      <c r="D157" s="215" t="s">
        <v>154</v>
      </c>
      <c r="E157" s="35"/>
      <c r="F157" s="216" t="s">
        <v>250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154</v>
      </c>
      <c r="AU157" s="16" t="s">
        <v>85</v>
      </c>
    </row>
    <row r="158" spans="1:65" s="13" customFormat="1">
      <c r="B158" s="219"/>
      <c r="C158" s="220"/>
      <c r="D158" s="215" t="s">
        <v>161</v>
      </c>
      <c r="E158" s="221" t="s">
        <v>1</v>
      </c>
      <c r="F158" s="222" t="s">
        <v>297</v>
      </c>
      <c r="G158" s="220"/>
      <c r="H158" s="223">
        <v>22.225999999999999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161</v>
      </c>
      <c r="AU158" s="229" t="s">
        <v>85</v>
      </c>
      <c r="AV158" s="13" t="s">
        <v>87</v>
      </c>
      <c r="AW158" s="13" t="s">
        <v>34</v>
      </c>
      <c r="AX158" s="13" t="s">
        <v>85</v>
      </c>
      <c r="AY158" s="229" t="s">
        <v>144</v>
      </c>
    </row>
    <row r="159" spans="1:65" s="2" customFormat="1" ht="21.75" customHeight="1">
      <c r="A159" s="33"/>
      <c r="B159" s="34"/>
      <c r="C159" s="202" t="s">
        <v>235</v>
      </c>
      <c r="D159" s="202" t="s">
        <v>147</v>
      </c>
      <c r="E159" s="203" t="s">
        <v>252</v>
      </c>
      <c r="F159" s="204" t="s">
        <v>253</v>
      </c>
      <c r="G159" s="205" t="s">
        <v>248</v>
      </c>
      <c r="H159" s="206">
        <v>22.225999999999999</v>
      </c>
      <c r="I159" s="207"/>
      <c r="J159" s="208">
        <f>ROUND(I159*H159,2)</f>
        <v>0</v>
      </c>
      <c r="K159" s="204" t="s">
        <v>151</v>
      </c>
      <c r="L159" s="38"/>
      <c r="M159" s="209" t="s">
        <v>1</v>
      </c>
      <c r="N159" s="210" t="s">
        <v>42</v>
      </c>
      <c r="O159" s="70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216</v>
      </c>
      <c r="AT159" s="213" t="s">
        <v>147</v>
      </c>
      <c r="AU159" s="213" t="s">
        <v>85</v>
      </c>
      <c r="AY159" s="16" t="s">
        <v>144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85</v>
      </c>
      <c r="BK159" s="214">
        <f>ROUND(I159*H159,2)</f>
        <v>0</v>
      </c>
      <c r="BL159" s="16" t="s">
        <v>216</v>
      </c>
      <c r="BM159" s="213" t="s">
        <v>298</v>
      </c>
    </row>
    <row r="160" spans="1:65" s="2" customFormat="1" ht="29.25">
      <c r="A160" s="33"/>
      <c r="B160" s="34"/>
      <c r="C160" s="35"/>
      <c r="D160" s="215" t="s">
        <v>154</v>
      </c>
      <c r="E160" s="35"/>
      <c r="F160" s="216" t="s">
        <v>255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154</v>
      </c>
      <c r="AU160" s="16" t="s">
        <v>85</v>
      </c>
    </row>
    <row r="161" spans="1:65" s="13" customFormat="1">
      <c r="B161" s="219"/>
      <c r="C161" s="220"/>
      <c r="D161" s="215" t="s">
        <v>161</v>
      </c>
      <c r="E161" s="221" t="s">
        <v>1</v>
      </c>
      <c r="F161" s="222" t="s">
        <v>299</v>
      </c>
      <c r="G161" s="220"/>
      <c r="H161" s="223">
        <v>22.225999999999999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161</v>
      </c>
      <c r="AU161" s="229" t="s">
        <v>85</v>
      </c>
      <c r="AV161" s="13" t="s">
        <v>87</v>
      </c>
      <c r="AW161" s="13" t="s">
        <v>34</v>
      </c>
      <c r="AX161" s="13" t="s">
        <v>85</v>
      </c>
      <c r="AY161" s="229" t="s">
        <v>144</v>
      </c>
    </row>
    <row r="162" spans="1:65" s="2" customFormat="1" ht="33" customHeight="1">
      <c r="A162" s="33"/>
      <c r="B162" s="34"/>
      <c r="C162" s="202" t="s">
        <v>239</v>
      </c>
      <c r="D162" s="202" t="s">
        <v>147</v>
      </c>
      <c r="E162" s="203" t="s">
        <v>246</v>
      </c>
      <c r="F162" s="204" t="s">
        <v>247</v>
      </c>
      <c r="G162" s="205" t="s">
        <v>248</v>
      </c>
      <c r="H162" s="206">
        <v>22.225999999999999</v>
      </c>
      <c r="I162" s="207"/>
      <c r="J162" s="208">
        <f>ROUND(I162*H162,2)</f>
        <v>0</v>
      </c>
      <c r="K162" s="204" t="s">
        <v>151</v>
      </c>
      <c r="L162" s="38"/>
      <c r="M162" s="209" t="s">
        <v>1</v>
      </c>
      <c r="N162" s="210" t="s">
        <v>42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216</v>
      </c>
      <c r="AT162" s="213" t="s">
        <v>147</v>
      </c>
      <c r="AU162" s="213" t="s">
        <v>85</v>
      </c>
      <c r="AY162" s="16" t="s">
        <v>144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216</v>
      </c>
      <c r="BM162" s="213" t="s">
        <v>300</v>
      </c>
    </row>
    <row r="163" spans="1:65" s="2" customFormat="1" ht="68.25">
      <c r="A163" s="33"/>
      <c r="B163" s="34"/>
      <c r="C163" s="35"/>
      <c r="D163" s="215" t="s">
        <v>154</v>
      </c>
      <c r="E163" s="35"/>
      <c r="F163" s="216" t="s">
        <v>250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154</v>
      </c>
      <c r="AU163" s="16" t="s">
        <v>85</v>
      </c>
    </row>
    <row r="164" spans="1:65" s="13" customFormat="1">
      <c r="B164" s="219"/>
      <c r="C164" s="220"/>
      <c r="D164" s="215" t="s">
        <v>161</v>
      </c>
      <c r="E164" s="221" t="s">
        <v>1</v>
      </c>
      <c r="F164" s="222" t="s">
        <v>299</v>
      </c>
      <c r="G164" s="220"/>
      <c r="H164" s="223">
        <v>22.225999999999999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161</v>
      </c>
      <c r="AU164" s="229" t="s">
        <v>85</v>
      </c>
      <c r="AV164" s="13" t="s">
        <v>87</v>
      </c>
      <c r="AW164" s="13" t="s">
        <v>34</v>
      </c>
      <c r="AX164" s="13" t="s">
        <v>85</v>
      </c>
      <c r="AY164" s="229" t="s">
        <v>144</v>
      </c>
    </row>
    <row r="165" spans="1:65" s="2" customFormat="1" ht="33" customHeight="1">
      <c r="A165" s="33"/>
      <c r="B165" s="34"/>
      <c r="C165" s="202" t="s">
        <v>245</v>
      </c>
      <c r="D165" s="202" t="s">
        <v>147</v>
      </c>
      <c r="E165" s="203" t="s">
        <v>260</v>
      </c>
      <c r="F165" s="204" t="s">
        <v>261</v>
      </c>
      <c r="G165" s="205" t="s">
        <v>150</v>
      </c>
      <c r="H165" s="206">
        <v>1</v>
      </c>
      <c r="I165" s="207"/>
      <c r="J165" s="208">
        <f>ROUND(I165*H165,2)</f>
        <v>0</v>
      </c>
      <c r="K165" s="204" t="s">
        <v>151</v>
      </c>
      <c r="L165" s="38"/>
      <c r="M165" s="209" t="s">
        <v>1</v>
      </c>
      <c r="N165" s="210" t="s">
        <v>42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216</v>
      </c>
      <c r="AT165" s="213" t="s">
        <v>147</v>
      </c>
      <c r="AU165" s="213" t="s">
        <v>85</v>
      </c>
      <c r="AY165" s="16" t="s">
        <v>144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216</v>
      </c>
      <c r="BM165" s="213" t="s">
        <v>301</v>
      </c>
    </row>
    <row r="166" spans="1:65" s="2" customFormat="1" ht="68.25">
      <c r="A166" s="33"/>
      <c r="B166" s="34"/>
      <c r="C166" s="35"/>
      <c r="D166" s="215" t="s">
        <v>154</v>
      </c>
      <c r="E166" s="35"/>
      <c r="F166" s="216" t="s">
        <v>263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154</v>
      </c>
      <c r="AU166" s="16" t="s">
        <v>85</v>
      </c>
    </row>
    <row r="167" spans="1:65" s="13" customFormat="1">
      <c r="B167" s="219"/>
      <c r="C167" s="220"/>
      <c r="D167" s="215" t="s">
        <v>161</v>
      </c>
      <c r="E167" s="221" t="s">
        <v>1</v>
      </c>
      <c r="F167" s="222" t="s">
        <v>302</v>
      </c>
      <c r="G167" s="220"/>
      <c r="H167" s="223">
        <v>1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161</v>
      </c>
      <c r="AU167" s="229" t="s">
        <v>85</v>
      </c>
      <c r="AV167" s="13" t="s">
        <v>87</v>
      </c>
      <c r="AW167" s="13" t="s">
        <v>34</v>
      </c>
      <c r="AX167" s="13" t="s">
        <v>85</v>
      </c>
      <c r="AY167" s="229" t="s">
        <v>144</v>
      </c>
    </row>
    <row r="168" spans="1:65" s="2" customFormat="1" ht="21.75" customHeight="1">
      <c r="A168" s="33"/>
      <c r="B168" s="34"/>
      <c r="C168" s="202" t="s">
        <v>7</v>
      </c>
      <c r="D168" s="202" t="s">
        <v>147</v>
      </c>
      <c r="E168" s="203" t="s">
        <v>266</v>
      </c>
      <c r="F168" s="204" t="s">
        <v>267</v>
      </c>
      <c r="G168" s="205" t="s">
        <v>248</v>
      </c>
      <c r="H168" s="206">
        <v>0.124</v>
      </c>
      <c r="I168" s="207"/>
      <c r="J168" s="208">
        <f>ROUND(I168*H168,2)</f>
        <v>0</v>
      </c>
      <c r="K168" s="204" t="s">
        <v>151</v>
      </c>
      <c r="L168" s="38"/>
      <c r="M168" s="209" t="s">
        <v>1</v>
      </c>
      <c r="N168" s="210" t="s">
        <v>42</v>
      </c>
      <c r="O168" s="70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216</v>
      </c>
      <c r="AT168" s="213" t="s">
        <v>147</v>
      </c>
      <c r="AU168" s="213" t="s">
        <v>85</v>
      </c>
      <c r="AY168" s="16" t="s">
        <v>144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85</v>
      </c>
      <c r="BK168" s="214">
        <f>ROUND(I168*H168,2)</f>
        <v>0</v>
      </c>
      <c r="BL168" s="16" t="s">
        <v>216</v>
      </c>
      <c r="BM168" s="213" t="s">
        <v>303</v>
      </c>
    </row>
    <row r="169" spans="1:65" s="2" customFormat="1" ht="29.25">
      <c r="A169" s="33"/>
      <c r="B169" s="34"/>
      <c r="C169" s="35"/>
      <c r="D169" s="215" t="s">
        <v>154</v>
      </c>
      <c r="E169" s="35"/>
      <c r="F169" s="216" t="s">
        <v>269</v>
      </c>
      <c r="G169" s="35"/>
      <c r="H169" s="35"/>
      <c r="I169" s="114"/>
      <c r="J169" s="35"/>
      <c r="K169" s="35"/>
      <c r="L169" s="38"/>
      <c r="M169" s="217"/>
      <c r="N169" s="21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154</v>
      </c>
      <c r="AU169" s="16" t="s">
        <v>85</v>
      </c>
    </row>
    <row r="170" spans="1:65" s="2" customFormat="1" ht="33" customHeight="1">
      <c r="A170" s="33"/>
      <c r="B170" s="34"/>
      <c r="C170" s="202" t="s">
        <v>257</v>
      </c>
      <c r="D170" s="202" t="s">
        <v>147</v>
      </c>
      <c r="E170" s="203" t="s">
        <v>271</v>
      </c>
      <c r="F170" s="204" t="s">
        <v>272</v>
      </c>
      <c r="G170" s="205" t="s">
        <v>150</v>
      </c>
      <c r="H170" s="206">
        <v>1</v>
      </c>
      <c r="I170" s="207"/>
      <c r="J170" s="208">
        <f>ROUND(I170*H170,2)</f>
        <v>0</v>
      </c>
      <c r="K170" s="204" t="s">
        <v>151</v>
      </c>
      <c r="L170" s="38"/>
      <c r="M170" s="209" t="s">
        <v>1</v>
      </c>
      <c r="N170" s="210" t="s">
        <v>42</v>
      </c>
      <c r="O170" s="70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216</v>
      </c>
      <c r="AT170" s="213" t="s">
        <v>147</v>
      </c>
      <c r="AU170" s="213" t="s">
        <v>85</v>
      </c>
      <c r="AY170" s="16" t="s">
        <v>144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0</v>
      </c>
      <c r="BL170" s="16" t="s">
        <v>216</v>
      </c>
      <c r="BM170" s="213" t="s">
        <v>304</v>
      </c>
    </row>
    <row r="171" spans="1:65" s="2" customFormat="1" ht="68.25">
      <c r="A171" s="33"/>
      <c r="B171" s="34"/>
      <c r="C171" s="35"/>
      <c r="D171" s="215" t="s">
        <v>154</v>
      </c>
      <c r="E171" s="35"/>
      <c r="F171" s="216" t="s">
        <v>274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154</v>
      </c>
      <c r="AU171" s="16" t="s">
        <v>85</v>
      </c>
    </row>
    <row r="172" spans="1:65" s="13" customFormat="1">
      <c r="B172" s="219"/>
      <c r="C172" s="220"/>
      <c r="D172" s="215" t="s">
        <v>161</v>
      </c>
      <c r="E172" s="221" t="s">
        <v>1</v>
      </c>
      <c r="F172" s="222" t="s">
        <v>305</v>
      </c>
      <c r="G172" s="220"/>
      <c r="H172" s="223">
        <v>1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161</v>
      </c>
      <c r="AU172" s="229" t="s">
        <v>85</v>
      </c>
      <c r="AV172" s="13" t="s">
        <v>87</v>
      </c>
      <c r="AW172" s="13" t="s">
        <v>34</v>
      </c>
      <c r="AX172" s="13" t="s">
        <v>85</v>
      </c>
      <c r="AY172" s="229" t="s">
        <v>144</v>
      </c>
    </row>
    <row r="173" spans="1:65" s="2" customFormat="1" ht="21.75" customHeight="1">
      <c r="A173" s="33"/>
      <c r="B173" s="34"/>
      <c r="C173" s="202" t="s">
        <v>259</v>
      </c>
      <c r="D173" s="202" t="s">
        <v>147</v>
      </c>
      <c r="E173" s="203" t="s">
        <v>306</v>
      </c>
      <c r="F173" s="204" t="s">
        <v>307</v>
      </c>
      <c r="G173" s="205" t="s">
        <v>150</v>
      </c>
      <c r="H173" s="206">
        <v>6</v>
      </c>
      <c r="I173" s="207"/>
      <c r="J173" s="208">
        <f>ROUND(I173*H173,2)</f>
        <v>0</v>
      </c>
      <c r="K173" s="204" t="s">
        <v>151</v>
      </c>
      <c r="L173" s="38"/>
      <c r="M173" s="209" t="s">
        <v>1</v>
      </c>
      <c r="N173" s="210" t="s">
        <v>42</v>
      </c>
      <c r="O173" s="70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216</v>
      </c>
      <c r="AT173" s="213" t="s">
        <v>147</v>
      </c>
      <c r="AU173" s="213" t="s">
        <v>85</v>
      </c>
      <c r="AY173" s="16" t="s">
        <v>144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216</v>
      </c>
      <c r="BM173" s="213" t="s">
        <v>308</v>
      </c>
    </row>
    <row r="174" spans="1:65" s="2" customFormat="1" ht="29.25">
      <c r="A174" s="33"/>
      <c r="B174" s="34"/>
      <c r="C174" s="35"/>
      <c r="D174" s="215" t="s">
        <v>154</v>
      </c>
      <c r="E174" s="35"/>
      <c r="F174" s="216" t="s">
        <v>309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154</v>
      </c>
      <c r="AU174" s="16" t="s">
        <v>85</v>
      </c>
    </row>
    <row r="175" spans="1:65" s="13" customFormat="1">
      <c r="B175" s="219"/>
      <c r="C175" s="220"/>
      <c r="D175" s="215" t="s">
        <v>161</v>
      </c>
      <c r="E175" s="221" t="s">
        <v>1</v>
      </c>
      <c r="F175" s="222" t="s">
        <v>310</v>
      </c>
      <c r="G175" s="220"/>
      <c r="H175" s="223">
        <v>6</v>
      </c>
      <c r="I175" s="224"/>
      <c r="J175" s="220"/>
      <c r="K175" s="220"/>
      <c r="L175" s="225"/>
      <c r="M175" s="240"/>
      <c r="N175" s="241"/>
      <c r="O175" s="241"/>
      <c r="P175" s="241"/>
      <c r="Q175" s="241"/>
      <c r="R175" s="241"/>
      <c r="S175" s="241"/>
      <c r="T175" s="242"/>
      <c r="AT175" s="229" t="s">
        <v>161</v>
      </c>
      <c r="AU175" s="229" t="s">
        <v>85</v>
      </c>
      <c r="AV175" s="13" t="s">
        <v>87</v>
      </c>
      <c r="AW175" s="13" t="s">
        <v>34</v>
      </c>
      <c r="AX175" s="13" t="s">
        <v>85</v>
      </c>
      <c r="AY175" s="229" t="s">
        <v>144</v>
      </c>
    </row>
    <row r="176" spans="1:65" s="2" customFormat="1" ht="6.95" customHeight="1">
      <c r="A176" s="33"/>
      <c r="B176" s="53"/>
      <c r="C176" s="54"/>
      <c r="D176" s="54"/>
      <c r="E176" s="54"/>
      <c r="F176" s="54"/>
      <c r="G176" s="54"/>
      <c r="H176" s="54"/>
      <c r="I176" s="151"/>
      <c r="J176" s="54"/>
      <c r="K176" s="54"/>
      <c r="L176" s="38"/>
      <c r="M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</row>
  </sheetData>
  <sheetProtection algorithmName="SHA-512" hashValue="twOOhkdKXPYtZJsqsMIy8VfLwTSHqMWH0XYW50gYsfrdpeB/pog0ygBy1wqzwjKCgLFwrZ9lzvdeKK82KGFm3w==" saltValue="W1LaCc3eJsE3NGPFMIhcoYwHjcWx+KRS2arLhQGWHi6I95Oc7NPezbz6a0wiyaYfuj2+bRR50Xc8cU1N5QFTVg==" spinCount="100000" sheet="1" objects="1" scenarios="1" formatColumns="0" formatRows="0" autoFilter="0"/>
  <autoFilter ref="C118:K17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7" t="str">
        <f>'Rekapitulace stavby'!K6</f>
        <v>Výměna kolejnic v úseku Suchdol nad Odrou – Heřmánky</v>
      </c>
      <c r="F7" s="308"/>
      <c r="G7" s="308"/>
      <c r="H7" s="308"/>
      <c r="I7" s="107"/>
      <c r="L7" s="19"/>
    </row>
    <row r="8" spans="1:46" s="2" customFormat="1" ht="12" customHeight="1">
      <c r="A8" s="33"/>
      <c r="B8" s="38"/>
      <c r="C8" s="33"/>
      <c r="D8" s="113" t="s">
        <v>119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9" t="s">
        <v>311</v>
      </c>
      <c r="F9" s="310"/>
      <c r="G9" s="310"/>
      <c r="H9" s="31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8. 6. 2020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3" t="s">
        <v>1</v>
      </c>
      <c r="F27" s="313"/>
      <c r="G27" s="313"/>
      <c r="H27" s="31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ROUND((SUM(BE119:BE248)),  2)</f>
        <v>0</v>
      </c>
      <c r="G33" s="33"/>
      <c r="H33" s="33"/>
      <c r="I33" s="130">
        <v>0.21</v>
      </c>
      <c r="J33" s="129">
        <f>ROUND(((SUM(BE119:BE248))*I33),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ROUND((SUM(BF119:BF248)),  2)</f>
        <v>0</v>
      </c>
      <c r="G34" s="33"/>
      <c r="H34" s="33"/>
      <c r="I34" s="130">
        <v>0.15</v>
      </c>
      <c r="J34" s="129">
        <f>ROUND(((SUM(BF119:BF248))*I34),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ROUND((SUM(BG119:BG248)),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ROUND((SUM(BH119:BH248)),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ROUND((SUM(BI119:BI248)),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Výměna kolejnic v úseku Suchdol nad Odrou – Heřmánky</v>
      </c>
      <c r="F85" s="306"/>
      <c r="G85" s="306"/>
      <c r="H85" s="306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6" t="str">
        <f>E9</f>
        <v>SO 03 - Výměna kolejnic km 3,970 - 4,195 Suchdol n.O. - Odry</v>
      </c>
      <c r="F87" s="304"/>
      <c r="G87" s="304"/>
      <c r="H87" s="30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PO Suchdol n.O.</v>
      </c>
      <c r="G89" s="35"/>
      <c r="H89" s="35"/>
      <c r="I89" s="116" t="s">
        <v>22</v>
      </c>
      <c r="J89" s="65" t="str">
        <f>IF(J12="","",J12)</f>
        <v>8. 6. 2020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122</v>
      </c>
      <c r="D94" s="156"/>
      <c r="E94" s="156"/>
      <c r="F94" s="156"/>
      <c r="G94" s="156"/>
      <c r="H94" s="156"/>
      <c r="I94" s="157"/>
      <c r="J94" s="158" t="s">
        <v>123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125</v>
      </c>
    </row>
    <row r="97" spans="1:31" s="9" customFormat="1" ht="24.95" customHeight="1">
      <c r="B97" s="160"/>
      <c r="C97" s="161"/>
      <c r="D97" s="162" t="s">
        <v>126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128</v>
      </c>
      <c r="E99" s="163"/>
      <c r="F99" s="163"/>
      <c r="G99" s="163"/>
      <c r="H99" s="163"/>
      <c r="I99" s="164"/>
      <c r="J99" s="165">
        <f>J210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5" t="str">
        <f>E7</f>
        <v>Výměna kolejnic v úseku Suchdol nad Odrou – Heřmánky</v>
      </c>
      <c r="F109" s="306"/>
      <c r="G109" s="306"/>
      <c r="H109" s="306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6" t="str">
        <f>E9</f>
        <v>SO 03 - Výměna kolejnic km 3,970 - 4,195 Suchdol n.O. - Odry</v>
      </c>
      <c r="F111" s="304"/>
      <c r="G111" s="304"/>
      <c r="H111" s="304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PO Suchdol n.O.</v>
      </c>
      <c r="G113" s="35"/>
      <c r="H113" s="35"/>
      <c r="I113" s="116" t="s">
        <v>22</v>
      </c>
      <c r="J113" s="65" t="str">
        <f>IF(J12="","",J12)</f>
        <v>8. 6. 2020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130</v>
      </c>
      <c r="D118" s="177" t="s">
        <v>62</v>
      </c>
      <c r="E118" s="177" t="s">
        <v>58</v>
      </c>
      <c r="F118" s="177" t="s">
        <v>59</v>
      </c>
      <c r="G118" s="177" t="s">
        <v>131</v>
      </c>
      <c r="H118" s="177" t="s">
        <v>132</v>
      </c>
      <c r="I118" s="178" t="s">
        <v>133</v>
      </c>
      <c r="J118" s="177" t="s">
        <v>123</v>
      </c>
      <c r="K118" s="179" t="s">
        <v>134</v>
      </c>
      <c r="L118" s="180"/>
      <c r="M118" s="74" t="s">
        <v>1</v>
      </c>
      <c r="N118" s="75" t="s">
        <v>41</v>
      </c>
      <c r="O118" s="75" t="s">
        <v>135</v>
      </c>
      <c r="P118" s="75" t="s">
        <v>136</v>
      </c>
      <c r="Q118" s="75" t="s">
        <v>137</v>
      </c>
      <c r="R118" s="75" t="s">
        <v>138</v>
      </c>
      <c r="S118" s="75" t="s">
        <v>139</v>
      </c>
      <c r="T118" s="76" t="s">
        <v>140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141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P120+P210</f>
        <v>0</v>
      </c>
      <c r="Q119" s="78"/>
      <c r="R119" s="183">
        <f>R120+R210</f>
        <v>31.446809999999999</v>
      </c>
      <c r="S119" s="78"/>
      <c r="T119" s="184">
        <f>T120+T210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125</v>
      </c>
      <c r="BK119" s="185">
        <f>BK120+BK210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142</v>
      </c>
      <c r="F120" s="189" t="s">
        <v>143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31.446809999999999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145</v>
      </c>
      <c r="F121" s="200" t="s">
        <v>146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SUM(P122:P209)</f>
        <v>0</v>
      </c>
      <c r="Q121" s="194"/>
      <c r="R121" s="195">
        <f>SUM(R122:R209)</f>
        <v>31.446809999999999</v>
      </c>
      <c r="S121" s="194"/>
      <c r="T121" s="196">
        <f>SUM(T122:T209)</f>
        <v>0</v>
      </c>
      <c r="AR121" s="197" t="s">
        <v>85</v>
      </c>
      <c r="AT121" s="198" t="s">
        <v>76</v>
      </c>
      <c r="AU121" s="198" t="s">
        <v>85</v>
      </c>
      <c r="AY121" s="197" t="s">
        <v>144</v>
      </c>
      <c r="BK121" s="199">
        <f>SUM(BK122:BK209)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147</v>
      </c>
      <c r="E122" s="203" t="s">
        <v>148</v>
      </c>
      <c r="F122" s="204" t="s">
        <v>149</v>
      </c>
      <c r="G122" s="205" t="s">
        <v>150</v>
      </c>
      <c r="H122" s="206">
        <v>20</v>
      </c>
      <c r="I122" s="207"/>
      <c r="J122" s="208">
        <f>ROUND(I122*H122,2)</f>
        <v>0</v>
      </c>
      <c r="K122" s="204" t="s">
        <v>151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147</v>
      </c>
      <c r="AU122" s="213" t="s">
        <v>87</v>
      </c>
      <c r="AY122" s="16" t="s">
        <v>144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312</v>
      </c>
    </row>
    <row r="123" spans="1:65" s="2" customFormat="1" ht="19.5">
      <c r="A123" s="33"/>
      <c r="B123" s="34"/>
      <c r="C123" s="35"/>
      <c r="D123" s="215" t="s">
        <v>154</v>
      </c>
      <c r="E123" s="35"/>
      <c r="F123" s="216" t="s">
        <v>155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154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147</v>
      </c>
      <c r="E124" s="203" t="s">
        <v>156</v>
      </c>
      <c r="F124" s="204" t="s">
        <v>157</v>
      </c>
      <c r="G124" s="205" t="s">
        <v>158</v>
      </c>
      <c r="H124" s="206">
        <v>428</v>
      </c>
      <c r="I124" s="207"/>
      <c r="J124" s="208">
        <f>ROUND(I124*H124,2)</f>
        <v>0</v>
      </c>
      <c r="K124" s="204" t="s">
        <v>151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152</v>
      </c>
      <c r="AT124" s="213" t="s">
        <v>147</v>
      </c>
      <c r="AU124" s="213" t="s">
        <v>87</v>
      </c>
      <c r="AY124" s="16" t="s">
        <v>144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152</v>
      </c>
      <c r="BM124" s="213" t="s">
        <v>313</v>
      </c>
    </row>
    <row r="125" spans="1:65" s="2" customFormat="1" ht="39">
      <c r="A125" s="33"/>
      <c r="B125" s="34"/>
      <c r="C125" s="35"/>
      <c r="D125" s="215" t="s">
        <v>154</v>
      </c>
      <c r="E125" s="35"/>
      <c r="F125" s="216" t="s">
        <v>160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154</v>
      </c>
      <c r="AU125" s="16" t="s">
        <v>87</v>
      </c>
    </row>
    <row r="126" spans="1:65" s="13" customFormat="1">
      <c r="B126" s="219"/>
      <c r="C126" s="220"/>
      <c r="D126" s="215" t="s">
        <v>161</v>
      </c>
      <c r="E126" s="221" t="s">
        <v>1</v>
      </c>
      <c r="F126" s="222" t="s">
        <v>314</v>
      </c>
      <c r="G126" s="220"/>
      <c r="H126" s="223">
        <v>428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161</v>
      </c>
      <c r="AU126" s="229" t="s">
        <v>87</v>
      </c>
      <c r="AV126" s="13" t="s">
        <v>87</v>
      </c>
      <c r="AW126" s="13" t="s">
        <v>34</v>
      </c>
      <c r="AX126" s="13" t="s">
        <v>85</v>
      </c>
      <c r="AY126" s="229" t="s">
        <v>144</v>
      </c>
    </row>
    <row r="127" spans="1:65" s="2" customFormat="1" ht="21.75" customHeight="1">
      <c r="A127" s="33"/>
      <c r="B127" s="34"/>
      <c r="C127" s="202" t="s">
        <v>163</v>
      </c>
      <c r="D127" s="202" t="s">
        <v>147</v>
      </c>
      <c r="E127" s="203" t="s">
        <v>169</v>
      </c>
      <c r="F127" s="204" t="s">
        <v>170</v>
      </c>
      <c r="G127" s="205" t="s">
        <v>158</v>
      </c>
      <c r="H127" s="206">
        <v>428</v>
      </c>
      <c r="I127" s="207"/>
      <c r="J127" s="208">
        <f>ROUND(I127*H127,2)</f>
        <v>0</v>
      </c>
      <c r="K127" s="204" t="s">
        <v>151</v>
      </c>
      <c r="L127" s="38"/>
      <c r="M127" s="209" t="s">
        <v>1</v>
      </c>
      <c r="N127" s="210" t="s">
        <v>42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152</v>
      </c>
      <c r="AT127" s="213" t="s">
        <v>147</v>
      </c>
      <c r="AU127" s="213" t="s">
        <v>87</v>
      </c>
      <c r="AY127" s="16" t="s">
        <v>144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152</v>
      </c>
      <c r="BM127" s="213" t="s">
        <v>315</v>
      </c>
    </row>
    <row r="128" spans="1:65" s="2" customFormat="1" ht="19.5">
      <c r="A128" s="33"/>
      <c r="B128" s="34"/>
      <c r="C128" s="35"/>
      <c r="D128" s="215" t="s">
        <v>154</v>
      </c>
      <c r="E128" s="35"/>
      <c r="F128" s="216" t="s">
        <v>172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154</v>
      </c>
      <c r="AU128" s="16" t="s">
        <v>87</v>
      </c>
    </row>
    <row r="129" spans="1:65" s="2" customFormat="1" ht="21.75" customHeight="1">
      <c r="A129" s="33"/>
      <c r="B129" s="34"/>
      <c r="C129" s="202" t="s">
        <v>152</v>
      </c>
      <c r="D129" s="202" t="s">
        <v>147</v>
      </c>
      <c r="E129" s="203" t="s">
        <v>173</v>
      </c>
      <c r="F129" s="204" t="s">
        <v>174</v>
      </c>
      <c r="G129" s="205" t="s">
        <v>150</v>
      </c>
      <c r="H129" s="206">
        <v>4</v>
      </c>
      <c r="I129" s="207"/>
      <c r="J129" s="208">
        <f>ROUND(I129*H129,2)</f>
        <v>0</v>
      </c>
      <c r="K129" s="204" t="s">
        <v>151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152</v>
      </c>
      <c r="AT129" s="213" t="s">
        <v>147</v>
      </c>
      <c r="AU129" s="213" t="s">
        <v>87</v>
      </c>
      <c r="AY129" s="16" t="s">
        <v>144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152</v>
      </c>
      <c r="BM129" s="213" t="s">
        <v>316</v>
      </c>
    </row>
    <row r="130" spans="1:65" s="2" customFormat="1" ht="19.5">
      <c r="A130" s="33"/>
      <c r="B130" s="34"/>
      <c r="C130" s="35"/>
      <c r="D130" s="215" t="s">
        <v>154</v>
      </c>
      <c r="E130" s="35"/>
      <c r="F130" s="216" t="s">
        <v>176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154</v>
      </c>
      <c r="AU130" s="16" t="s">
        <v>87</v>
      </c>
    </row>
    <row r="131" spans="1:65" s="2" customFormat="1" ht="21.75" customHeight="1">
      <c r="A131" s="33"/>
      <c r="B131" s="34"/>
      <c r="C131" s="202" t="s">
        <v>145</v>
      </c>
      <c r="D131" s="202" t="s">
        <v>147</v>
      </c>
      <c r="E131" s="203" t="s">
        <v>178</v>
      </c>
      <c r="F131" s="204" t="s">
        <v>179</v>
      </c>
      <c r="G131" s="205" t="s">
        <v>150</v>
      </c>
      <c r="H131" s="206">
        <v>195</v>
      </c>
      <c r="I131" s="207"/>
      <c r="J131" s="208">
        <f>ROUND(I131*H131,2)</f>
        <v>0</v>
      </c>
      <c r="K131" s="204" t="s">
        <v>151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152</v>
      </c>
      <c r="AT131" s="213" t="s">
        <v>147</v>
      </c>
      <c r="AU131" s="213" t="s">
        <v>87</v>
      </c>
      <c r="AY131" s="16" t="s">
        <v>144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152</v>
      </c>
      <c r="BM131" s="213" t="s">
        <v>317</v>
      </c>
    </row>
    <row r="132" spans="1:65" s="2" customFormat="1" ht="19.5">
      <c r="A132" s="33"/>
      <c r="B132" s="34"/>
      <c r="C132" s="35"/>
      <c r="D132" s="215" t="s">
        <v>154</v>
      </c>
      <c r="E132" s="35"/>
      <c r="F132" s="216" t="s">
        <v>181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154</v>
      </c>
      <c r="AU132" s="16" t="s">
        <v>87</v>
      </c>
    </row>
    <row r="133" spans="1:65" s="2" customFormat="1" ht="21.75" customHeight="1">
      <c r="A133" s="33"/>
      <c r="B133" s="34"/>
      <c r="C133" s="202" t="s">
        <v>177</v>
      </c>
      <c r="D133" s="202" t="s">
        <v>147</v>
      </c>
      <c r="E133" s="203" t="s">
        <v>183</v>
      </c>
      <c r="F133" s="204" t="s">
        <v>184</v>
      </c>
      <c r="G133" s="205" t="s">
        <v>150</v>
      </c>
      <c r="H133" s="206">
        <v>195</v>
      </c>
      <c r="I133" s="207"/>
      <c r="J133" s="208">
        <f>ROUND(I133*H133,2)</f>
        <v>0</v>
      </c>
      <c r="K133" s="204" t="s">
        <v>151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152</v>
      </c>
      <c r="AT133" s="213" t="s">
        <v>147</v>
      </c>
      <c r="AU133" s="213" t="s">
        <v>87</v>
      </c>
      <c r="AY133" s="16" t="s">
        <v>144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152</v>
      </c>
      <c r="BM133" s="213" t="s">
        <v>318</v>
      </c>
    </row>
    <row r="134" spans="1:65" s="2" customFormat="1" ht="19.5">
      <c r="A134" s="33"/>
      <c r="B134" s="34"/>
      <c r="C134" s="35"/>
      <c r="D134" s="215" t="s">
        <v>154</v>
      </c>
      <c r="E134" s="35"/>
      <c r="F134" s="216" t="s">
        <v>186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154</v>
      </c>
      <c r="AU134" s="16" t="s">
        <v>87</v>
      </c>
    </row>
    <row r="135" spans="1:65" s="2" customFormat="1" ht="21.75" customHeight="1">
      <c r="A135" s="33"/>
      <c r="B135" s="34"/>
      <c r="C135" s="202" t="s">
        <v>182</v>
      </c>
      <c r="D135" s="202" t="s">
        <v>147</v>
      </c>
      <c r="E135" s="203" t="s">
        <v>188</v>
      </c>
      <c r="F135" s="204" t="s">
        <v>189</v>
      </c>
      <c r="G135" s="205" t="s">
        <v>190</v>
      </c>
      <c r="H135" s="206">
        <v>8</v>
      </c>
      <c r="I135" s="207"/>
      <c r="J135" s="208">
        <f>ROUND(I135*H135,2)</f>
        <v>0</v>
      </c>
      <c r="K135" s="204" t="s">
        <v>151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152</v>
      </c>
      <c r="AT135" s="213" t="s">
        <v>147</v>
      </c>
      <c r="AU135" s="213" t="s">
        <v>87</v>
      </c>
      <c r="AY135" s="16" t="s">
        <v>144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152</v>
      </c>
      <c r="BM135" s="213" t="s">
        <v>319</v>
      </c>
    </row>
    <row r="136" spans="1:65" s="2" customFormat="1" ht="39">
      <c r="A136" s="33"/>
      <c r="B136" s="34"/>
      <c r="C136" s="35"/>
      <c r="D136" s="215" t="s">
        <v>154</v>
      </c>
      <c r="E136" s="35"/>
      <c r="F136" s="216" t="s">
        <v>192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154</v>
      </c>
      <c r="AU136" s="16" t="s">
        <v>87</v>
      </c>
    </row>
    <row r="137" spans="1:65" s="2" customFormat="1" ht="21.75" customHeight="1">
      <c r="A137" s="33"/>
      <c r="B137" s="34"/>
      <c r="C137" s="202" t="s">
        <v>187</v>
      </c>
      <c r="D137" s="202" t="s">
        <v>147</v>
      </c>
      <c r="E137" s="203" t="s">
        <v>194</v>
      </c>
      <c r="F137" s="204" t="s">
        <v>195</v>
      </c>
      <c r="G137" s="205" t="s">
        <v>158</v>
      </c>
      <c r="H137" s="206">
        <v>428</v>
      </c>
      <c r="I137" s="207"/>
      <c r="J137" s="208">
        <f>ROUND(I137*H137,2)</f>
        <v>0</v>
      </c>
      <c r="K137" s="204" t="s">
        <v>151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152</v>
      </c>
      <c r="AT137" s="213" t="s">
        <v>147</v>
      </c>
      <c r="AU137" s="213" t="s">
        <v>87</v>
      </c>
      <c r="AY137" s="16" t="s">
        <v>144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152</v>
      </c>
      <c r="BM137" s="213" t="s">
        <v>320</v>
      </c>
    </row>
    <row r="138" spans="1:65" s="2" customFormat="1" ht="29.25">
      <c r="A138" s="33"/>
      <c r="B138" s="34"/>
      <c r="C138" s="35"/>
      <c r="D138" s="215" t="s">
        <v>154</v>
      </c>
      <c r="E138" s="35"/>
      <c r="F138" s="216" t="s">
        <v>197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154</v>
      </c>
      <c r="AU138" s="16" t="s">
        <v>87</v>
      </c>
    </row>
    <row r="139" spans="1:65" s="2" customFormat="1" ht="21.75" customHeight="1">
      <c r="A139" s="33"/>
      <c r="B139" s="34"/>
      <c r="C139" s="202" t="s">
        <v>193</v>
      </c>
      <c r="D139" s="202" t="s">
        <v>147</v>
      </c>
      <c r="E139" s="203" t="s">
        <v>199</v>
      </c>
      <c r="F139" s="204" t="s">
        <v>200</v>
      </c>
      <c r="G139" s="205" t="s">
        <v>158</v>
      </c>
      <c r="H139" s="206">
        <v>200</v>
      </c>
      <c r="I139" s="207"/>
      <c r="J139" s="208">
        <f>ROUND(I139*H139,2)</f>
        <v>0</v>
      </c>
      <c r="K139" s="204" t="s">
        <v>151</v>
      </c>
      <c r="L139" s="38"/>
      <c r="M139" s="209" t="s">
        <v>1</v>
      </c>
      <c r="N139" s="210" t="s">
        <v>42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152</v>
      </c>
      <c r="AT139" s="213" t="s">
        <v>147</v>
      </c>
      <c r="AU139" s="213" t="s">
        <v>87</v>
      </c>
      <c r="AY139" s="16" t="s">
        <v>144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152</v>
      </c>
      <c r="BM139" s="213" t="s">
        <v>321</v>
      </c>
    </row>
    <row r="140" spans="1:65" s="2" customFormat="1" ht="29.25">
      <c r="A140" s="33"/>
      <c r="B140" s="34"/>
      <c r="C140" s="35"/>
      <c r="D140" s="215" t="s">
        <v>154</v>
      </c>
      <c r="E140" s="35"/>
      <c r="F140" s="216" t="s">
        <v>202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154</v>
      </c>
      <c r="AU140" s="16" t="s">
        <v>87</v>
      </c>
    </row>
    <row r="141" spans="1:65" s="2" customFormat="1" ht="21.75" customHeight="1">
      <c r="A141" s="33"/>
      <c r="B141" s="34"/>
      <c r="C141" s="202" t="s">
        <v>198</v>
      </c>
      <c r="D141" s="202" t="s">
        <v>147</v>
      </c>
      <c r="E141" s="203" t="s">
        <v>204</v>
      </c>
      <c r="F141" s="204" t="s">
        <v>205</v>
      </c>
      <c r="G141" s="205" t="s">
        <v>158</v>
      </c>
      <c r="H141" s="206">
        <v>200</v>
      </c>
      <c r="I141" s="207"/>
      <c r="J141" s="208">
        <f>ROUND(I141*H141,2)</f>
        <v>0</v>
      </c>
      <c r="K141" s="204" t="s">
        <v>151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147</v>
      </c>
      <c r="AU141" s="213" t="s">
        <v>87</v>
      </c>
      <c r="AY141" s="16" t="s">
        <v>144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322</v>
      </c>
    </row>
    <row r="142" spans="1:65" s="2" customFormat="1" ht="29.25">
      <c r="A142" s="33"/>
      <c r="B142" s="34"/>
      <c r="C142" s="35"/>
      <c r="D142" s="215" t="s">
        <v>154</v>
      </c>
      <c r="E142" s="35"/>
      <c r="F142" s="216" t="s">
        <v>207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154</v>
      </c>
      <c r="AU142" s="16" t="s">
        <v>87</v>
      </c>
    </row>
    <row r="143" spans="1:65" s="2" customFormat="1" ht="21.75" customHeight="1">
      <c r="A143" s="33"/>
      <c r="B143" s="34"/>
      <c r="C143" s="202" t="s">
        <v>203</v>
      </c>
      <c r="D143" s="202" t="s">
        <v>147</v>
      </c>
      <c r="E143" s="203" t="s">
        <v>209</v>
      </c>
      <c r="F143" s="204" t="s">
        <v>210</v>
      </c>
      <c r="G143" s="205" t="s">
        <v>190</v>
      </c>
      <c r="H143" s="206">
        <v>2</v>
      </c>
      <c r="I143" s="207"/>
      <c r="J143" s="208">
        <f>ROUND(I143*H143,2)</f>
        <v>0</v>
      </c>
      <c r="K143" s="204" t="s">
        <v>151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152</v>
      </c>
      <c r="AT143" s="213" t="s">
        <v>147</v>
      </c>
      <c r="AU143" s="213" t="s">
        <v>87</v>
      </c>
      <c r="AY143" s="16" t="s">
        <v>144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152</v>
      </c>
      <c r="BM143" s="213" t="s">
        <v>323</v>
      </c>
    </row>
    <row r="144" spans="1:65" s="2" customFormat="1" ht="29.25">
      <c r="A144" s="33"/>
      <c r="B144" s="34"/>
      <c r="C144" s="35"/>
      <c r="D144" s="215" t="s">
        <v>154</v>
      </c>
      <c r="E144" s="35"/>
      <c r="F144" s="216" t="s">
        <v>212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154</v>
      </c>
      <c r="AU144" s="16" t="s">
        <v>87</v>
      </c>
    </row>
    <row r="145" spans="1:65" s="2" customFormat="1" ht="21.75" customHeight="1">
      <c r="A145" s="33"/>
      <c r="B145" s="34"/>
      <c r="C145" s="230" t="s">
        <v>208</v>
      </c>
      <c r="D145" s="230" t="s">
        <v>223</v>
      </c>
      <c r="E145" s="231" t="s">
        <v>224</v>
      </c>
      <c r="F145" s="232" t="s">
        <v>225</v>
      </c>
      <c r="G145" s="233" t="s">
        <v>150</v>
      </c>
      <c r="H145" s="234">
        <v>656</v>
      </c>
      <c r="I145" s="235"/>
      <c r="J145" s="236">
        <f>ROUND(I145*H145,2)</f>
        <v>0</v>
      </c>
      <c r="K145" s="232" t="s">
        <v>151</v>
      </c>
      <c r="L145" s="237"/>
      <c r="M145" s="238" t="s">
        <v>1</v>
      </c>
      <c r="N145" s="239" t="s">
        <v>42</v>
      </c>
      <c r="O145" s="70"/>
      <c r="P145" s="211">
        <f>O145*H145</f>
        <v>0</v>
      </c>
      <c r="Q145" s="211">
        <v>1.8000000000000001E-4</v>
      </c>
      <c r="R145" s="211">
        <f>Q145*H145</f>
        <v>0.11808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187</v>
      </c>
      <c r="AT145" s="213" t="s">
        <v>223</v>
      </c>
      <c r="AU145" s="213" t="s">
        <v>87</v>
      </c>
      <c r="AY145" s="16" t="s">
        <v>144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152</v>
      </c>
      <c r="BM145" s="213" t="s">
        <v>324</v>
      </c>
    </row>
    <row r="146" spans="1:65" s="2" customFormat="1">
      <c r="A146" s="33"/>
      <c r="B146" s="34"/>
      <c r="C146" s="35"/>
      <c r="D146" s="215" t="s">
        <v>154</v>
      </c>
      <c r="E146" s="35"/>
      <c r="F146" s="216" t="s">
        <v>225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154</v>
      </c>
      <c r="AU146" s="16" t="s">
        <v>87</v>
      </c>
    </row>
    <row r="147" spans="1:65" s="2" customFormat="1" ht="21.75" customHeight="1">
      <c r="A147" s="33"/>
      <c r="B147" s="34"/>
      <c r="C147" s="230" t="s">
        <v>213</v>
      </c>
      <c r="D147" s="230" t="s">
        <v>223</v>
      </c>
      <c r="E147" s="231" t="s">
        <v>228</v>
      </c>
      <c r="F147" s="232" t="s">
        <v>229</v>
      </c>
      <c r="G147" s="233" t="s">
        <v>150</v>
      </c>
      <c r="H147" s="234">
        <v>195</v>
      </c>
      <c r="I147" s="235"/>
      <c r="J147" s="236">
        <f>ROUND(I147*H147,2)</f>
        <v>0</v>
      </c>
      <c r="K147" s="232" t="s">
        <v>151</v>
      </c>
      <c r="L147" s="237"/>
      <c r="M147" s="238" t="s">
        <v>1</v>
      </c>
      <c r="N147" s="239" t="s">
        <v>42</v>
      </c>
      <c r="O147" s="70"/>
      <c r="P147" s="211">
        <f>O147*H147</f>
        <v>0</v>
      </c>
      <c r="Q147" s="211">
        <v>4.0999999999999999E-4</v>
      </c>
      <c r="R147" s="211">
        <f>Q147*H147</f>
        <v>7.9949999999999993E-2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187</v>
      </c>
      <c r="AT147" s="213" t="s">
        <v>223</v>
      </c>
      <c r="AU147" s="213" t="s">
        <v>87</v>
      </c>
      <c r="AY147" s="16" t="s">
        <v>144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152</v>
      </c>
      <c r="BM147" s="213" t="s">
        <v>325</v>
      </c>
    </row>
    <row r="148" spans="1:65" s="2" customFormat="1">
      <c r="A148" s="33"/>
      <c r="B148" s="34"/>
      <c r="C148" s="35"/>
      <c r="D148" s="215" t="s">
        <v>154</v>
      </c>
      <c r="E148" s="35"/>
      <c r="F148" s="216" t="s">
        <v>229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154</v>
      </c>
      <c r="AU148" s="16" t="s">
        <v>87</v>
      </c>
    </row>
    <row r="149" spans="1:65" s="2" customFormat="1" ht="21.75" customHeight="1">
      <c r="A149" s="33"/>
      <c r="B149" s="34"/>
      <c r="C149" s="230" t="s">
        <v>218</v>
      </c>
      <c r="D149" s="230" t="s">
        <v>223</v>
      </c>
      <c r="E149" s="231" t="s">
        <v>232</v>
      </c>
      <c r="F149" s="232" t="s">
        <v>233</v>
      </c>
      <c r="G149" s="233" t="s">
        <v>150</v>
      </c>
      <c r="H149" s="234">
        <v>195</v>
      </c>
      <c r="I149" s="235"/>
      <c r="J149" s="236">
        <f>ROUND(I149*H149,2)</f>
        <v>0</v>
      </c>
      <c r="K149" s="232" t="s">
        <v>151</v>
      </c>
      <c r="L149" s="237"/>
      <c r="M149" s="238" t="s">
        <v>1</v>
      </c>
      <c r="N149" s="239" t="s">
        <v>42</v>
      </c>
      <c r="O149" s="70"/>
      <c r="P149" s="211">
        <f>O149*H149</f>
        <v>0</v>
      </c>
      <c r="Q149" s="211">
        <v>1.4999999999999999E-4</v>
      </c>
      <c r="R149" s="211">
        <f>Q149*H149</f>
        <v>2.9249999999999998E-2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187</v>
      </c>
      <c r="AT149" s="213" t="s">
        <v>223</v>
      </c>
      <c r="AU149" s="213" t="s">
        <v>87</v>
      </c>
      <c r="AY149" s="16" t="s">
        <v>144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326</v>
      </c>
    </row>
    <row r="150" spans="1:65" s="2" customFormat="1">
      <c r="A150" s="33"/>
      <c r="B150" s="34"/>
      <c r="C150" s="35"/>
      <c r="D150" s="215" t="s">
        <v>154</v>
      </c>
      <c r="E150" s="35"/>
      <c r="F150" s="216" t="s">
        <v>233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154</v>
      </c>
      <c r="AU150" s="16" t="s">
        <v>87</v>
      </c>
    </row>
    <row r="151" spans="1:65" s="2" customFormat="1" ht="21.75" customHeight="1">
      <c r="A151" s="33"/>
      <c r="B151" s="34"/>
      <c r="C151" s="230" t="s">
        <v>8</v>
      </c>
      <c r="D151" s="230" t="s">
        <v>223</v>
      </c>
      <c r="E151" s="231" t="s">
        <v>236</v>
      </c>
      <c r="F151" s="232" t="s">
        <v>237</v>
      </c>
      <c r="G151" s="233" t="s">
        <v>150</v>
      </c>
      <c r="H151" s="234">
        <v>195</v>
      </c>
      <c r="I151" s="235"/>
      <c r="J151" s="236">
        <f>ROUND(I151*H151,2)</f>
        <v>0</v>
      </c>
      <c r="K151" s="232" t="s">
        <v>151</v>
      </c>
      <c r="L151" s="237"/>
      <c r="M151" s="238" t="s">
        <v>1</v>
      </c>
      <c r="N151" s="239" t="s">
        <v>42</v>
      </c>
      <c r="O151" s="70"/>
      <c r="P151" s="211">
        <f>O151*H151</f>
        <v>0</v>
      </c>
      <c r="Q151" s="211">
        <v>9.0000000000000006E-5</v>
      </c>
      <c r="R151" s="211">
        <f>Q151*H151</f>
        <v>1.755E-2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187</v>
      </c>
      <c r="AT151" s="213" t="s">
        <v>223</v>
      </c>
      <c r="AU151" s="213" t="s">
        <v>87</v>
      </c>
      <c r="AY151" s="16" t="s">
        <v>144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152</v>
      </c>
      <c r="BM151" s="213" t="s">
        <v>327</v>
      </c>
    </row>
    <row r="152" spans="1:65" s="2" customFormat="1">
      <c r="A152" s="33"/>
      <c r="B152" s="34"/>
      <c r="C152" s="35"/>
      <c r="D152" s="215" t="s">
        <v>154</v>
      </c>
      <c r="E152" s="35"/>
      <c r="F152" s="216" t="s">
        <v>237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154</v>
      </c>
      <c r="AU152" s="16" t="s">
        <v>87</v>
      </c>
    </row>
    <row r="153" spans="1:65" s="2" customFormat="1" ht="21.75" customHeight="1">
      <c r="A153" s="33"/>
      <c r="B153" s="34"/>
      <c r="C153" s="230" t="s">
        <v>227</v>
      </c>
      <c r="D153" s="230" t="s">
        <v>223</v>
      </c>
      <c r="E153" s="231" t="s">
        <v>240</v>
      </c>
      <c r="F153" s="232" t="s">
        <v>241</v>
      </c>
      <c r="G153" s="233" t="s">
        <v>150</v>
      </c>
      <c r="H153" s="234">
        <v>390</v>
      </c>
      <c r="I153" s="235"/>
      <c r="J153" s="236">
        <f>ROUND(I153*H153,2)</f>
        <v>0</v>
      </c>
      <c r="K153" s="232" t="s">
        <v>151</v>
      </c>
      <c r="L153" s="237"/>
      <c r="M153" s="238" t="s">
        <v>1</v>
      </c>
      <c r="N153" s="239" t="s">
        <v>42</v>
      </c>
      <c r="O153" s="70"/>
      <c r="P153" s="211">
        <f>O153*H153</f>
        <v>0</v>
      </c>
      <c r="Q153" s="211">
        <v>5.0000000000000002E-5</v>
      </c>
      <c r="R153" s="211">
        <f>Q153*H153</f>
        <v>1.95E-2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187</v>
      </c>
      <c r="AT153" s="213" t="s">
        <v>223</v>
      </c>
      <c r="AU153" s="213" t="s">
        <v>87</v>
      </c>
      <c r="AY153" s="16" t="s">
        <v>144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152</v>
      </c>
      <c r="BM153" s="213" t="s">
        <v>328</v>
      </c>
    </row>
    <row r="154" spans="1:65" s="2" customFormat="1">
      <c r="A154" s="33"/>
      <c r="B154" s="34"/>
      <c r="C154" s="35"/>
      <c r="D154" s="215" t="s">
        <v>154</v>
      </c>
      <c r="E154" s="35"/>
      <c r="F154" s="216" t="s">
        <v>241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154</v>
      </c>
      <c r="AU154" s="16" t="s">
        <v>87</v>
      </c>
    </row>
    <row r="155" spans="1:65" s="2" customFormat="1" ht="21.75" customHeight="1">
      <c r="A155" s="33"/>
      <c r="B155" s="34"/>
      <c r="C155" s="202" t="s">
        <v>231</v>
      </c>
      <c r="D155" s="202" t="s">
        <v>147</v>
      </c>
      <c r="E155" s="203" t="s">
        <v>329</v>
      </c>
      <c r="F155" s="204" t="s">
        <v>330</v>
      </c>
      <c r="G155" s="205" t="s">
        <v>158</v>
      </c>
      <c r="H155" s="206">
        <v>10.199999999999999</v>
      </c>
      <c r="I155" s="207"/>
      <c r="J155" s="208">
        <f>ROUND(I155*H155,2)</f>
        <v>0</v>
      </c>
      <c r="K155" s="204" t="s">
        <v>151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152</v>
      </c>
      <c r="AT155" s="213" t="s">
        <v>147</v>
      </c>
      <c r="AU155" s="213" t="s">
        <v>87</v>
      </c>
      <c r="AY155" s="16" t="s">
        <v>144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152</v>
      </c>
      <c r="BM155" s="213" t="s">
        <v>331</v>
      </c>
    </row>
    <row r="156" spans="1:65" s="2" customFormat="1">
      <c r="A156" s="33"/>
      <c r="B156" s="34"/>
      <c r="C156" s="35"/>
      <c r="D156" s="215" t="s">
        <v>154</v>
      </c>
      <c r="E156" s="35"/>
      <c r="F156" s="216" t="s">
        <v>332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154</v>
      </c>
      <c r="AU156" s="16" t="s">
        <v>87</v>
      </c>
    </row>
    <row r="157" spans="1:65" s="2" customFormat="1" ht="21.75" customHeight="1">
      <c r="A157" s="33"/>
      <c r="B157" s="34"/>
      <c r="C157" s="202" t="s">
        <v>235</v>
      </c>
      <c r="D157" s="202" t="s">
        <v>147</v>
      </c>
      <c r="E157" s="203" t="s">
        <v>333</v>
      </c>
      <c r="F157" s="204" t="s">
        <v>334</v>
      </c>
      <c r="G157" s="205" t="s">
        <v>335</v>
      </c>
      <c r="H157" s="206">
        <v>22.2</v>
      </c>
      <c r="I157" s="207"/>
      <c r="J157" s="208">
        <f>ROUND(I157*H157,2)</f>
        <v>0</v>
      </c>
      <c r="K157" s="204" t="s">
        <v>151</v>
      </c>
      <c r="L157" s="38"/>
      <c r="M157" s="209" t="s">
        <v>1</v>
      </c>
      <c r="N157" s="210" t="s">
        <v>42</v>
      </c>
      <c r="O157" s="70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152</v>
      </c>
      <c r="AT157" s="213" t="s">
        <v>147</v>
      </c>
      <c r="AU157" s="213" t="s">
        <v>87</v>
      </c>
      <c r="AY157" s="16" t="s">
        <v>144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85</v>
      </c>
      <c r="BK157" s="214">
        <f>ROUND(I157*H157,2)</f>
        <v>0</v>
      </c>
      <c r="BL157" s="16" t="s">
        <v>152</v>
      </c>
      <c r="BM157" s="213" t="s">
        <v>336</v>
      </c>
    </row>
    <row r="158" spans="1:65" s="2" customFormat="1" ht="19.5">
      <c r="A158" s="33"/>
      <c r="B158" s="34"/>
      <c r="C158" s="35"/>
      <c r="D158" s="215" t="s">
        <v>154</v>
      </c>
      <c r="E158" s="35"/>
      <c r="F158" s="216" t="s">
        <v>337</v>
      </c>
      <c r="G158" s="35"/>
      <c r="H158" s="35"/>
      <c r="I158" s="114"/>
      <c r="J158" s="35"/>
      <c r="K158" s="35"/>
      <c r="L158" s="38"/>
      <c r="M158" s="217"/>
      <c r="N158" s="21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154</v>
      </c>
      <c r="AU158" s="16" t="s">
        <v>87</v>
      </c>
    </row>
    <row r="159" spans="1:65" s="13" customFormat="1">
      <c r="B159" s="219"/>
      <c r="C159" s="220"/>
      <c r="D159" s="215" t="s">
        <v>161</v>
      </c>
      <c r="E159" s="221" t="s">
        <v>1</v>
      </c>
      <c r="F159" s="222" t="s">
        <v>338</v>
      </c>
      <c r="G159" s="220"/>
      <c r="H159" s="223">
        <v>22.2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161</v>
      </c>
      <c r="AU159" s="229" t="s">
        <v>87</v>
      </c>
      <c r="AV159" s="13" t="s">
        <v>87</v>
      </c>
      <c r="AW159" s="13" t="s">
        <v>34</v>
      </c>
      <c r="AX159" s="13" t="s">
        <v>85</v>
      </c>
      <c r="AY159" s="229" t="s">
        <v>144</v>
      </c>
    </row>
    <row r="160" spans="1:65" s="2" customFormat="1" ht="21.75" customHeight="1">
      <c r="A160" s="33"/>
      <c r="B160" s="34"/>
      <c r="C160" s="202" t="s">
        <v>239</v>
      </c>
      <c r="D160" s="202" t="s">
        <v>147</v>
      </c>
      <c r="E160" s="203" t="s">
        <v>339</v>
      </c>
      <c r="F160" s="204" t="s">
        <v>340</v>
      </c>
      <c r="G160" s="205" t="s">
        <v>158</v>
      </c>
      <c r="H160" s="206">
        <v>6.3</v>
      </c>
      <c r="I160" s="207"/>
      <c r="J160" s="208">
        <f>ROUND(I160*H160,2)</f>
        <v>0</v>
      </c>
      <c r="K160" s="204" t="s">
        <v>151</v>
      </c>
      <c r="L160" s="38"/>
      <c r="M160" s="209" t="s">
        <v>1</v>
      </c>
      <c r="N160" s="210" t="s">
        <v>42</v>
      </c>
      <c r="O160" s="70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152</v>
      </c>
      <c r="AT160" s="213" t="s">
        <v>147</v>
      </c>
      <c r="AU160" s="213" t="s">
        <v>87</v>
      </c>
      <c r="AY160" s="16" t="s">
        <v>144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85</v>
      </c>
      <c r="BK160" s="214">
        <f>ROUND(I160*H160,2)</f>
        <v>0</v>
      </c>
      <c r="BL160" s="16" t="s">
        <v>152</v>
      </c>
      <c r="BM160" s="213" t="s">
        <v>341</v>
      </c>
    </row>
    <row r="161" spans="1:65" s="2" customFormat="1" ht="19.5">
      <c r="A161" s="33"/>
      <c r="B161" s="34"/>
      <c r="C161" s="35"/>
      <c r="D161" s="215" t="s">
        <v>154</v>
      </c>
      <c r="E161" s="35"/>
      <c r="F161" s="216" t="s">
        <v>342</v>
      </c>
      <c r="G161" s="35"/>
      <c r="H161" s="35"/>
      <c r="I161" s="114"/>
      <c r="J161" s="35"/>
      <c r="K161" s="35"/>
      <c r="L161" s="38"/>
      <c r="M161" s="217"/>
      <c r="N161" s="21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154</v>
      </c>
      <c r="AU161" s="16" t="s">
        <v>87</v>
      </c>
    </row>
    <row r="162" spans="1:65" s="2" customFormat="1" ht="21.75" customHeight="1">
      <c r="A162" s="33"/>
      <c r="B162" s="34"/>
      <c r="C162" s="202" t="s">
        <v>245</v>
      </c>
      <c r="D162" s="202" t="s">
        <v>147</v>
      </c>
      <c r="E162" s="203" t="s">
        <v>343</v>
      </c>
      <c r="F162" s="204" t="s">
        <v>344</v>
      </c>
      <c r="G162" s="205" t="s">
        <v>345</v>
      </c>
      <c r="H162" s="206">
        <v>0.24</v>
      </c>
      <c r="I162" s="207"/>
      <c r="J162" s="208">
        <f>ROUND(I162*H162,2)</f>
        <v>0</v>
      </c>
      <c r="K162" s="204" t="s">
        <v>151</v>
      </c>
      <c r="L162" s="38"/>
      <c r="M162" s="209" t="s">
        <v>1</v>
      </c>
      <c r="N162" s="210" t="s">
        <v>42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152</v>
      </c>
      <c r="AT162" s="213" t="s">
        <v>147</v>
      </c>
      <c r="AU162" s="213" t="s">
        <v>87</v>
      </c>
      <c r="AY162" s="16" t="s">
        <v>144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152</v>
      </c>
      <c r="BM162" s="213" t="s">
        <v>346</v>
      </c>
    </row>
    <row r="163" spans="1:65" s="2" customFormat="1" ht="19.5">
      <c r="A163" s="33"/>
      <c r="B163" s="34"/>
      <c r="C163" s="35"/>
      <c r="D163" s="215" t="s">
        <v>154</v>
      </c>
      <c r="E163" s="35"/>
      <c r="F163" s="216" t="s">
        <v>347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154</v>
      </c>
      <c r="AU163" s="16" t="s">
        <v>87</v>
      </c>
    </row>
    <row r="164" spans="1:65" s="13" customFormat="1">
      <c r="B164" s="219"/>
      <c r="C164" s="220"/>
      <c r="D164" s="215" t="s">
        <v>161</v>
      </c>
      <c r="E164" s="221" t="s">
        <v>1</v>
      </c>
      <c r="F164" s="222" t="s">
        <v>348</v>
      </c>
      <c r="G164" s="220"/>
      <c r="H164" s="223">
        <v>0.24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161</v>
      </c>
      <c r="AU164" s="229" t="s">
        <v>87</v>
      </c>
      <c r="AV164" s="13" t="s">
        <v>87</v>
      </c>
      <c r="AW164" s="13" t="s">
        <v>34</v>
      </c>
      <c r="AX164" s="13" t="s">
        <v>85</v>
      </c>
      <c r="AY164" s="229" t="s">
        <v>144</v>
      </c>
    </row>
    <row r="165" spans="1:65" s="2" customFormat="1" ht="21.75" customHeight="1">
      <c r="A165" s="33"/>
      <c r="B165" s="34"/>
      <c r="C165" s="202" t="s">
        <v>7</v>
      </c>
      <c r="D165" s="202" t="s">
        <v>147</v>
      </c>
      <c r="E165" s="203" t="s">
        <v>349</v>
      </c>
      <c r="F165" s="204" t="s">
        <v>350</v>
      </c>
      <c r="G165" s="205" t="s">
        <v>351</v>
      </c>
      <c r="H165" s="206">
        <v>1.0999999999999999E-2</v>
      </c>
      <c r="I165" s="207"/>
      <c r="J165" s="208">
        <f>ROUND(I165*H165,2)</f>
        <v>0</v>
      </c>
      <c r="K165" s="204" t="s">
        <v>151</v>
      </c>
      <c r="L165" s="38"/>
      <c r="M165" s="209" t="s">
        <v>1</v>
      </c>
      <c r="N165" s="210" t="s">
        <v>42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152</v>
      </c>
      <c r="AT165" s="213" t="s">
        <v>147</v>
      </c>
      <c r="AU165" s="213" t="s">
        <v>87</v>
      </c>
      <c r="AY165" s="16" t="s">
        <v>144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152</v>
      </c>
      <c r="BM165" s="213" t="s">
        <v>352</v>
      </c>
    </row>
    <row r="166" spans="1:65" s="2" customFormat="1" ht="29.25">
      <c r="A166" s="33"/>
      <c r="B166" s="34"/>
      <c r="C166" s="35"/>
      <c r="D166" s="215" t="s">
        <v>154</v>
      </c>
      <c r="E166" s="35"/>
      <c r="F166" s="216" t="s">
        <v>353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154</v>
      </c>
      <c r="AU166" s="16" t="s">
        <v>87</v>
      </c>
    </row>
    <row r="167" spans="1:65" s="2" customFormat="1" ht="21.75" customHeight="1">
      <c r="A167" s="33"/>
      <c r="B167" s="34"/>
      <c r="C167" s="202" t="s">
        <v>257</v>
      </c>
      <c r="D167" s="202" t="s">
        <v>147</v>
      </c>
      <c r="E167" s="203" t="s">
        <v>354</v>
      </c>
      <c r="F167" s="204" t="s">
        <v>355</v>
      </c>
      <c r="G167" s="205" t="s">
        <v>345</v>
      </c>
      <c r="H167" s="206">
        <v>11.638</v>
      </c>
      <c r="I167" s="207"/>
      <c r="J167" s="208">
        <f>ROUND(I167*H167,2)</f>
        <v>0</v>
      </c>
      <c r="K167" s="204" t="s">
        <v>151</v>
      </c>
      <c r="L167" s="38"/>
      <c r="M167" s="209" t="s">
        <v>1</v>
      </c>
      <c r="N167" s="210" t="s">
        <v>42</v>
      </c>
      <c r="O167" s="70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152</v>
      </c>
      <c r="AT167" s="213" t="s">
        <v>147</v>
      </c>
      <c r="AU167" s="213" t="s">
        <v>87</v>
      </c>
      <c r="AY167" s="16" t="s">
        <v>144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152</v>
      </c>
      <c r="BM167" s="213" t="s">
        <v>356</v>
      </c>
    </row>
    <row r="168" spans="1:65" s="2" customFormat="1" ht="29.25">
      <c r="A168" s="33"/>
      <c r="B168" s="34"/>
      <c r="C168" s="35"/>
      <c r="D168" s="215" t="s">
        <v>154</v>
      </c>
      <c r="E168" s="35"/>
      <c r="F168" s="216" t="s">
        <v>357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154</v>
      </c>
      <c r="AU168" s="16" t="s">
        <v>87</v>
      </c>
    </row>
    <row r="169" spans="1:65" s="13" customFormat="1">
      <c r="B169" s="219"/>
      <c r="C169" s="220"/>
      <c r="D169" s="215" t="s">
        <v>161</v>
      </c>
      <c r="E169" s="221" t="s">
        <v>1</v>
      </c>
      <c r="F169" s="222" t="s">
        <v>358</v>
      </c>
      <c r="G169" s="220"/>
      <c r="H169" s="223">
        <v>11.638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161</v>
      </c>
      <c r="AU169" s="229" t="s">
        <v>87</v>
      </c>
      <c r="AV169" s="13" t="s">
        <v>87</v>
      </c>
      <c r="AW169" s="13" t="s">
        <v>34</v>
      </c>
      <c r="AX169" s="13" t="s">
        <v>85</v>
      </c>
      <c r="AY169" s="229" t="s">
        <v>144</v>
      </c>
    </row>
    <row r="170" spans="1:65" s="2" customFormat="1" ht="21.75" customHeight="1">
      <c r="A170" s="33"/>
      <c r="B170" s="34"/>
      <c r="C170" s="202" t="s">
        <v>259</v>
      </c>
      <c r="D170" s="202" t="s">
        <v>147</v>
      </c>
      <c r="E170" s="203" t="s">
        <v>359</v>
      </c>
      <c r="F170" s="204" t="s">
        <v>360</v>
      </c>
      <c r="G170" s="205" t="s">
        <v>345</v>
      </c>
      <c r="H170" s="206">
        <v>11.77</v>
      </c>
      <c r="I170" s="207"/>
      <c r="J170" s="208">
        <f>ROUND(I170*H170,2)</f>
        <v>0</v>
      </c>
      <c r="K170" s="204" t="s">
        <v>151</v>
      </c>
      <c r="L170" s="38"/>
      <c r="M170" s="209" t="s">
        <v>1</v>
      </c>
      <c r="N170" s="210" t="s">
        <v>42</v>
      </c>
      <c r="O170" s="70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152</v>
      </c>
      <c r="AT170" s="213" t="s">
        <v>147</v>
      </c>
      <c r="AU170" s="213" t="s">
        <v>87</v>
      </c>
      <c r="AY170" s="16" t="s">
        <v>144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0</v>
      </c>
      <c r="BL170" s="16" t="s">
        <v>152</v>
      </c>
      <c r="BM170" s="213" t="s">
        <v>361</v>
      </c>
    </row>
    <row r="171" spans="1:65" s="2" customFormat="1" ht="39">
      <c r="A171" s="33"/>
      <c r="B171" s="34"/>
      <c r="C171" s="35"/>
      <c r="D171" s="215" t="s">
        <v>154</v>
      </c>
      <c r="E171" s="35"/>
      <c r="F171" s="216" t="s">
        <v>362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154</v>
      </c>
      <c r="AU171" s="16" t="s">
        <v>87</v>
      </c>
    </row>
    <row r="172" spans="1:65" s="13" customFormat="1">
      <c r="B172" s="219"/>
      <c r="C172" s="220"/>
      <c r="D172" s="215" t="s">
        <v>161</v>
      </c>
      <c r="E172" s="221" t="s">
        <v>1</v>
      </c>
      <c r="F172" s="222" t="s">
        <v>363</v>
      </c>
      <c r="G172" s="220"/>
      <c r="H172" s="223">
        <v>11.77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161</v>
      </c>
      <c r="AU172" s="229" t="s">
        <v>87</v>
      </c>
      <c r="AV172" s="13" t="s">
        <v>87</v>
      </c>
      <c r="AW172" s="13" t="s">
        <v>34</v>
      </c>
      <c r="AX172" s="13" t="s">
        <v>85</v>
      </c>
      <c r="AY172" s="229" t="s">
        <v>144</v>
      </c>
    </row>
    <row r="173" spans="1:65" s="2" customFormat="1" ht="21.75" customHeight="1">
      <c r="A173" s="33"/>
      <c r="B173" s="34"/>
      <c r="C173" s="202" t="s">
        <v>265</v>
      </c>
      <c r="D173" s="202" t="s">
        <v>147</v>
      </c>
      <c r="E173" s="203" t="s">
        <v>364</v>
      </c>
      <c r="F173" s="204" t="s">
        <v>365</v>
      </c>
      <c r="G173" s="205" t="s">
        <v>351</v>
      </c>
      <c r="H173" s="206">
        <v>1.0999999999999999E-2</v>
      </c>
      <c r="I173" s="207"/>
      <c r="J173" s="208">
        <f>ROUND(I173*H173,2)</f>
        <v>0</v>
      </c>
      <c r="K173" s="204" t="s">
        <v>151</v>
      </c>
      <c r="L173" s="38"/>
      <c r="M173" s="209" t="s">
        <v>1</v>
      </c>
      <c r="N173" s="210" t="s">
        <v>42</v>
      </c>
      <c r="O173" s="70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152</v>
      </c>
      <c r="AT173" s="213" t="s">
        <v>147</v>
      </c>
      <c r="AU173" s="213" t="s">
        <v>87</v>
      </c>
      <c r="AY173" s="16" t="s">
        <v>144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152</v>
      </c>
      <c r="BM173" s="213" t="s">
        <v>366</v>
      </c>
    </row>
    <row r="174" spans="1:65" s="2" customFormat="1" ht="29.25">
      <c r="A174" s="33"/>
      <c r="B174" s="34"/>
      <c r="C174" s="35"/>
      <c r="D174" s="215" t="s">
        <v>154</v>
      </c>
      <c r="E174" s="35"/>
      <c r="F174" s="216" t="s">
        <v>367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154</v>
      </c>
      <c r="AU174" s="16" t="s">
        <v>87</v>
      </c>
    </row>
    <row r="175" spans="1:65" s="2" customFormat="1" ht="21.75" customHeight="1">
      <c r="A175" s="33"/>
      <c r="B175" s="34"/>
      <c r="C175" s="202" t="s">
        <v>270</v>
      </c>
      <c r="D175" s="202" t="s">
        <v>147</v>
      </c>
      <c r="E175" s="203" t="s">
        <v>368</v>
      </c>
      <c r="F175" s="204" t="s">
        <v>369</v>
      </c>
      <c r="G175" s="205" t="s">
        <v>351</v>
      </c>
      <c r="H175" s="206">
        <v>0.22500000000000001</v>
      </c>
      <c r="I175" s="207"/>
      <c r="J175" s="208">
        <f>ROUND(I175*H175,2)</f>
        <v>0</v>
      </c>
      <c r="K175" s="204" t="s">
        <v>151</v>
      </c>
      <c r="L175" s="38"/>
      <c r="M175" s="209" t="s">
        <v>1</v>
      </c>
      <c r="N175" s="210" t="s">
        <v>42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152</v>
      </c>
      <c r="AT175" s="213" t="s">
        <v>147</v>
      </c>
      <c r="AU175" s="213" t="s">
        <v>87</v>
      </c>
      <c r="AY175" s="16" t="s">
        <v>144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152</v>
      </c>
      <c r="BM175" s="213" t="s">
        <v>370</v>
      </c>
    </row>
    <row r="176" spans="1:65" s="2" customFormat="1" ht="39">
      <c r="A176" s="33"/>
      <c r="B176" s="34"/>
      <c r="C176" s="35"/>
      <c r="D176" s="215" t="s">
        <v>154</v>
      </c>
      <c r="E176" s="35"/>
      <c r="F176" s="216" t="s">
        <v>371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154</v>
      </c>
      <c r="AU176" s="16" t="s">
        <v>87</v>
      </c>
    </row>
    <row r="177" spans="1:65" s="2" customFormat="1" ht="21.75" customHeight="1">
      <c r="A177" s="33"/>
      <c r="B177" s="34"/>
      <c r="C177" s="202" t="s">
        <v>372</v>
      </c>
      <c r="D177" s="202" t="s">
        <v>147</v>
      </c>
      <c r="E177" s="203" t="s">
        <v>373</v>
      </c>
      <c r="F177" s="204" t="s">
        <v>374</v>
      </c>
      <c r="G177" s="205" t="s">
        <v>158</v>
      </c>
      <c r="H177" s="206">
        <v>6.3</v>
      </c>
      <c r="I177" s="207"/>
      <c r="J177" s="208">
        <f>ROUND(I177*H177,2)</f>
        <v>0</v>
      </c>
      <c r="K177" s="204" t="s">
        <v>151</v>
      </c>
      <c r="L177" s="38"/>
      <c r="M177" s="209" t="s">
        <v>1</v>
      </c>
      <c r="N177" s="210" t="s">
        <v>42</v>
      </c>
      <c r="O177" s="70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152</v>
      </c>
      <c r="AT177" s="213" t="s">
        <v>147</v>
      </c>
      <c r="AU177" s="213" t="s">
        <v>87</v>
      </c>
      <c r="AY177" s="16" t="s">
        <v>144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152</v>
      </c>
      <c r="BM177" s="213" t="s">
        <v>375</v>
      </c>
    </row>
    <row r="178" spans="1:65" s="2" customFormat="1" ht="19.5">
      <c r="A178" s="33"/>
      <c r="B178" s="34"/>
      <c r="C178" s="35"/>
      <c r="D178" s="215" t="s">
        <v>154</v>
      </c>
      <c r="E178" s="35"/>
      <c r="F178" s="216" t="s">
        <v>376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154</v>
      </c>
      <c r="AU178" s="16" t="s">
        <v>87</v>
      </c>
    </row>
    <row r="179" spans="1:65" s="2" customFormat="1" ht="21.75" customHeight="1">
      <c r="A179" s="33"/>
      <c r="B179" s="34"/>
      <c r="C179" s="202" t="s">
        <v>377</v>
      </c>
      <c r="D179" s="202" t="s">
        <v>147</v>
      </c>
      <c r="E179" s="203" t="s">
        <v>378</v>
      </c>
      <c r="F179" s="204" t="s">
        <v>379</v>
      </c>
      <c r="G179" s="205" t="s">
        <v>335</v>
      </c>
      <c r="H179" s="206">
        <v>22.2</v>
      </c>
      <c r="I179" s="207"/>
      <c r="J179" s="208">
        <f>ROUND(I179*H179,2)</f>
        <v>0</v>
      </c>
      <c r="K179" s="204" t="s">
        <v>151</v>
      </c>
      <c r="L179" s="38"/>
      <c r="M179" s="209" t="s">
        <v>1</v>
      </c>
      <c r="N179" s="210" t="s">
        <v>42</v>
      </c>
      <c r="O179" s="70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152</v>
      </c>
      <c r="AT179" s="213" t="s">
        <v>147</v>
      </c>
      <c r="AU179" s="213" t="s">
        <v>87</v>
      </c>
      <c r="AY179" s="16" t="s">
        <v>144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152</v>
      </c>
      <c r="BM179" s="213" t="s">
        <v>380</v>
      </c>
    </row>
    <row r="180" spans="1:65" s="2" customFormat="1" ht="29.25">
      <c r="A180" s="33"/>
      <c r="B180" s="34"/>
      <c r="C180" s="35"/>
      <c r="D180" s="215" t="s">
        <v>154</v>
      </c>
      <c r="E180" s="35"/>
      <c r="F180" s="216" t="s">
        <v>381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154</v>
      </c>
      <c r="AU180" s="16" t="s">
        <v>87</v>
      </c>
    </row>
    <row r="181" spans="1:65" s="13" customFormat="1">
      <c r="B181" s="219"/>
      <c r="C181" s="220"/>
      <c r="D181" s="215" t="s">
        <v>161</v>
      </c>
      <c r="E181" s="221" t="s">
        <v>1</v>
      </c>
      <c r="F181" s="222" t="s">
        <v>338</v>
      </c>
      <c r="G181" s="220"/>
      <c r="H181" s="223">
        <v>22.2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161</v>
      </c>
      <c r="AU181" s="229" t="s">
        <v>87</v>
      </c>
      <c r="AV181" s="13" t="s">
        <v>87</v>
      </c>
      <c r="AW181" s="13" t="s">
        <v>34</v>
      </c>
      <c r="AX181" s="13" t="s">
        <v>85</v>
      </c>
      <c r="AY181" s="229" t="s">
        <v>144</v>
      </c>
    </row>
    <row r="182" spans="1:65" s="2" customFormat="1" ht="21.75" customHeight="1">
      <c r="A182" s="33"/>
      <c r="B182" s="34"/>
      <c r="C182" s="202" t="s">
        <v>382</v>
      </c>
      <c r="D182" s="202" t="s">
        <v>147</v>
      </c>
      <c r="E182" s="203" t="s">
        <v>383</v>
      </c>
      <c r="F182" s="204" t="s">
        <v>384</v>
      </c>
      <c r="G182" s="205" t="s">
        <v>335</v>
      </c>
      <c r="H182" s="206">
        <v>1.2</v>
      </c>
      <c r="I182" s="207"/>
      <c r="J182" s="208">
        <f>ROUND(I182*H182,2)</f>
        <v>0</v>
      </c>
      <c r="K182" s="204" t="s">
        <v>151</v>
      </c>
      <c r="L182" s="38"/>
      <c r="M182" s="209" t="s">
        <v>1</v>
      </c>
      <c r="N182" s="210" t="s">
        <v>42</v>
      </c>
      <c r="O182" s="70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152</v>
      </c>
      <c r="AT182" s="213" t="s">
        <v>147</v>
      </c>
      <c r="AU182" s="213" t="s">
        <v>87</v>
      </c>
      <c r="AY182" s="16" t="s">
        <v>144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152</v>
      </c>
      <c r="BM182" s="213" t="s">
        <v>385</v>
      </c>
    </row>
    <row r="183" spans="1:65" s="2" customFormat="1" ht="19.5">
      <c r="A183" s="33"/>
      <c r="B183" s="34"/>
      <c r="C183" s="35"/>
      <c r="D183" s="215" t="s">
        <v>154</v>
      </c>
      <c r="E183" s="35"/>
      <c r="F183" s="216" t="s">
        <v>386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154</v>
      </c>
      <c r="AU183" s="16" t="s">
        <v>87</v>
      </c>
    </row>
    <row r="184" spans="1:65" s="13" customFormat="1">
      <c r="B184" s="219"/>
      <c r="C184" s="220"/>
      <c r="D184" s="215" t="s">
        <v>161</v>
      </c>
      <c r="E184" s="221" t="s">
        <v>1</v>
      </c>
      <c r="F184" s="222" t="s">
        <v>387</v>
      </c>
      <c r="G184" s="220"/>
      <c r="H184" s="223">
        <v>1.2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161</v>
      </c>
      <c r="AU184" s="229" t="s">
        <v>87</v>
      </c>
      <c r="AV184" s="13" t="s">
        <v>87</v>
      </c>
      <c r="AW184" s="13" t="s">
        <v>34</v>
      </c>
      <c r="AX184" s="13" t="s">
        <v>85</v>
      </c>
      <c r="AY184" s="229" t="s">
        <v>144</v>
      </c>
    </row>
    <row r="185" spans="1:65" s="2" customFormat="1" ht="16.5" customHeight="1">
      <c r="A185" s="33"/>
      <c r="B185" s="34"/>
      <c r="C185" s="202" t="s">
        <v>388</v>
      </c>
      <c r="D185" s="202" t="s">
        <v>147</v>
      </c>
      <c r="E185" s="203" t="s">
        <v>389</v>
      </c>
      <c r="F185" s="204" t="s">
        <v>390</v>
      </c>
      <c r="G185" s="205" t="s">
        <v>335</v>
      </c>
      <c r="H185" s="206">
        <v>16</v>
      </c>
      <c r="I185" s="207"/>
      <c r="J185" s="208">
        <f>ROUND(I185*H185,2)</f>
        <v>0</v>
      </c>
      <c r="K185" s="204" t="s">
        <v>1</v>
      </c>
      <c r="L185" s="38"/>
      <c r="M185" s="209" t="s">
        <v>1</v>
      </c>
      <c r="N185" s="210" t="s">
        <v>42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152</v>
      </c>
      <c r="AT185" s="213" t="s">
        <v>147</v>
      </c>
      <c r="AU185" s="213" t="s">
        <v>87</v>
      </c>
      <c r="AY185" s="16" t="s">
        <v>144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152</v>
      </c>
      <c r="BM185" s="213" t="s">
        <v>391</v>
      </c>
    </row>
    <row r="186" spans="1:65" s="2" customFormat="1">
      <c r="A186" s="33"/>
      <c r="B186" s="34"/>
      <c r="C186" s="35"/>
      <c r="D186" s="215" t="s">
        <v>154</v>
      </c>
      <c r="E186" s="35"/>
      <c r="F186" s="216" t="s">
        <v>390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154</v>
      </c>
      <c r="AU186" s="16" t="s">
        <v>87</v>
      </c>
    </row>
    <row r="187" spans="1:65" s="13" customFormat="1">
      <c r="B187" s="219"/>
      <c r="C187" s="220"/>
      <c r="D187" s="215" t="s">
        <v>161</v>
      </c>
      <c r="E187" s="221" t="s">
        <v>1</v>
      </c>
      <c r="F187" s="222" t="s">
        <v>392</v>
      </c>
      <c r="G187" s="220"/>
      <c r="H187" s="223">
        <v>16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161</v>
      </c>
      <c r="AU187" s="229" t="s">
        <v>87</v>
      </c>
      <c r="AV187" s="13" t="s">
        <v>87</v>
      </c>
      <c r="AW187" s="13" t="s">
        <v>34</v>
      </c>
      <c r="AX187" s="13" t="s">
        <v>85</v>
      </c>
      <c r="AY187" s="229" t="s">
        <v>144</v>
      </c>
    </row>
    <row r="188" spans="1:65" s="2" customFormat="1" ht="21.75" customHeight="1">
      <c r="A188" s="33"/>
      <c r="B188" s="34"/>
      <c r="C188" s="230" t="s">
        <v>393</v>
      </c>
      <c r="D188" s="230" t="s">
        <v>223</v>
      </c>
      <c r="E188" s="231" t="s">
        <v>394</v>
      </c>
      <c r="F188" s="232" t="s">
        <v>395</v>
      </c>
      <c r="G188" s="233" t="s">
        <v>150</v>
      </c>
      <c r="H188" s="234">
        <v>44</v>
      </c>
      <c r="I188" s="235"/>
      <c r="J188" s="236">
        <f>ROUND(I188*H188,2)</f>
        <v>0</v>
      </c>
      <c r="K188" s="232" t="s">
        <v>151</v>
      </c>
      <c r="L188" s="237"/>
      <c r="M188" s="238" t="s">
        <v>1</v>
      </c>
      <c r="N188" s="239" t="s">
        <v>42</v>
      </c>
      <c r="O188" s="70"/>
      <c r="P188" s="211">
        <f>O188*H188</f>
        <v>0</v>
      </c>
      <c r="Q188" s="211">
        <v>1.23E-3</v>
      </c>
      <c r="R188" s="211">
        <f>Q188*H188</f>
        <v>5.4120000000000001E-2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187</v>
      </c>
      <c r="AT188" s="213" t="s">
        <v>223</v>
      </c>
      <c r="AU188" s="213" t="s">
        <v>87</v>
      </c>
      <c r="AY188" s="16" t="s">
        <v>144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85</v>
      </c>
      <c r="BK188" s="214">
        <f>ROUND(I188*H188,2)</f>
        <v>0</v>
      </c>
      <c r="BL188" s="16" t="s">
        <v>152</v>
      </c>
      <c r="BM188" s="213" t="s">
        <v>396</v>
      </c>
    </row>
    <row r="189" spans="1:65" s="2" customFormat="1">
      <c r="A189" s="33"/>
      <c r="B189" s="34"/>
      <c r="C189" s="35"/>
      <c r="D189" s="215" t="s">
        <v>154</v>
      </c>
      <c r="E189" s="35"/>
      <c r="F189" s="216" t="s">
        <v>395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154</v>
      </c>
      <c r="AU189" s="16" t="s">
        <v>87</v>
      </c>
    </row>
    <row r="190" spans="1:65" s="2" customFormat="1" ht="21.75" customHeight="1">
      <c r="A190" s="33"/>
      <c r="B190" s="34"/>
      <c r="C190" s="230" t="s">
        <v>397</v>
      </c>
      <c r="D190" s="230" t="s">
        <v>223</v>
      </c>
      <c r="E190" s="231" t="s">
        <v>398</v>
      </c>
      <c r="F190" s="232" t="s">
        <v>399</v>
      </c>
      <c r="G190" s="233" t="s">
        <v>150</v>
      </c>
      <c r="H190" s="234">
        <v>20</v>
      </c>
      <c r="I190" s="235"/>
      <c r="J190" s="236">
        <f>ROUND(I190*H190,2)</f>
        <v>0</v>
      </c>
      <c r="K190" s="232" t="s">
        <v>151</v>
      </c>
      <c r="L190" s="237"/>
      <c r="M190" s="238" t="s">
        <v>1</v>
      </c>
      <c r="N190" s="239" t="s">
        <v>42</v>
      </c>
      <c r="O190" s="70"/>
      <c r="P190" s="211">
        <f>O190*H190</f>
        <v>0</v>
      </c>
      <c r="Q190" s="211">
        <v>1.23E-3</v>
      </c>
      <c r="R190" s="211">
        <f>Q190*H190</f>
        <v>2.46E-2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187</v>
      </c>
      <c r="AT190" s="213" t="s">
        <v>223</v>
      </c>
      <c r="AU190" s="213" t="s">
        <v>87</v>
      </c>
      <c r="AY190" s="16" t="s">
        <v>144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85</v>
      </c>
      <c r="BK190" s="214">
        <f>ROUND(I190*H190,2)</f>
        <v>0</v>
      </c>
      <c r="BL190" s="16" t="s">
        <v>152</v>
      </c>
      <c r="BM190" s="213" t="s">
        <v>400</v>
      </c>
    </row>
    <row r="191" spans="1:65" s="2" customFormat="1">
      <c r="A191" s="33"/>
      <c r="B191" s="34"/>
      <c r="C191" s="35"/>
      <c r="D191" s="215" t="s">
        <v>154</v>
      </c>
      <c r="E191" s="35"/>
      <c r="F191" s="216" t="s">
        <v>399</v>
      </c>
      <c r="G191" s="35"/>
      <c r="H191" s="35"/>
      <c r="I191" s="114"/>
      <c r="J191" s="35"/>
      <c r="K191" s="35"/>
      <c r="L191" s="38"/>
      <c r="M191" s="217"/>
      <c r="N191" s="218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154</v>
      </c>
      <c r="AU191" s="16" t="s">
        <v>87</v>
      </c>
    </row>
    <row r="192" spans="1:65" s="2" customFormat="1" ht="21.75" customHeight="1">
      <c r="A192" s="33"/>
      <c r="B192" s="34"/>
      <c r="C192" s="230" t="s">
        <v>401</v>
      </c>
      <c r="D192" s="230" t="s">
        <v>223</v>
      </c>
      <c r="E192" s="231" t="s">
        <v>224</v>
      </c>
      <c r="F192" s="232" t="s">
        <v>225</v>
      </c>
      <c r="G192" s="233" t="s">
        <v>150</v>
      </c>
      <c r="H192" s="234">
        <v>32</v>
      </c>
      <c r="I192" s="235"/>
      <c r="J192" s="236">
        <f>ROUND(I192*H192,2)</f>
        <v>0</v>
      </c>
      <c r="K192" s="232" t="s">
        <v>151</v>
      </c>
      <c r="L192" s="237"/>
      <c r="M192" s="238" t="s">
        <v>1</v>
      </c>
      <c r="N192" s="239" t="s">
        <v>42</v>
      </c>
      <c r="O192" s="70"/>
      <c r="P192" s="211">
        <f>O192*H192</f>
        <v>0</v>
      </c>
      <c r="Q192" s="211">
        <v>1.8000000000000001E-4</v>
      </c>
      <c r="R192" s="211">
        <f>Q192*H192</f>
        <v>5.7600000000000004E-3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187</v>
      </c>
      <c r="AT192" s="213" t="s">
        <v>223</v>
      </c>
      <c r="AU192" s="213" t="s">
        <v>87</v>
      </c>
      <c r="AY192" s="16" t="s">
        <v>144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85</v>
      </c>
      <c r="BK192" s="214">
        <f>ROUND(I192*H192,2)</f>
        <v>0</v>
      </c>
      <c r="BL192" s="16" t="s">
        <v>152</v>
      </c>
      <c r="BM192" s="213" t="s">
        <v>402</v>
      </c>
    </row>
    <row r="193" spans="1:65" s="2" customFormat="1">
      <c r="A193" s="33"/>
      <c r="B193" s="34"/>
      <c r="C193" s="35"/>
      <c r="D193" s="215" t="s">
        <v>154</v>
      </c>
      <c r="E193" s="35"/>
      <c r="F193" s="216" t="s">
        <v>225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154</v>
      </c>
      <c r="AU193" s="16" t="s">
        <v>87</v>
      </c>
    </row>
    <row r="194" spans="1:65" s="2" customFormat="1" ht="21.75" customHeight="1">
      <c r="A194" s="33"/>
      <c r="B194" s="34"/>
      <c r="C194" s="230" t="s">
        <v>403</v>
      </c>
      <c r="D194" s="230" t="s">
        <v>223</v>
      </c>
      <c r="E194" s="231" t="s">
        <v>404</v>
      </c>
      <c r="F194" s="232" t="s">
        <v>405</v>
      </c>
      <c r="G194" s="233" t="s">
        <v>248</v>
      </c>
      <c r="H194" s="234">
        <v>20.009</v>
      </c>
      <c r="I194" s="235"/>
      <c r="J194" s="236">
        <f>ROUND(I194*H194,2)</f>
        <v>0</v>
      </c>
      <c r="K194" s="232" t="s">
        <v>151</v>
      </c>
      <c r="L194" s="237"/>
      <c r="M194" s="238" t="s">
        <v>1</v>
      </c>
      <c r="N194" s="239" t="s">
        <v>42</v>
      </c>
      <c r="O194" s="70"/>
      <c r="P194" s="211">
        <f>O194*H194</f>
        <v>0</v>
      </c>
      <c r="Q194" s="211">
        <v>1</v>
      </c>
      <c r="R194" s="211">
        <f>Q194*H194</f>
        <v>20.009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187</v>
      </c>
      <c r="AT194" s="213" t="s">
        <v>223</v>
      </c>
      <c r="AU194" s="213" t="s">
        <v>87</v>
      </c>
      <c r="AY194" s="16" t="s">
        <v>144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152</v>
      </c>
      <c r="BM194" s="213" t="s">
        <v>406</v>
      </c>
    </row>
    <row r="195" spans="1:65" s="2" customFormat="1">
      <c r="A195" s="33"/>
      <c r="B195" s="34"/>
      <c r="C195" s="35"/>
      <c r="D195" s="215" t="s">
        <v>154</v>
      </c>
      <c r="E195" s="35"/>
      <c r="F195" s="216" t="s">
        <v>405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154</v>
      </c>
      <c r="AU195" s="16" t="s">
        <v>87</v>
      </c>
    </row>
    <row r="196" spans="1:65" s="13" customFormat="1">
      <c r="B196" s="219"/>
      <c r="C196" s="220"/>
      <c r="D196" s="215" t="s">
        <v>161</v>
      </c>
      <c r="E196" s="221" t="s">
        <v>1</v>
      </c>
      <c r="F196" s="222" t="s">
        <v>407</v>
      </c>
      <c r="G196" s="220"/>
      <c r="H196" s="223">
        <v>20.009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161</v>
      </c>
      <c r="AU196" s="229" t="s">
        <v>87</v>
      </c>
      <c r="AV196" s="13" t="s">
        <v>87</v>
      </c>
      <c r="AW196" s="13" t="s">
        <v>34</v>
      </c>
      <c r="AX196" s="13" t="s">
        <v>85</v>
      </c>
      <c r="AY196" s="229" t="s">
        <v>144</v>
      </c>
    </row>
    <row r="197" spans="1:65" s="2" customFormat="1" ht="21.75" customHeight="1">
      <c r="A197" s="33"/>
      <c r="B197" s="34"/>
      <c r="C197" s="230" t="s">
        <v>408</v>
      </c>
      <c r="D197" s="230" t="s">
        <v>223</v>
      </c>
      <c r="E197" s="231" t="s">
        <v>409</v>
      </c>
      <c r="F197" s="232" t="s">
        <v>410</v>
      </c>
      <c r="G197" s="233" t="s">
        <v>248</v>
      </c>
      <c r="H197" s="234">
        <v>0.432</v>
      </c>
      <c r="I197" s="235"/>
      <c r="J197" s="236">
        <f>ROUND(I197*H197,2)</f>
        <v>0</v>
      </c>
      <c r="K197" s="232" t="s">
        <v>151</v>
      </c>
      <c r="L197" s="237"/>
      <c r="M197" s="238" t="s">
        <v>1</v>
      </c>
      <c r="N197" s="239" t="s">
        <v>42</v>
      </c>
      <c r="O197" s="70"/>
      <c r="P197" s="211">
        <f>O197*H197</f>
        <v>0</v>
      </c>
      <c r="Q197" s="211">
        <v>1</v>
      </c>
      <c r="R197" s="211">
        <f>Q197*H197</f>
        <v>0.432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187</v>
      </c>
      <c r="AT197" s="213" t="s">
        <v>223</v>
      </c>
      <c r="AU197" s="213" t="s">
        <v>87</v>
      </c>
      <c r="AY197" s="16" t="s">
        <v>144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85</v>
      </c>
      <c r="BK197" s="214">
        <f>ROUND(I197*H197,2)</f>
        <v>0</v>
      </c>
      <c r="BL197" s="16" t="s">
        <v>152</v>
      </c>
      <c r="BM197" s="213" t="s">
        <v>411</v>
      </c>
    </row>
    <row r="198" spans="1:65" s="2" customFormat="1">
      <c r="A198" s="33"/>
      <c r="B198" s="34"/>
      <c r="C198" s="35"/>
      <c r="D198" s="215" t="s">
        <v>154</v>
      </c>
      <c r="E198" s="35"/>
      <c r="F198" s="216" t="s">
        <v>410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154</v>
      </c>
      <c r="AU198" s="16" t="s">
        <v>87</v>
      </c>
    </row>
    <row r="199" spans="1:65" s="13" customFormat="1">
      <c r="B199" s="219"/>
      <c r="C199" s="220"/>
      <c r="D199" s="215" t="s">
        <v>161</v>
      </c>
      <c r="E199" s="221" t="s">
        <v>1</v>
      </c>
      <c r="F199" s="222" t="s">
        <v>412</v>
      </c>
      <c r="G199" s="220"/>
      <c r="H199" s="223">
        <v>0.432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161</v>
      </c>
      <c r="AU199" s="229" t="s">
        <v>87</v>
      </c>
      <c r="AV199" s="13" t="s">
        <v>87</v>
      </c>
      <c r="AW199" s="13" t="s">
        <v>34</v>
      </c>
      <c r="AX199" s="13" t="s">
        <v>85</v>
      </c>
      <c r="AY199" s="229" t="s">
        <v>144</v>
      </c>
    </row>
    <row r="200" spans="1:65" s="2" customFormat="1" ht="21.75" customHeight="1">
      <c r="A200" s="33"/>
      <c r="B200" s="34"/>
      <c r="C200" s="230" t="s">
        <v>413</v>
      </c>
      <c r="D200" s="230" t="s">
        <v>223</v>
      </c>
      <c r="E200" s="231" t="s">
        <v>414</v>
      </c>
      <c r="F200" s="232" t="s">
        <v>415</v>
      </c>
      <c r="G200" s="233" t="s">
        <v>248</v>
      </c>
      <c r="H200" s="234">
        <v>3.73</v>
      </c>
      <c r="I200" s="235"/>
      <c r="J200" s="236">
        <f>ROUND(I200*H200,2)</f>
        <v>0</v>
      </c>
      <c r="K200" s="232" t="s">
        <v>151</v>
      </c>
      <c r="L200" s="237"/>
      <c r="M200" s="238" t="s">
        <v>1</v>
      </c>
      <c r="N200" s="239" t="s">
        <v>42</v>
      </c>
      <c r="O200" s="70"/>
      <c r="P200" s="211">
        <f>O200*H200</f>
        <v>0</v>
      </c>
      <c r="Q200" s="211">
        <v>1</v>
      </c>
      <c r="R200" s="211">
        <f>Q200*H200</f>
        <v>3.73</v>
      </c>
      <c r="S200" s="211">
        <v>0</v>
      </c>
      <c r="T200" s="21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187</v>
      </c>
      <c r="AT200" s="213" t="s">
        <v>223</v>
      </c>
      <c r="AU200" s="213" t="s">
        <v>87</v>
      </c>
      <c r="AY200" s="16" t="s">
        <v>144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85</v>
      </c>
      <c r="BK200" s="214">
        <f>ROUND(I200*H200,2)</f>
        <v>0</v>
      </c>
      <c r="BL200" s="16" t="s">
        <v>152</v>
      </c>
      <c r="BM200" s="213" t="s">
        <v>416</v>
      </c>
    </row>
    <row r="201" spans="1:65" s="2" customFormat="1">
      <c r="A201" s="33"/>
      <c r="B201" s="34"/>
      <c r="C201" s="35"/>
      <c r="D201" s="215" t="s">
        <v>154</v>
      </c>
      <c r="E201" s="35"/>
      <c r="F201" s="216" t="s">
        <v>415</v>
      </c>
      <c r="G201" s="35"/>
      <c r="H201" s="35"/>
      <c r="I201" s="114"/>
      <c r="J201" s="35"/>
      <c r="K201" s="35"/>
      <c r="L201" s="38"/>
      <c r="M201" s="217"/>
      <c r="N201" s="21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154</v>
      </c>
      <c r="AU201" s="16" t="s">
        <v>87</v>
      </c>
    </row>
    <row r="202" spans="1:65" s="2" customFormat="1" ht="21.75" customHeight="1">
      <c r="A202" s="33"/>
      <c r="B202" s="34"/>
      <c r="C202" s="230" t="s">
        <v>417</v>
      </c>
      <c r="D202" s="230" t="s">
        <v>223</v>
      </c>
      <c r="E202" s="231" t="s">
        <v>418</v>
      </c>
      <c r="F202" s="232" t="s">
        <v>419</v>
      </c>
      <c r="G202" s="233" t="s">
        <v>248</v>
      </c>
      <c r="H202" s="234">
        <v>3.73</v>
      </c>
      <c r="I202" s="235"/>
      <c r="J202" s="236">
        <f>ROUND(I202*H202,2)</f>
        <v>0</v>
      </c>
      <c r="K202" s="232" t="s">
        <v>151</v>
      </c>
      <c r="L202" s="237"/>
      <c r="M202" s="238" t="s">
        <v>1</v>
      </c>
      <c r="N202" s="239" t="s">
        <v>42</v>
      </c>
      <c r="O202" s="70"/>
      <c r="P202" s="211">
        <f>O202*H202</f>
        <v>0</v>
      </c>
      <c r="Q202" s="211">
        <v>1</v>
      </c>
      <c r="R202" s="211">
        <f>Q202*H202</f>
        <v>3.73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187</v>
      </c>
      <c r="AT202" s="213" t="s">
        <v>223</v>
      </c>
      <c r="AU202" s="213" t="s">
        <v>87</v>
      </c>
      <c r="AY202" s="16" t="s">
        <v>144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85</v>
      </c>
      <c r="BK202" s="214">
        <f>ROUND(I202*H202,2)</f>
        <v>0</v>
      </c>
      <c r="BL202" s="16" t="s">
        <v>152</v>
      </c>
      <c r="BM202" s="213" t="s">
        <v>420</v>
      </c>
    </row>
    <row r="203" spans="1:65" s="2" customFormat="1">
      <c r="A203" s="33"/>
      <c r="B203" s="34"/>
      <c r="C203" s="35"/>
      <c r="D203" s="215" t="s">
        <v>154</v>
      </c>
      <c r="E203" s="35"/>
      <c r="F203" s="216" t="s">
        <v>419</v>
      </c>
      <c r="G203" s="35"/>
      <c r="H203" s="35"/>
      <c r="I203" s="114"/>
      <c r="J203" s="35"/>
      <c r="K203" s="35"/>
      <c r="L203" s="38"/>
      <c r="M203" s="217"/>
      <c r="N203" s="21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154</v>
      </c>
      <c r="AU203" s="16" t="s">
        <v>87</v>
      </c>
    </row>
    <row r="204" spans="1:65" s="2" customFormat="1" ht="21.75" customHeight="1">
      <c r="A204" s="33"/>
      <c r="B204" s="34"/>
      <c r="C204" s="230" t="s">
        <v>421</v>
      </c>
      <c r="D204" s="230" t="s">
        <v>223</v>
      </c>
      <c r="E204" s="231" t="s">
        <v>422</v>
      </c>
      <c r="F204" s="232" t="s">
        <v>423</v>
      </c>
      <c r="G204" s="233" t="s">
        <v>248</v>
      </c>
      <c r="H204" s="234">
        <v>3.1970000000000001</v>
      </c>
      <c r="I204" s="235"/>
      <c r="J204" s="236">
        <f>ROUND(I204*H204,2)</f>
        <v>0</v>
      </c>
      <c r="K204" s="232" t="s">
        <v>151</v>
      </c>
      <c r="L204" s="237"/>
      <c r="M204" s="238" t="s">
        <v>1</v>
      </c>
      <c r="N204" s="239" t="s">
        <v>42</v>
      </c>
      <c r="O204" s="70"/>
      <c r="P204" s="211">
        <f>O204*H204</f>
        <v>0</v>
      </c>
      <c r="Q204" s="211">
        <v>1</v>
      </c>
      <c r="R204" s="211">
        <f>Q204*H204</f>
        <v>3.1970000000000001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187</v>
      </c>
      <c r="AT204" s="213" t="s">
        <v>223</v>
      </c>
      <c r="AU204" s="213" t="s">
        <v>87</v>
      </c>
      <c r="AY204" s="16" t="s">
        <v>144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152</v>
      </c>
      <c r="BM204" s="213" t="s">
        <v>424</v>
      </c>
    </row>
    <row r="205" spans="1:65" s="2" customFormat="1">
      <c r="A205" s="33"/>
      <c r="B205" s="34"/>
      <c r="C205" s="35"/>
      <c r="D205" s="215" t="s">
        <v>154</v>
      </c>
      <c r="E205" s="35"/>
      <c r="F205" s="216" t="s">
        <v>423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154</v>
      </c>
      <c r="AU205" s="16" t="s">
        <v>87</v>
      </c>
    </row>
    <row r="206" spans="1:65" s="2" customFormat="1" ht="21.75" customHeight="1">
      <c r="A206" s="33"/>
      <c r="B206" s="34"/>
      <c r="C206" s="230" t="s">
        <v>425</v>
      </c>
      <c r="D206" s="230" t="s">
        <v>223</v>
      </c>
      <c r="E206" s="231" t="s">
        <v>426</v>
      </c>
      <c r="F206" s="232" t="s">
        <v>427</v>
      </c>
      <c r="G206" s="233" t="s">
        <v>158</v>
      </c>
      <c r="H206" s="234">
        <v>22.2</v>
      </c>
      <c r="I206" s="235"/>
      <c r="J206" s="236">
        <f>ROUND(I206*H206,2)</f>
        <v>0</v>
      </c>
      <c r="K206" s="232" t="s">
        <v>151</v>
      </c>
      <c r="L206" s="237"/>
      <c r="M206" s="238" t="s">
        <v>1</v>
      </c>
      <c r="N206" s="239" t="s">
        <v>42</v>
      </c>
      <c r="O206" s="70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187</v>
      </c>
      <c r="AT206" s="213" t="s">
        <v>223</v>
      </c>
      <c r="AU206" s="213" t="s">
        <v>87</v>
      </c>
      <c r="AY206" s="16" t="s">
        <v>144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85</v>
      </c>
      <c r="BK206" s="214">
        <f>ROUND(I206*H206,2)</f>
        <v>0</v>
      </c>
      <c r="BL206" s="16" t="s">
        <v>152</v>
      </c>
      <c r="BM206" s="213" t="s">
        <v>428</v>
      </c>
    </row>
    <row r="207" spans="1:65" s="2" customFormat="1">
      <c r="A207" s="33"/>
      <c r="B207" s="34"/>
      <c r="C207" s="35"/>
      <c r="D207" s="215" t="s">
        <v>154</v>
      </c>
      <c r="E207" s="35"/>
      <c r="F207" s="216" t="s">
        <v>427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154</v>
      </c>
      <c r="AU207" s="16" t="s">
        <v>87</v>
      </c>
    </row>
    <row r="208" spans="1:65" s="2" customFormat="1" ht="21.75" customHeight="1">
      <c r="A208" s="33"/>
      <c r="B208" s="34"/>
      <c r="C208" s="230" t="s">
        <v>429</v>
      </c>
      <c r="D208" s="230" t="s">
        <v>223</v>
      </c>
      <c r="E208" s="231" t="s">
        <v>430</v>
      </c>
      <c r="F208" s="232" t="s">
        <v>431</v>
      </c>
      <c r="G208" s="233" t="s">
        <v>158</v>
      </c>
      <c r="H208" s="234">
        <v>4</v>
      </c>
      <c r="I208" s="235"/>
      <c r="J208" s="236">
        <f>ROUND(I208*H208,2)</f>
        <v>0</v>
      </c>
      <c r="K208" s="232" t="s">
        <v>151</v>
      </c>
      <c r="L208" s="237"/>
      <c r="M208" s="238" t="s">
        <v>1</v>
      </c>
      <c r="N208" s="239" t="s">
        <v>42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187</v>
      </c>
      <c r="AT208" s="213" t="s">
        <v>223</v>
      </c>
      <c r="AU208" s="213" t="s">
        <v>87</v>
      </c>
      <c r="AY208" s="16" t="s">
        <v>144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85</v>
      </c>
      <c r="BK208" s="214">
        <f>ROUND(I208*H208,2)</f>
        <v>0</v>
      </c>
      <c r="BL208" s="16" t="s">
        <v>152</v>
      </c>
      <c r="BM208" s="213" t="s">
        <v>432</v>
      </c>
    </row>
    <row r="209" spans="1:65" s="2" customFormat="1">
      <c r="A209" s="33"/>
      <c r="B209" s="34"/>
      <c r="C209" s="35"/>
      <c r="D209" s="215" t="s">
        <v>154</v>
      </c>
      <c r="E209" s="35"/>
      <c r="F209" s="216" t="s">
        <v>431</v>
      </c>
      <c r="G209" s="35"/>
      <c r="H209" s="35"/>
      <c r="I209" s="114"/>
      <c r="J209" s="35"/>
      <c r="K209" s="35"/>
      <c r="L209" s="38"/>
      <c r="M209" s="217"/>
      <c r="N209" s="218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154</v>
      </c>
      <c r="AU209" s="16" t="s">
        <v>87</v>
      </c>
    </row>
    <row r="210" spans="1:65" s="12" customFormat="1" ht="25.9" customHeight="1">
      <c r="B210" s="186"/>
      <c r="C210" s="187"/>
      <c r="D210" s="188" t="s">
        <v>76</v>
      </c>
      <c r="E210" s="189" t="s">
        <v>243</v>
      </c>
      <c r="F210" s="189" t="s">
        <v>244</v>
      </c>
      <c r="G210" s="187"/>
      <c r="H210" s="187"/>
      <c r="I210" s="190"/>
      <c r="J210" s="191">
        <f>BK210</f>
        <v>0</v>
      </c>
      <c r="K210" s="187"/>
      <c r="L210" s="192"/>
      <c r="M210" s="193"/>
      <c r="N210" s="194"/>
      <c r="O210" s="194"/>
      <c r="P210" s="195">
        <f>SUM(P211:P248)</f>
        <v>0</v>
      </c>
      <c r="Q210" s="194"/>
      <c r="R210" s="195">
        <f>SUM(R211:R248)</f>
        <v>0</v>
      </c>
      <c r="S210" s="194"/>
      <c r="T210" s="196">
        <f>SUM(T211:T248)</f>
        <v>0</v>
      </c>
      <c r="AR210" s="197" t="s">
        <v>152</v>
      </c>
      <c r="AT210" s="198" t="s">
        <v>76</v>
      </c>
      <c r="AU210" s="198" t="s">
        <v>77</v>
      </c>
      <c r="AY210" s="197" t="s">
        <v>144</v>
      </c>
      <c r="BK210" s="199">
        <f>SUM(BK211:BK248)</f>
        <v>0</v>
      </c>
    </row>
    <row r="211" spans="1:65" s="2" customFormat="1" ht="33" customHeight="1">
      <c r="A211" s="33"/>
      <c r="B211" s="34"/>
      <c r="C211" s="202" t="s">
        <v>433</v>
      </c>
      <c r="D211" s="202" t="s">
        <v>147</v>
      </c>
      <c r="E211" s="203" t="s">
        <v>246</v>
      </c>
      <c r="F211" s="204" t="s">
        <v>247</v>
      </c>
      <c r="G211" s="205" t="s">
        <v>248</v>
      </c>
      <c r="H211" s="206">
        <v>22.225999999999999</v>
      </c>
      <c r="I211" s="207"/>
      <c r="J211" s="208">
        <f>ROUND(I211*H211,2)</f>
        <v>0</v>
      </c>
      <c r="K211" s="204" t="s">
        <v>151</v>
      </c>
      <c r="L211" s="38"/>
      <c r="M211" s="209" t="s">
        <v>1</v>
      </c>
      <c r="N211" s="210" t="s">
        <v>42</v>
      </c>
      <c r="O211" s="70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216</v>
      </c>
      <c r="AT211" s="213" t="s">
        <v>147</v>
      </c>
      <c r="AU211" s="213" t="s">
        <v>85</v>
      </c>
      <c r="AY211" s="16" t="s">
        <v>144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85</v>
      </c>
      <c r="BK211" s="214">
        <f>ROUND(I211*H211,2)</f>
        <v>0</v>
      </c>
      <c r="BL211" s="16" t="s">
        <v>216</v>
      </c>
      <c r="BM211" s="213" t="s">
        <v>434</v>
      </c>
    </row>
    <row r="212" spans="1:65" s="2" customFormat="1" ht="68.25">
      <c r="A212" s="33"/>
      <c r="B212" s="34"/>
      <c r="C212" s="35"/>
      <c r="D212" s="215" t="s">
        <v>154</v>
      </c>
      <c r="E212" s="35"/>
      <c r="F212" s="216" t="s">
        <v>250</v>
      </c>
      <c r="G212" s="35"/>
      <c r="H212" s="35"/>
      <c r="I212" s="114"/>
      <c r="J212" s="35"/>
      <c r="K212" s="35"/>
      <c r="L212" s="38"/>
      <c r="M212" s="217"/>
      <c r="N212" s="218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154</v>
      </c>
      <c r="AU212" s="16" t="s">
        <v>85</v>
      </c>
    </row>
    <row r="213" spans="1:65" s="13" customFormat="1">
      <c r="B213" s="219"/>
      <c r="C213" s="220"/>
      <c r="D213" s="215" t="s">
        <v>161</v>
      </c>
      <c r="E213" s="221" t="s">
        <v>1</v>
      </c>
      <c r="F213" s="222" t="s">
        <v>297</v>
      </c>
      <c r="G213" s="220"/>
      <c r="H213" s="223">
        <v>22.225999999999999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161</v>
      </c>
      <c r="AU213" s="229" t="s">
        <v>85</v>
      </c>
      <c r="AV213" s="13" t="s">
        <v>87</v>
      </c>
      <c r="AW213" s="13" t="s">
        <v>34</v>
      </c>
      <c r="AX213" s="13" t="s">
        <v>85</v>
      </c>
      <c r="AY213" s="229" t="s">
        <v>144</v>
      </c>
    </row>
    <row r="214" spans="1:65" s="2" customFormat="1" ht="21.75" customHeight="1">
      <c r="A214" s="33"/>
      <c r="B214" s="34"/>
      <c r="C214" s="202" t="s">
        <v>435</v>
      </c>
      <c r="D214" s="202" t="s">
        <v>147</v>
      </c>
      <c r="E214" s="203" t="s">
        <v>252</v>
      </c>
      <c r="F214" s="204" t="s">
        <v>253</v>
      </c>
      <c r="G214" s="205" t="s">
        <v>248</v>
      </c>
      <c r="H214" s="206">
        <v>22.225999999999999</v>
      </c>
      <c r="I214" s="207"/>
      <c r="J214" s="208">
        <f>ROUND(I214*H214,2)</f>
        <v>0</v>
      </c>
      <c r="K214" s="204" t="s">
        <v>151</v>
      </c>
      <c r="L214" s="38"/>
      <c r="M214" s="209" t="s">
        <v>1</v>
      </c>
      <c r="N214" s="210" t="s">
        <v>42</v>
      </c>
      <c r="O214" s="70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3" t="s">
        <v>216</v>
      </c>
      <c r="AT214" s="213" t="s">
        <v>147</v>
      </c>
      <c r="AU214" s="213" t="s">
        <v>85</v>
      </c>
      <c r="AY214" s="16" t="s">
        <v>144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6" t="s">
        <v>85</v>
      </c>
      <c r="BK214" s="214">
        <f>ROUND(I214*H214,2)</f>
        <v>0</v>
      </c>
      <c r="BL214" s="16" t="s">
        <v>216</v>
      </c>
      <c r="BM214" s="213" t="s">
        <v>436</v>
      </c>
    </row>
    <row r="215" spans="1:65" s="2" customFormat="1" ht="29.25">
      <c r="A215" s="33"/>
      <c r="B215" s="34"/>
      <c r="C215" s="35"/>
      <c r="D215" s="215" t="s">
        <v>154</v>
      </c>
      <c r="E215" s="35"/>
      <c r="F215" s="216" t="s">
        <v>255</v>
      </c>
      <c r="G215" s="35"/>
      <c r="H215" s="35"/>
      <c r="I215" s="114"/>
      <c r="J215" s="35"/>
      <c r="K215" s="35"/>
      <c r="L215" s="38"/>
      <c r="M215" s="217"/>
      <c r="N215" s="218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154</v>
      </c>
      <c r="AU215" s="16" t="s">
        <v>85</v>
      </c>
    </row>
    <row r="216" spans="1:65" s="13" customFormat="1">
      <c r="B216" s="219"/>
      <c r="C216" s="220"/>
      <c r="D216" s="215" t="s">
        <v>161</v>
      </c>
      <c r="E216" s="221" t="s">
        <v>1</v>
      </c>
      <c r="F216" s="222" t="s">
        <v>299</v>
      </c>
      <c r="G216" s="220"/>
      <c r="H216" s="223">
        <v>22.225999999999999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161</v>
      </c>
      <c r="AU216" s="229" t="s">
        <v>85</v>
      </c>
      <c r="AV216" s="13" t="s">
        <v>87</v>
      </c>
      <c r="AW216" s="13" t="s">
        <v>34</v>
      </c>
      <c r="AX216" s="13" t="s">
        <v>85</v>
      </c>
      <c r="AY216" s="229" t="s">
        <v>144</v>
      </c>
    </row>
    <row r="217" spans="1:65" s="2" customFormat="1" ht="33" customHeight="1">
      <c r="A217" s="33"/>
      <c r="B217" s="34"/>
      <c r="C217" s="202" t="s">
        <v>437</v>
      </c>
      <c r="D217" s="202" t="s">
        <v>147</v>
      </c>
      <c r="E217" s="203" t="s">
        <v>246</v>
      </c>
      <c r="F217" s="204" t="s">
        <v>247</v>
      </c>
      <c r="G217" s="205" t="s">
        <v>248</v>
      </c>
      <c r="H217" s="206">
        <v>22.225999999999999</v>
      </c>
      <c r="I217" s="207"/>
      <c r="J217" s="208">
        <f>ROUND(I217*H217,2)</f>
        <v>0</v>
      </c>
      <c r="K217" s="204" t="s">
        <v>151</v>
      </c>
      <c r="L217" s="38"/>
      <c r="M217" s="209" t="s">
        <v>1</v>
      </c>
      <c r="N217" s="210" t="s">
        <v>42</v>
      </c>
      <c r="O217" s="70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3" t="s">
        <v>216</v>
      </c>
      <c r="AT217" s="213" t="s">
        <v>147</v>
      </c>
      <c r="AU217" s="213" t="s">
        <v>85</v>
      </c>
      <c r="AY217" s="16" t="s">
        <v>144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6" t="s">
        <v>85</v>
      </c>
      <c r="BK217" s="214">
        <f>ROUND(I217*H217,2)</f>
        <v>0</v>
      </c>
      <c r="BL217" s="16" t="s">
        <v>216</v>
      </c>
      <c r="BM217" s="213" t="s">
        <v>438</v>
      </c>
    </row>
    <row r="218" spans="1:65" s="2" customFormat="1" ht="68.25">
      <c r="A218" s="33"/>
      <c r="B218" s="34"/>
      <c r="C218" s="35"/>
      <c r="D218" s="215" t="s">
        <v>154</v>
      </c>
      <c r="E218" s="35"/>
      <c r="F218" s="216" t="s">
        <v>250</v>
      </c>
      <c r="G218" s="35"/>
      <c r="H218" s="35"/>
      <c r="I218" s="114"/>
      <c r="J218" s="35"/>
      <c r="K218" s="35"/>
      <c r="L218" s="38"/>
      <c r="M218" s="217"/>
      <c r="N218" s="218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154</v>
      </c>
      <c r="AU218" s="16" t="s">
        <v>85</v>
      </c>
    </row>
    <row r="219" spans="1:65" s="13" customFormat="1">
      <c r="B219" s="219"/>
      <c r="C219" s="220"/>
      <c r="D219" s="215" t="s">
        <v>161</v>
      </c>
      <c r="E219" s="221" t="s">
        <v>1</v>
      </c>
      <c r="F219" s="222" t="s">
        <v>299</v>
      </c>
      <c r="G219" s="220"/>
      <c r="H219" s="223">
        <v>22.225999999999999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161</v>
      </c>
      <c r="AU219" s="229" t="s">
        <v>85</v>
      </c>
      <c r="AV219" s="13" t="s">
        <v>87</v>
      </c>
      <c r="AW219" s="13" t="s">
        <v>34</v>
      </c>
      <c r="AX219" s="13" t="s">
        <v>85</v>
      </c>
      <c r="AY219" s="229" t="s">
        <v>144</v>
      </c>
    </row>
    <row r="220" spans="1:65" s="2" customFormat="1" ht="33" customHeight="1">
      <c r="A220" s="33"/>
      <c r="B220" s="34"/>
      <c r="C220" s="202" t="s">
        <v>439</v>
      </c>
      <c r="D220" s="202" t="s">
        <v>147</v>
      </c>
      <c r="E220" s="203" t="s">
        <v>260</v>
      </c>
      <c r="F220" s="204" t="s">
        <v>261</v>
      </c>
      <c r="G220" s="205" t="s">
        <v>150</v>
      </c>
      <c r="H220" s="206">
        <v>1</v>
      </c>
      <c r="I220" s="207"/>
      <c r="J220" s="208">
        <f>ROUND(I220*H220,2)</f>
        <v>0</v>
      </c>
      <c r="K220" s="204" t="s">
        <v>151</v>
      </c>
      <c r="L220" s="38"/>
      <c r="M220" s="209" t="s">
        <v>1</v>
      </c>
      <c r="N220" s="210" t="s">
        <v>42</v>
      </c>
      <c r="O220" s="70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3" t="s">
        <v>216</v>
      </c>
      <c r="AT220" s="213" t="s">
        <v>147</v>
      </c>
      <c r="AU220" s="213" t="s">
        <v>85</v>
      </c>
      <c r="AY220" s="16" t="s">
        <v>144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85</v>
      </c>
      <c r="BK220" s="214">
        <f>ROUND(I220*H220,2)</f>
        <v>0</v>
      </c>
      <c r="BL220" s="16" t="s">
        <v>216</v>
      </c>
      <c r="BM220" s="213" t="s">
        <v>440</v>
      </c>
    </row>
    <row r="221" spans="1:65" s="2" customFormat="1" ht="68.25">
      <c r="A221" s="33"/>
      <c r="B221" s="34"/>
      <c r="C221" s="35"/>
      <c r="D221" s="215" t="s">
        <v>154</v>
      </c>
      <c r="E221" s="35"/>
      <c r="F221" s="216" t="s">
        <v>263</v>
      </c>
      <c r="G221" s="35"/>
      <c r="H221" s="35"/>
      <c r="I221" s="114"/>
      <c r="J221" s="35"/>
      <c r="K221" s="35"/>
      <c r="L221" s="38"/>
      <c r="M221" s="217"/>
      <c r="N221" s="218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154</v>
      </c>
      <c r="AU221" s="16" t="s">
        <v>85</v>
      </c>
    </row>
    <row r="222" spans="1:65" s="13" customFormat="1">
      <c r="B222" s="219"/>
      <c r="C222" s="220"/>
      <c r="D222" s="215" t="s">
        <v>161</v>
      </c>
      <c r="E222" s="221" t="s">
        <v>1</v>
      </c>
      <c r="F222" s="222" t="s">
        <v>441</v>
      </c>
      <c r="G222" s="220"/>
      <c r="H222" s="223">
        <v>1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161</v>
      </c>
      <c r="AU222" s="229" t="s">
        <v>85</v>
      </c>
      <c r="AV222" s="13" t="s">
        <v>87</v>
      </c>
      <c r="AW222" s="13" t="s">
        <v>34</v>
      </c>
      <c r="AX222" s="13" t="s">
        <v>85</v>
      </c>
      <c r="AY222" s="229" t="s">
        <v>144</v>
      </c>
    </row>
    <row r="223" spans="1:65" s="2" customFormat="1" ht="21.75" customHeight="1">
      <c r="A223" s="33"/>
      <c r="B223" s="34"/>
      <c r="C223" s="202" t="s">
        <v>442</v>
      </c>
      <c r="D223" s="202" t="s">
        <v>147</v>
      </c>
      <c r="E223" s="203" t="s">
        <v>443</v>
      </c>
      <c r="F223" s="204" t="s">
        <v>444</v>
      </c>
      <c r="G223" s="205" t="s">
        <v>248</v>
      </c>
      <c r="H223" s="206">
        <v>20.440999999999999</v>
      </c>
      <c r="I223" s="207"/>
      <c r="J223" s="208">
        <f>ROUND(I223*H223,2)</f>
        <v>0</v>
      </c>
      <c r="K223" s="204" t="s">
        <v>151</v>
      </c>
      <c r="L223" s="38"/>
      <c r="M223" s="209" t="s">
        <v>1</v>
      </c>
      <c r="N223" s="210" t="s">
        <v>42</v>
      </c>
      <c r="O223" s="70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3" t="s">
        <v>216</v>
      </c>
      <c r="AT223" s="213" t="s">
        <v>147</v>
      </c>
      <c r="AU223" s="213" t="s">
        <v>85</v>
      </c>
      <c r="AY223" s="16" t="s">
        <v>144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6" t="s">
        <v>85</v>
      </c>
      <c r="BK223" s="214">
        <f>ROUND(I223*H223,2)</f>
        <v>0</v>
      </c>
      <c r="BL223" s="16" t="s">
        <v>216</v>
      </c>
      <c r="BM223" s="213" t="s">
        <v>445</v>
      </c>
    </row>
    <row r="224" spans="1:65" s="2" customFormat="1" ht="68.25">
      <c r="A224" s="33"/>
      <c r="B224" s="34"/>
      <c r="C224" s="35"/>
      <c r="D224" s="215" t="s">
        <v>154</v>
      </c>
      <c r="E224" s="35"/>
      <c r="F224" s="216" t="s">
        <v>446</v>
      </c>
      <c r="G224" s="35"/>
      <c r="H224" s="35"/>
      <c r="I224" s="114"/>
      <c r="J224" s="35"/>
      <c r="K224" s="35"/>
      <c r="L224" s="38"/>
      <c r="M224" s="217"/>
      <c r="N224" s="218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154</v>
      </c>
      <c r="AU224" s="16" t="s">
        <v>85</v>
      </c>
    </row>
    <row r="225" spans="1:65" s="13" customFormat="1">
      <c r="B225" s="219"/>
      <c r="C225" s="220"/>
      <c r="D225" s="215" t="s">
        <v>161</v>
      </c>
      <c r="E225" s="221" t="s">
        <v>1</v>
      </c>
      <c r="F225" s="222" t="s">
        <v>447</v>
      </c>
      <c r="G225" s="220"/>
      <c r="H225" s="223">
        <v>20.440999999999999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161</v>
      </c>
      <c r="AU225" s="229" t="s">
        <v>85</v>
      </c>
      <c r="AV225" s="13" t="s">
        <v>87</v>
      </c>
      <c r="AW225" s="13" t="s">
        <v>34</v>
      </c>
      <c r="AX225" s="13" t="s">
        <v>85</v>
      </c>
      <c r="AY225" s="229" t="s">
        <v>144</v>
      </c>
    </row>
    <row r="226" spans="1:65" s="2" customFormat="1" ht="21.75" customHeight="1">
      <c r="A226" s="33"/>
      <c r="B226" s="34"/>
      <c r="C226" s="202" t="s">
        <v>448</v>
      </c>
      <c r="D226" s="202" t="s">
        <v>147</v>
      </c>
      <c r="E226" s="203" t="s">
        <v>443</v>
      </c>
      <c r="F226" s="204" t="s">
        <v>444</v>
      </c>
      <c r="G226" s="205" t="s">
        <v>248</v>
      </c>
      <c r="H226" s="206">
        <v>10.657</v>
      </c>
      <c r="I226" s="207"/>
      <c r="J226" s="208">
        <f>ROUND(I226*H226,2)</f>
        <v>0</v>
      </c>
      <c r="K226" s="204" t="s">
        <v>151</v>
      </c>
      <c r="L226" s="38"/>
      <c r="M226" s="209" t="s">
        <v>1</v>
      </c>
      <c r="N226" s="210" t="s">
        <v>42</v>
      </c>
      <c r="O226" s="70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3" t="s">
        <v>216</v>
      </c>
      <c r="AT226" s="213" t="s">
        <v>147</v>
      </c>
      <c r="AU226" s="213" t="s">
        <v>85</v>
      </c>
      <c r="AY226" s="16" t="s">
        <v>144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6" t="s">
        <v>85</v>
      </c>
      <c r="BK226" s="214">
        <f>ROUND(I226*H226,2)</f>
        <v>0</v>
      </c>
      <c r="BL226" s="16" t="s">
        <v>216</v>
      </c>
      <c r="BM226" s="213" t="s">
        <v>449</v>
      </c>
    </row>
    <row r="227" spans="1:65" s="2" customFormat="1" ht="68.25">
      <c r="A227" s="33"/>
      <c r="B227" s="34"/>
      <c r="C227" s="35"/>
      <c r="D227" s="215" t="s">
        <v>154</v>
      </c>
      <c r="E227" s="35"/>
      <c r="F227" s="216" t="s">
        <v>446</v>
      </c>
      <c r="G227" s="35"/>
      <c r="H227" s="35"/>
      <c r="I227" s="114"/>
      <c r="J227" s="35"/>
      <c r="K227" s="35"/>
      <c r="L227" s="38"/>
      <c r="M227" s="217"/>
      <c r="N227" s="218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154</v>
      </c>
      <c r="AU227" s="16" t="s">
        <v>85</v>
      </c>
    </row>
    <row r="228" spans="1:65" s="13" customFormat="1">
      <c r="B228" s="219"/>
      <c r="C228" s="220"/>
      <c r="D228" s="215" t="s">
        <v>161</v>
      </c>
      <c r="E228" s="221" t="s">
        <v>1</v>
      </c>
      <c r="F228" s="222" t="s">
        <v>450</v>
      </c>
      <c r="G228" s="220"/>
      <c r="H228" s="223">
        <v>10.657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161</v>
      </c>
      <c r="AU228" s="229" t="s">
        <v>85</v>
      </c>
      <c r="AV228" s="13" t="s">
        <v>87</v>
      </c>
      <c r="AW228" s="13" t="s">
        <v>34</v>
      </c>
      <c r="AX228" s="13" t="s">
        <v>85</v>
      </c>
      <c r="AY228" s="229" t="s">
        <v>144</v>
      </c>
    </row>
    <row r="229" spans="1:65" s="2" customFormat="1" ht="21.75" customHeight="1">
      <c r="A229" s="33"/>
      <c r="B229" s="34"/>
      <c r="C229" s="202" t="s">
        <v>451</v>
      </c>
      <c r="D229" s="202" t="s">
        <v>147</v>
      </c>
      <c r="E229" s="203" t="s">
        <v>252</v>
      </c>
      <c r="F229" s="204" t="s">
        <v>253</v>
      </c>
      <c r="G229" s="205" t="s">
        <v>248</v>
      </c>
      <c r="H229" s="206">
        <v>4.7039999999999997</v>
      </c>
      <c r="I229" s="207"/>
      <c r="J229" s="208">
        <f>ROUND(I229*H229,2)</f>
        <v>0</v>
      </c>
      <c r="K229" s="204" t="s">
        <v>151</v>
      </c>
      <c r="L229" s="38"/>
      <c r="M229" s="209" t="s">
        <v>1</v>
      </c>
      <c r="N229" s="210" t="s">
        <v>42</v>
      </c>
      <c r="O229" s="70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3" t="s">
        <v>216</v>
      </c>
      <c r="AT229" s="213" t="s">
        <v>147</v>
      </c>
      <c r="AU229" s="213" t="s">
        <v>85</v>
      </c>
      <c r="AY229" s="16" t="s">
        <v>144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85</v>
      </c>
      <c r="BK229" s="214">
        <f>ROUND(I229*H229,2)</f>
        <v>0</v>
      </c>
      <c r="BL229" s="16" t="s">
        <v>216</v>
      </c>
      <c r="BM229" s="213" t="s">
        <v>452</v>
      </c>
    </row>
    <row r="230" spans="1:65" s="2" customFormat="1" ht="29.25">
      <c r="A230" s="33"/>
      <c r="B230" s="34"/>
      <c r="C230" s="35"/>
      <c r="D230" s="215" t="s">
        <v>154</v>
      </c>
      <c r="E230" s="35"/>
      <c r="F230" s="216" t="s">
        <v>255</v>
      </c>
      <c r="G230" s="35"/>
      <c r="H230" s="35"/>
      <c r="I230" s="114"/>
      <c r="J230" s="35"/>
      <c r="K230" s="35"/>
      <c r="L230" s="38"/>
      <c r="M230" s="217"/>
      <c r="N230" s="218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154</v>
      </c>
      <c r="AU230" s="16" t="s">
        <v>85</v>
      </c>
    </row>
    <row r="231" spans="1:65" s="13" customFormat="1">
      <c r="B231" s="219"/>
      <c r="C231" s="220"/>
      <c r="D231" s="215" t="s">
        <v>161</v>
      </c>
      <c r="E231" s="221" t="s">
        <v>1</v>
      </c>
      <c r="F231" s="222" t="s">
        <v>453</v>
      </c>
      <c r="G231" s="220"/>
      <c r="H231" s="223">
        <v>4.7039999999999997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161</v>
      </c>
      <c r="AU231" s="229" t="s">
        <v>85</v>
      </c>
      <c r="AV231" s="13" t="s">
        <v>87</v>
      </c>
      <c r="AW231" s="13" t="s">
        <v>34</v>
      </c>
      <c r="AX231" s="13" t="s">
        <v>85</v>
      </c>
      <c r="AY231" s="229" t="s">
        <v>144</v>
      </c>
    </row>
    <row r="232" spans="1:65" s="2" customFormat="1" ht="21.75" customHeight="1">
      <c r="A232" s="33"/>
      <c r="B232" s="34"/>
      <c r="C232" s="202" t="s">
        <v>454</v>
      </c>
      <c r="D232" s="202" t="s">
        <v>147</v>
      </c>
      <c r="E232" s="203" t="s">
        <v>455</v>
      </c>
      <c r="F232" s="204" t="s">
        <v>456</v>
      </c>
      <c r="G232" s="205" t="s">
        <v>248</v>
      </c>
      <c r="H232" s="206">
        <v>4.7039999999999997</v>
      </c>
      <c r="I232" s="207"/>
      <c r="J232" s="208">
        <f>ROUND(I232*H232,2)</f>
        <v>0</v>
      </c>
      <c r="K232" s="204" t="s">
        <v>151</v>
      </c>
      <c r="L232" s="38"/>
      <c r="M232" s="209" t="s">
        <v>1</v>
      </c>
      <c r="N232" s="210" t="s">
        <v>42</v>
      </c>
      <c r="O232" s="70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3" t="s">
        <v>216</v>
      </c>
      <c r="AT232" s="213" t="s">
        <v>147</v>
      </c>
      <c r="AU232" s="213" t="s">
        <v>85</v>
      </c>
      <c r="AY232" s="16" t="s">
        <v>144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85</v>
      </c>
      <c r="BK232" s="214">
        <f>ROUND(I232*H232,2)</f>
        <v>0</v>
      </c>
      <c r="BL232" s="16" t="s">
        <v>216</v>
      </c>
      <c r="BM232" s="213" t="s">
        <v>457</v>
      </c>
    </row>
    <row r="233" spans="1:65" s="2" customFormat="1" ht="68.25">
      <c r="A233" s="33"/>
      <c r="B233" s="34"/>
      <c r="C233" s="35"/>
      <c r="D233" s="215" t="s">
        <v>154</v>
      </c>
      <c r="E233" s="35"/>
      <c r="F233" s="216" t="s">
        <v>458</v>
      </c>
      <c r="G233" s="35"/>
      <c r="H233" s="35"/>
      <c r="I233" s="114"/>
      <c r="J233" s="35"/>
      <c r="K233" s="35"/>
      <c r="L233" s="38"/>
      <c r="M233" s="217"/>
      <c r="N233" s="218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154</v>
      </c>
      <c r="AU233" s="16" t="s">
        <v>85</v>
      </c>
    </row>
    <row r="234" spans="1:65" s="13" customFormat="1">
      <c r="B234" s="219"/>
      <c r="C234" s="220"/>
      <c r="D234" s="215" t="s">
        <v>161</v>
      </c>
      <c r="E234" s="221" t="s">
        <v>1</v>
      </c>
      <c r="F234" s="222" t="s">
        <v>453</v>
      </c>
      <c r="G234" s="220"/>
      <c r="H234" s="223">
        <v>4.7039999999999997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161</v>
      </c>
      <c r="AU234" s="229" t="s">
        <v>85</v>
      </c>
      <c r="AV234" s="13" t="s">
        <v>87</v>
      </c>
      <c r="AW234" s="13" t="s">
        <v>34</v>
      </c>
      <c r="AX234" s="13" t="s">
        <v>85</v>
      </c>
      <c r="AY234" s="229" t="s">
        <v>144</v>
      </c>
    </row>
    <row r="235" spans="1:65" s="2" customFormat="1" ht="21.75" customHeight="1">
      <c r="A235" s="33"/>
      <c r="B235" s="34"/>
      <c r="C235" s="202" t="s">
        <v>459</v>
      </c>
      <c r="D235" s="202" t="s">
        <v>147</v>
      </c>
      <c r="E235" s="203" t="s">
        <v>266</v>
      </c>
      <c r="F235" s="204" t="s">
        <v>267</v>
      </c>
      <c r="G235" s="205" t="s">
        <v>248</v>
      </c>
      <c r="H235" s="206">
        <v>0.124</v>
      </c>
      <c r="I235" s="207"/>
      <c r="J235" s="208">
        <f>ROUND(I235*H235,2)</f>
        <v>0</v>
      </c>
      <c r="K235" s="204" t="s">
        <v>151</v>
      </c>
      <c r="L235" s="38"/>
      <c r="M235" s="209" t="s">
        <v>1</v>
      </c>
      <c r="N235" s="210" t="s">
        <v>42</v>
      </c>
      <c r="O235" s="70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3" t="s">
        <v>216</v>
      </c>
      <c r="AT235" s="213" t="s">
        <v>147</v>
      </c>
      <c r="AU235" s="213" t="s">
        <v>85</v>
      </c>
      <c r="AY235" s="16" t="s">
        <v>144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6" t="s">
        <v>85</v>
      </c>
      <c r="BK235" s="214">
        <f>ROUND(I235*H235,2)</f>
        <v>0</v>
      </c>
      <c r="BL235" s="16" t="s">
        <v>216</v>
      </c>
      <c r="BM235" s="213" t="s">
        <v>460</v>
      </c>
    </row>
    <row r="236" spans="1:65" s="2" customFormat="1" ht="29.25">
      <c r="A236" s="33"/>
      <c r="B236" s="34"/>
      <c r="C236" s="35"/>
      <c r="D236" s="215" t="s">
        <v>154</v>
      </c>
      <c r="E236" s="35"/>
      <c r="F236" s="216" t="s">
        <v>269</v>
      </c>
      <c r="G236" s="35"/>
      <c r="H236" s="35"/>
      <c r="I236" s="114"/>
      <c r="J236" s="35"/>
      <c r="K236" s="35"/>
      <c r="L236" s="38"/>
      <c r="M236" s="217"/>
      <c r="N236" s="218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154</v>
      </c>
      <c r="AU236" s="16" t="s">
        <v>85</v>
      </c>
    </row>
    <row r="237" spans="1:65" s="2" customFormat="1" ht="21.75" customHeight="1">
      <c r="A237" s="33"/>
      <c r="B237" s="34"/>
      <c r="C237" s="202" t="s">
        <v>461</v>
      </c>
      <c r="D237" s="202" t="s">
        <v>147</v>
      </c>
      <c r="E237" s="203" t="s">
        <v>462</v>
      </c>
      <c r="F237" s="204" t="s">
        <v>463</v>
      </c>
      <c r="G237" s="205" t="s">
        <v>248</v>
      </c>
      <c r="H237" s="206">
        <v>31.196000000000002</v>
      </c>
      <c r="I237" s="207"/>
      <c r="J237" s="208">
        <f>ROUND(I237*H237,2)</f>
        <v>0</v>
      </c>
      <c r="K237" s="204" t="s">
        <v>151</v>
      </c>
      <c r="L237" s="38"/>
      <c r="M237" s="209" t="s">
        <v>1</v>
      </c>
      <c r="N237" s="210" t="s">
        <v>42</v>
      </c>
      <c r="O237" s="70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3" t="s">
        <v>216</v>
      </c>
      <c r="AT237" s="213" t="s">
        <v>147</v>
      </c>
      <c r="AU237" s="213" t="s">
        <v>85</v>
      </c>
      <c r="AY237" s="16" t="s">
        <v>144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6" t="s">
        <v>85</v>
      </c>
      <c r="BK237" s="214">
        <f>ROUND(I237*H237,2)</f>
        <v>0</v>
      </c>
      <c r="BL237" s="16" t="s">
        <v>216</v>
      </c>
      <c r="BM237" s="213" t="s">
        <v>464</v>
      </c>
    </row>
    <row r="238" spans="1:65" s="2" customFormat="1" ht="29.25">
      <c r="A238" s="33"/>
      <c r="B238" s="34"/>
      <c r="C238" s="35"/>
      <c r="D238" s="215" t="s">
        <v>154</v>
      </c>
      <c r="E238" s="35"/>
      <c r="F238" s="216" t="s">
        <v>465</v>
      </c>
      <c r="G238" s="35"/>
      <c r="H238" s="35"/>
      <c r="I238" s="114"/>
      <c r="J238" s="35"/>
      <c r="K238" s="35"/>
      <c r="L238" s="38"/>
      <c r="M238" s="217"/>
      <c r="N238" s="218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154</v>
      </c>
      <c r="AU238" s="16" t="s">
        <v>85</v>
      </c>
    </row>
    <row r="239" spans="1:65" s="13" customFormat="1">
      <c r="B239" s="219"/>
      <c r="C239" s="220"/>
      <c r="D239" s="215" t="s">
        <v>161</v>
      </c>
      <c r="E239" s="221" t="s">
        <v>1</v>
      </c>
      <c r="F239" s="222" t="s">
        <v>466</v>
      </c>
      <c r="G239" s="220"/>
      <c r="H239" s="223">
        <v>20.948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161</v>
      </c>
      <c r="AU239" s="229" t="s">
        <v>85</v>
      </c>
      <c r="AV239" s="13" t="s">
        <v>87</v>
      </c>
      <c r="AW239" s="13" t="s">
        <v>34</v>
      </c>
      <c r="AX239" s="13" t="s">
        <v>77</v>
      </c>
      <c r="AY239" s="229" t="s">
        <v>144</v>
      </c>
    </row>
    <row r="240" spans="1:65" s="13" customFormat="1">
      <c r="B240" s="219"/>
      <c r="C240" s="220"/>
      <c r="D240" s="215" t="s">
        <v>161</v>
      </c>
      <c r="E240" s="221" t="s">
        <v>1</v>
      </c>
      <c r="F240" s="222" t="s">
        <v>467</v>
      </c>
      <c r="G240" s="220"/>
      <c r="H240" s="223">
        <v>9.7680000000000007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161</v>
      </c>
      <c r="AU240" s="229" t="s">
        <v>85</v>
      </c>
      <c r="AV240" s="13" t="s">
        <v>87</v>
      </c>
      <c r="AW240" s="13" t="s">
        <v>34</v>
      </c>
      <c r="AX240" s="13" t="s">
        <v>77</v>
      </c>
      <c r="AY240" s="229" t="s">
        <v>144</v>
      </c>
    </row>
    <row r="241" spans="1:65" s="13" customFormat="1">
      <c r="B241" s="219"/>
      <c r="C241" s="220"/>
      <c r="D241" s="215" t="s">
        <v>161</v>
      </c>
      <c r="E241" s="221" t="s">
        <v>1</v>
      </c>
      <c r="F241" s="222" t="s">
        <v>468</v>
      </c>
      <c r="G241" s="220"/>
      <c r="H241" s="223">
        <v>0.48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161</v>
      </c>
      <c r="AU241" s="229" t="s">
        <v>85</v>
      </c>
      <c r="AV241" s="13" t="s">
        <v>87</v>
      </c>
      <c r="AW241" s="13" t="s">
        <v>34</v>
      </c>
      <c r="AX241" s="13" t="s">
        <v>77</v>
      </c>
      <c r="AY241" s="229" t="s">
        <v>144</v>
      </c>
    </row>
    <row r="242" spans="1:65" s="14" customFormat="1">
      <c r="B242" s="243"/>
      <c r="C242" s="244"/>
      <c r="D242" s="215" t="s">
        <v>161</v>
      </c>
      <c r="E242" s="245" t="s">
        <v>1</v>
      </c>
      <c r="F242" s="246" t="s">
        <v>469</v>
      </c>
      <c r="G242" s="244"/>
      <c r="H242" s="247">
        <v>31.196000000000002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AT242" s="253" t="s">
        <v>161</v>
      </c>
      <c r="AU242" s="253" t="s">
        <v>85</v>
      </c>
      <c r="AV242" s="14" t="s">
        <v>152</v>
      </c>
      <c r="AW242" s="14" t="s">
        <v>34</v>
      </c>
      <c r="AX242" s="14" t="s">
        <v>85</v>
      </c>
      <c r="AY242" s="253" t="s">
        <v>144</v>
      </c>
    </row>
    <row r="243" spans="1:65" s="2" customFormat="1" ht="21.75" customHeight="1">
      <c r="A243" s="33"/>
      <c r="B243" s="34"/>
      <c r="C243" s="202" t="s">
        <v>470</v>
      </c>
      <c r="D243" s="202" t="s">
        <v>147</v>
      </c>
      <c r="E243" s="203" t="s">
        <v>471</v>
      </c>
      <c r="F243" s="204" t="s">
        <v>472</v>
      </c>
      <c r="G243" s="205" t="s">
        <v>248</v>
      </c>
      <c r="H243" s="206">
        <v>31.32</v>
      </c>
      <c r="I243" s="207"/>
      <c r="J243" s="208">
        <f>ROUND(I243*H243,2)</f>
        <v>0</v>
      </c>
      <c r="K243" s="204" t="s">
        <v>151</v>
      </c>
      <c r="L243" s="38"/>
      <c r="M243" s="209" t="s">
        <v>1</v>
      </c>
      <c r="N243" s="210" t="s">
        <v>42</v>
      </c>
      <c r="O243" s="70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13" t="s">
        <v>216</v>
      </c>
      <c r="AT243" s="213" t="s">
        <v>147</v>
      </c>
      <c r="AU243" s="213" t="s">
        <v>85</v>
      </c>
      <c r="AY243" s="16" t="s">
        <v>144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6" t="s">
        <v>85</v>
      </c>
      <c r="BK243" s="214">
        <f>ROUND(I243*H243,2)</f>
        <v>0</v>
      </c>
      <c r="BL243" s="16" t="s">
        <v>216</v>
      </c>
      <c r="BM243" s="213" t="s">
        <v>473</v>
      </c>
    </row>
    <row r="244" spans="1:65" s="2" customFormat="1" ht="68.25">
      <c r="A244" s="33"/>
      <c r="B244" s="34"/>
      <c r="C244" s="35"/>
      <c r="D244" s="215" t="s">
        <v>154</v>
      </c>
      <c r="E244" s="35"/>
      <c r="F244" s="216" t="s">
        <v>474</v>
      </c>
      <c r="G244" s="35"/>
      <c r="H244" s="35"/>
      <c r="I244" s="114"/>
      <c r="J244" s="35"/>
      <c r="K244" s="35"/>
      <c r="L244" s="38"/>
      <c r="M244" s="217"/>
      <c r="N244" s="218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154</v>
      </c>
      <c r="AU244" s="16" t="s">
        <v>85</v>
      </c>
    </row>
    <row r="245" spans="1:65" s="13" customFormat="1">
      <c r="B245" s="219"/>
      <c r="C245" s="220"/>
      <c r="D245" s="215" t="s">
        <v>161</v>
      </c>
      <c r="E245" s="221" t="s">
        <v>1</v>
      </c>
      <c r="F245" s="222" t="s">
        <v>475</v>
      </c>
      <c r="G245" s="220"/>
      <c r="H245" s="223">
        <v>31.32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161</v>
      </c>
      <c r="AU245" s="229" t="s">
        <v>85</v>
      </c>
      <c r="AV245" s="13" t="s">
        <v>87</v>
      </c>
      <c r="AW245" s="13" t="s">
        <v>34</v>
      </c>
      <c r="AX245" s="13" t="s">
        <v>85</v>
      </c>
      <c r="AY245" s="229" t="s">
        <v>144</v>
      </c>
    </row>
    <row r="246" spans="1:65" s="2" customFormat="1" ht="33" customHeight="1">
      <c r="A246" s="33"/>
      <c r="B246" s="34"/>
      <c r="C246" s="202" t="s">
        <v>476</v>
      </c>
      <c r="D246" s="202" t="s">
        <v>147</v>
      </c>
      <c r="E246" s="203" t="s">
        <v>246</v>
      </c>
      <c r="F246" s="204" t="s">
        <v>247</v>
      </c>
      <c r="G246" s="205" t="s">
        <v>248</v>
      </c>
      <c r="H246" s="206">
        <v>4.5919999999999996</v>
      </c>
      <c r="I246" s="207"/>
      <c r="J246" s="208">
        <f>ROUND(I246*H246,2)</f>
        <v>0</v>
      </c>
      <c r="K246" s="204" t="s">
        <v>151</v>
      </c>
      <c r="L246" s="38"/>
      <c r="M246" s="209" t="s">
        <v>1</v>
      </c>
      <c r="N246" s="210" t="s">
        <v>42</v>
      </c>
      <c r="O246" s="70"/>
      <c r="P246" s="211">
        <f>O246*H246</f>
        <v>0</v>
      </c>
      <c r="Q246" s="211">
        <v>0</v>
      </c>
      <c r="R246" s="211">
        <f>Q246*H246</f>
        <v>0</v>
      </c>
      <c r="S246" s="211">
        <v>0</v>
      </c>
      <c r="T246" s="21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3" t="s">
        <v>216</v>
      </c>
      <c r="AT246" s="213" t="s">
        <v>147</v>
      </c>
      <c r="AU246" s="213" t="s">
        <v>85</v>
      </c>
      <c r="AY246" s="16" t="s">
        <v>144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6" t="s">
        <v>85</v>
      </c>
      <c r="BK246" s="214">
        <f>ROUND(I246*H246,2)</f>
        <v>0</v>
      </c>
      <c r="BL246" s="16" t="s">
        <v>216</v>
      </c>
      <c r="BM246" s="213" t="s">
        <v>477</v>
      </c>
    </row>
    <row r="247" spans="1:65" s="2" customFormat="1" ht="68.25">
      <c r="A247" s="33"/>
      <c r="B247" s="34"/>
      <c r="C247" s="35"/>
      <c r="D247" s="215" t="s">
        <v>154</v>
      </c>
      <c r="E247" s="35"/>
      <c r="F247" s="216" t="s">
        <v>250</v>
      </c>
      <c r="G247" s="35"/>
      <c r="H247" s="35"/>
      <c r="I247" s="114"/>
      <c r="J247" s="35"/>
      <c r="K247" s="35"/>
      <c r="L247" s="38"/>
      <c r="M247" s="217"/>
      <c r="N247" s="218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154</v>
      </c>
      <c r="AU247" s="16" t="s">
        <v>85</v>
      </c>
    </row>
    <row r="248" spans="1:65" s="13" customFormat="1">
      <c r="B248" s="219"/>
      <c r="C248" s="220"/>
      <c r="D248" s="215" t="s">
        <v>161</v>
      </c>
      <c r="E248" s="221" t="s">
        <v>1</v>
      </c>
      <c r="F248" s="222" t="s">
        <v>478</v>
      </c>
      <c r="G248" s="220"/>
      <c r="H248" s="223">
        <v>4.5919999999999996</v>
      </c>
      <c r="I248" s="224"/>
      <c r="J248" s="220"/>
      <c r="K248" s="220"/>
      <c r="L248" s="225"/>
      <c r="M248" s="240"/>
      <c r="N248" s="241"/>
      <c r="O248" s="241"/>
      <c r="P248" s="241"/>
      <c r="Q248" s="241"/>
      <c r="R248" s="241"/>
      <c r="S248" s="241"/>
      <c r="T248" s="242"/>
      <c r="AT248" s="229" t="s">
        <v>161</v>
      </c>
      <c r="AU248" s="229" t="s">
        <v>85</v>
      </c>
      <c r="AV248" s="13" t="s">
        <v>87</v>
      </c>
      <c r="AW248" s="13" t="s">
        <v>34</v>
      </c>
      <c r="AX248" s="13" t="s">
        <v>85</v>
      </c>
      <c r="AY248" s="229" t="s">
        <v>144</v>
      </c>
    </row>
    <row r="249" spans="1:65" s="2" customFormat="1" ht="6.95" customHeight="1">
      <c r="A249" s="33"/>
      <c r="B249" s="53"/>
      <c r="C249" s="54"/>
      <c r="D249" s="54"/>
      <c r="E249" s="54"/>
      <c r="F249" s="54"/>
      <c r="G249" s="54"/>
      <c r="H249" s="54"/>
      <c r="I249" s="151"/>
      <c r="J249" s="54"/>
      <c r="K249" s="54"/>
      <c r="L249" s="38"/>
      <c r="M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</row>
  </sheetData>
  <sheetProtection algorithmName="SHA-512" hashValue="YvZzJ6b49VOEb17f6GwJVhqwbXy9uhbjTSlVgjmNSTjXD0JmYChHcGUPpJ38pxgrxcpeGXr6za5Wcb56nI8uQw==" saltValue="wOGmDcNjMwtPVCt4SQlHe+cWCVzZYrlAZNGPqx9/u6wXThuS/b73ad6p+bdMJ2/jEwxhTUx0fYJbCxJJbdE0Ig==" spinCount="100000" sheet="1" objects="1" scenarios="1" formatColumns="0" formatRows="0" autoFilter="0"/>
  <autoFilter ref="C118:K24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7" t="str">
        <f>'Rekapitulace stavby'!K6</f>
        <v>Výměna kolejnic v úseku Suchdol nad Odrou – Heřmánky</v>
      </c>
      <c r="F7" s="308"/>
      <c r="G7" s="308"/>
      <c r="H7" s="308"/>
      <c r="I7" s="107"/>
      <c r="L7" s="19"/>
    </row>
    <row r="8" spans="1:46" s="2" customFormat="1" ht="12" customHeight="1">
      <c r="A8" s="33"/>
      <c r="B8" s="38"/>
      <c r="C8" s="33"/>
      <c r="D8" s="113" t="s">
        <v>119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9" t="s">
        <v>479</v>
      </c>
      <c r="F9" s="310"/>
      <c r="G9" s="310"/>
      <c r="H9" s="31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8. 6. 2020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3" t="s">
        <v>1</v>
      </c>
      <c r="F27" s="313"/>
      <c r="G27" s="313"/>
      <c r="H27" s="31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ROUND((SUM(BE119:BE172)),  2)</f>
        <v>0</v>
      </c>
      <c r="G33" s="33"/>
      <c r="H33" s="33"/>
      <c r="I33" s="130">
        <v>0.21</v>
      </c>
      <c r="J33" s="129">
        <f>ROUND(((SUM(BE119:BE172))*I33),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ROUND((SUM(BF119:BF172)),  2)</f>
        <v>0</v>
      </c>
      <c r="G34" s="33"/>
      <c r="H34" s="33"/>
      <c r="I34" s="130">
        <v>0.15</v>
      </c>
      <c r="J34" s="129">
        <f>ROUND(((SUM(BF119:BF172))*I34),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ROUND((SUM(BG119:BG172)),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ROUND((SUM(BH119:BH172)),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ROUND((SUM(BI119:BI172)),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Výměna kolejnic v úseku Suchdol nad Odrou – Heřmánky</v>
      </c>
      <c r="F85" s="306"/>
      <c r="G85" s="306"/>
      <c r="H85" s="306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6" t="str">
        <f>E9</f>
        <v>SO 04 - Výměna kolejnic km 4,630 - 4,780 Suchdol n.O. - Odry</v>
      </c>
      <c r="F87" s="304"/>
      <c r="G87" s="304"/>
      <c r="H87" s="30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PO Suchdol n.O.</v>
      </c>
      <c r="G89" s="35"/>
      <c r="H89" s="35"/>
      <c r="I89" s="116" t="s">
        <v>22</v>
      </c>
      <c r="J89" s="65" t="str">
        <f>IF(J12="","",J12)</f>
        <v>8. 6. 2020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122</v>
      </c>
      <c r="D94" s="156"/>
      <c r="E94" s="156"/>
      <c r="F94" s="156"/>
      <c r="G94" s="156"/>
      <c r="H94" s="156"/>
      <c r="I94" s="157"/>
      <c r="J94" s="158" t="s">
        <v>123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125</v>
      </c>
    </row>
    <row r="97" spans="1:31" s="9" customFormat="1" ht="24.95" customHeight="1">
      <c r="B97" s="160"/>
      <c r="C97" s="161"/>
      <c r="D97" s="162" t="s">
        <v>126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128</v>
      </c>
      <c r="E99" s="163"/>
      <c r="F99" s="163"/>
      <c r="G99" s="163"/>
      <c r="H99" s="163"/>
      <c r="I99" s="164"/>
      <c r="J99" s="165">
        <f>J155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5" t="str">
        <f>E7</f>
        <v>Výměna kolejnic v úseku Suchdol nad Odrou – Heřmánky</v>
      </c>
      <c r="F109" s="306"/>
      <c r="G109" s="306"/>
      <c r="H109" s="306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6" t="str">
        <f>E9</f>
        <v>SO 04 - Výměna kolejnic km 4,630 - 4,780 Suchdol n.O. - Odry</v>
      </c>
      <c r="F111" s="304"/>
      <c r="G111" s="304"/>
      <c r="H111" s="304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PO Suchdol n.O.</v>
      </c>
      <c r="G113" s="35"/>
      <c r="H113" s="35"/>
      <c r="I113" s="116" t="s">
        <v>22</v>
      </c>
      <c r="J113" s="65" t="str">
        <f>IF(J12="","",J12)</f>
        <v>8. 6. 2020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130</v>
      </c>
      <c r="D118" s="177" t="s">
        <v>62</v>
      </c>
      <c r="E118" s="177" t="s">
        <v>58</v>
      </c>
      <c r="F118" s="177" t="s">
        <v>59</v>
      </c>
      <c r="G118" s="177" t="s">
        <v>131</v>
      </c>
      <c r="H118" s="177" t="s">
        <v>132</v>
      </c>
      <c r="I118" s="178" t="s">
        <v>133</v>
      </c>
      <c r="J118" s="177" t="s">
        <v>123</v>
      </c>
      <c r="K118" s="179" t="s">
        <v>134</v>
      </c>
      <c r="L118" s="180"/>
      <c r="M118" s="74" t="s">
        <v>1</v>
      </c>
      <c r="N118" s="75" t="s">
        <v>41</v>
      </c>
      <c r="O118" s="75" t="s">
        <v>135</v>
      </c>
      <c r="P118" s="75" t="s">
        <v>136</v>
      </c>
      <c r="Q118" s="75" t="s">
        <v>137</v>
      </c>
      <c r="R118" s="75" t="s">
        <v>138</v>
      </c>
      <c r="S118" s="75" t="s">
        <v>139</v>
      </c>
      <c r="T118" s="76" t="s">
        <v>140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141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P120+P155</f>
        <v>0</v>
      </c>
      <c r="Q119" s="78"/>
      <c r="R119" s="183">
        <f>R120+R155</f>
        <v>0.18554999999999999</v>
      </c>
      <c r="S119" s="78"/>
      <c r="T119" s="184">
        <f>T120+T155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125</v>
      </c>
      <c r="BK119" s="185">
        <f>BK120+BK155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142</v>
      </c>
      <c r="F120" s="189" t="s">
        <v>143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0.18554999999999999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145</v>
      </c>
      <c r="F121" s="200" t="s">
        <v>146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SUM(P122:P154)</f>
        <v>0</v>
      </c>
      <c r="Q121" s="194"/>
      <c r="R121" s="195">
        <f>SUM(R122:R154)</f>
        <v>0.18554999999999999</v>
      </c>
      <c r="S121" s="194"/>
      <c r="T121" s="196">
        <f>SUM(T122:T154)</f>
        <v>0</v>
      </c>
      <c r="AR121" s="197" t="s">
        <v>85</v>
      </c>
      <c r="AT121" s="198" t="s">
        <v>76</v>
      </c>
      <c r="AU121" s="198" t="s">
        <v>85</v>
      </c>
      <c r="AY121" s="197" t="s">
        <v>144</v>
      </c>
      <c r="BK121" s="199">
        <f>SUM(BK122:BK154)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147</v>
      </c>
      <c r="E122" s="203" t="s">
        <v>148</v>
      </c>
      <c r="F122" s="204" t="s">
        <v>149</v>
      </c>
      <c r="G122" s="205" t="s">
        <v>150</v>
      </c>
      <c r="H122" s="206">
        <v>14</v>
      </c>
      <c r="I122" s="207"/>
      <c r="J122" s="208">
        <f>ROUND(I122*H122,2)</f>
        <v>0</v>
      </c>
      <c r="K122" s="204" t="s">
        <v>151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147</v>
      </c>
      <c r="AU122" s="213" t="s">
        <v>87</v>
      </c>
      <c r="AY122" s="16" t="s">
        <v>144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480</v>
      </c>
    </row>
    <row r="123" spans="1:65" s="2" customFormat="1" ht="19.5">
      <c r="A123" s="33"/>
      <c r="B123" s="34"/>
      <c r="C123" s="35"/>
      <c r="D123" s="215" t="s">
        <v>154</v>
      </c>
      <c r="E123" s="35"/>
      <c r="F123" s="216" t="s">
        <v>155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154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147</v>
      </c>
      <c r="E124" s="203" t="s">
        <v>156</v>
      </c>
      <c r="F124" s="204" t="s">
        <v>157</v>
      </c>
      <c r="G124" s="205" t="s">
        <v>158</v>
      </c>
      <c r="H124" s="206">
        <v>300</v>
      </c>
      <c r="I124" s="207"/>
      <c r="J124" s="208">
        <f>ROUND(I124*H124,2)</f>
        <v>0</v>
      </c>
      <c r="K124" s="204" t="s">
        <v>151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152</v>
      </c>
      <c r="AT124" s="213" t="s">
        <v>147</v>
      </c>
      <c r="AU124" s="213" t="s">
        <v>87</v>
      </c>
      <c r="AY124" s="16" t="s">
        <v>144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152</v>
      </c>
      <c r="BM124" s="213" t="s">
        <v>481</v>
      </c>
    </row>
    <row r="125" spans="1:65" s="2" customFormat="1" ht="39">
      <c r="A125" s="33"/>
      <c r="B125" s="34"/>
      <c r="C125" s="35"/>
      <c r="D125" s="215" t="s">
        <v>154</v>
      </c>
      <c r="E125" s="35"/>
      <c r="F125" s="216" t="s">
        <v>160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154</v>
      </c>
      <c r="AU125" s="16" t="s">
        <v>87</v>
      </c>
    </row>
    <row r="126" spans="1:65" s="13" customFormat="1">
      <c r="B126" s="219"/>
      <c r="C126" s="220"/>
      <c r="D126" s="215" t="s">
        <v>161</v>
      </c>
      <c r="E126" s="221" t="s">
        <v>1</v>
      </c>
      <c r="F126" s="222" t="s">
        <v>162</v>
      </c>
      <c r="G126" s="220"/>
      <c r="H126" s="223">
        <v>300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161</v>
      </c>
      <c r="AU126" s="229" t="s">
        <v>87</v>
      </c>
      <c r="AV126" s="13" t="s">
        <v>87</v>
      </c>
      <c r="AW126" s="13" t="s">
        <v>34</v>
      </c>
      <c r="AX126" s="13" t="s">
        <v>85</v>
      </c>
      <c r="AY126" s="229" t="s">
        <v>144</v>
      </c>
    </row>
    <row r="127" spans="1:65" s="2" customFormat="1" ht="21.75" customHeight="1">
      <c r="A127" s="33"/>
      <c r="B127" s="34"/>
      <c r="C127" s="202" t="s">
        <v>163</v>
      </c>
      <c r="D127" s="202" t="s">
        <v>147</v>
      </c>
      <c r="E127" s="203" t="s">
        <v>169</v>
      </c>
      <c r="F127" s="204" t="s">
        <v>170</v>
      </c>
      <c r="G127" s="205" t="s">
        <v>158</v>
      </c>
      <c r="H127" s="206">
        <v>300</v>
      </c>
      <c r="I127" s="207"/>
      <c r="J127" s="208">
        <f>ROUND(I127*H127,2)</f>
        <v>0</v>
      </c>
      <c r="K127" s="204" t="s">
        <v>151</v>
      </c>
      <c r="L127" s="38"/>
      <c r="M127" s="209" t="s">
        <v>1</v>
      </c>
      <c r="N127" s="210" t="s">
        <v>42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152</v>
      </c>
      <c r="AT127" s="213" t="s">
        <v>147</v>
      </c>
      <c r="AU127" s="213" t="s">
        <v>87</v>
      </c>
      <c r="AY127" s="16" t="s">
        <v>144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152</v>
      </c>
      <c r="BM127" s="213" t="s">
        <v>482</v>
      </c>
    </row>
    <row r="128" spans="1:65" s="2" customFormat="1" ht="19.5">
      <c r="A128" s="33"/>
      <c r="B128" s="34"/>
      <c r="C128" s="35"/>
      <c r="D128" s="215" t="s">
        <v>154</v>
      </c>
      <c r="E128" s="35"/>
      <c r="F128" s="216" t="s">
        <v>172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154</v>
      </c>
      <c r="AU128" s="16" t="s">
        <v>87</v>
      </c>
    </row>
    <row r="129" spans="1:65" s="2" customFormat="1" ht="21.75" customHeight="1">
      <c r="A129" s="33"/>
      <c r="B129" s="34"/>
      <c r="C129" s="202" t="s">
        <v>152</v>
      </c>
      <c r="D129" s="202" t="s">
        <v>147</v>
      </c>
      <c r="E129" s="203" t="s">
        <v>173</v>
      </c>
      <c r="F129" s="204" t="s">
        <v>174</v>
      </c>
      <c r="G129" s="205" t="s">
        <v>150</v>
      </c>
      <c r="H129" s="206">
        <v>4</v>
      </c>
      <c r="I129" s="207"/>
      <c r="J129" s="208">
        <f>ROUND(I129*H129,2)</f>
        <v>0</v>
      </c>
      <c r="K129" s="204" t="s">
        <v>151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152</v>
      </c>
      <c r="AT129" s="213" t="s">
        <v>147</v>
      </c>
      <c r="AU129" s="213" t="s">
        <v>87</v>
      </c>
      <c r="AY129" s="16" t="s">
        <v>144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152</v>
      </c>
      <c r="BM129" s="213" t="s">
        <v>483</v>
      </c>
    </row>
    <row r="130" spans="1:65" s="2" customFormat="1" ht="19.5">
      <c r="A130" s="33"/>
      <c r="B130" s="34"/>
      <c r="C130" s="35"/>
      <c r="D130" s="215" t="s">
        <v>154</v>
      </c>
      <c r="E130" s="35"/>
      <c r="F130" s="216" t="s">
        <v>176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154</v>
      </c>
      <c r="AU130" s="16" t="s">
        <v>87</v>
      </c>
    </row>
    <row r="131" spans="1:65" s="2" customFormat="1" ht="21.75" customHeight="1">
      <c r="A131" s="33"/>
      <c r="B131" s="34"/>
      <c r="C131" s="202" t="s">
        <v>145</v>
      </c>
      <c r="D131" s="202" t="s">
        <v>147</v>
      </c>
      <c r="E131" s="203" t="s">
        <v>178</v>
      </c>
      <c r="F131" s="204" t="s">
        <v>179</v>
      </c>
      <c r="G131" s="205" t="s">
        <v>150</v>
      </c>
      <c r="H131" s="206">
        <v>137</v>
      </c>
      <c r="I131" s="207"/>
      <c r="J131" s="208">
        <f>ROUND(I131*H131,2)</f>
        <v>0</v>
      </c>
      <c r="K131" s="204" t="s">
        <v>151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152</v>
      </c>
      <c r="AT131" s="213" t="s">
        <v>147</v>
      </c>
      <c r="AU131" s="213" t="s">
        <v>87</v>
      </c>
      <c r="AY131" s="16" t="s">
        <v>144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152</v>
      </c>
      <c r="BM131" s="213" t="s">
        <v>484</v>
      </c>
    </row>
    <row r="132" spans="1:65" s="2" customFormat="1" ht="19.5">
      <c r="A132" s="33"/>
      <c r="B132" s="34"/>
      <c r="C132" s="35"/>
      <c r="D132" s="215" t="s">
        <v>154</v>
      </c>
      <c r="E132" s="35"/>
      <c r="F132" s="216" t="s">
        <v>181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154</v>
      </c>
      <c r="AU132" s="16" t="s">
        <v>87</v>
      </c>
    </row>
    <row r="133" spans="1:65" s="2" customFormat="1" ht="21.75" customHeight="1">
      <c r="A133" s="33"/>
      <c r="B133" s="34"/>
      <c r="C133" s="202" t="s">
        <v>177</v>
      </c>
      <c r="D133" s="202" t="s">
        <v>147</v>
      </c>
      <c r="E133" s="203" t="s">
        <v>183</v>
      </c>
      <c r="F133" s="204" t="s">
        <v>184</v>
      </c>
      <c r="G133" s="205" t="s">
        <v>150</v>
      </c>
      <c r="H133" s="206">
        <v>137</v>
      </c>
      <c r="I133" s="207"/>
      <c r="J133" s="208">
        <f>ROUND(I133*H133,2)</f>
        <v>0</v>
      </c>
      <c r="K133" s="204" t="s">
        <v>151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152</v>
      </c>
      <c r="AT133" s="213" t="s">
        <v>147</v>
      </c>
      <c r="AU133" s="213" t="s">
        <v>87</v>
      </c>
      <c r="AY133" s="16" t="s">
        <v>144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152</v>
      </c>
      <c r="BM133" s="213" t="s">
        <v>485</v>
      </c>
    </row>
    <row r="134" spans="1:65" s="2" customFormat="1" ht="19.5">
      <c r="A134" s="33"/>
      <c r="B134" s="34"/>
      <c r="C134" s="35"/>
      <c r="D134" s="215" t="s">
        <v>154</v>
      </c>
      <c r="E134" s="35"/>
      <c r="F134" s="216" t="s">
        <v>186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154</v>
      </c>
      <c r="AU134" s="16" t="s">
        <v>87</v>
      </c>
    </row>
    <row r="135" spans="1:65" s="2" customFormat="1" ht="21.75" customHeight="1">
      <c r="A135" s="33"/>
      <c r="B135" s="34"/>
      <c r="C135" s="202" t="s">
        <v>182</v>
      </c>
      <c r="D135" s="202" t="s">
        <v>147</v>
      </c>
      <c r="E135" s="203" t="s">
        <v>188</v>
      </c>
      <c r="F135" s="204" t="s">
        <v>189</v>
      </c>
      <c r="G135" s="205" t="s">
        <v>190</v>
      </c>
      <c r="H135" s="206">
        <v>6</v>
      </c>
      <c r="I135" s="207"/>
      <c r="J135" s="208">
        <f>ROUND(I135*H135,2)</f>
        <v>0</v>
      </c>
      <c r="K135" s="204" t="s">
        <v>151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152</v>
      </c>
      <c r="AT135" s="213" t="s">
        <v>147</v>
      </c>
      <c r="AU135" s="213" t="s">
        <v>87</v>
      </c>
      <c r="AY135" s="16" t="s">
        <v>144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152</v>
      </c>
      <c r="BM135" s="213" t="s">
        <v>486</v>
      </c>
    </row>
    <row r="136" spans="1:65" s="2" customFormat="1" ht="39">
      <c r="A136" s="33"/>
      <c r="B136" s="34"/>
      <c r="C136" s="35"/>
      <c r="D136" s="215" t="s">
        <v>154</v>
      </c>
      <c r="E136" s="35"/>
      <c r="F136" s="216" t="s">
        <v>192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154</v>
      </c>
      <c r="AU136" s="16" t="s">
        <v>87</v>
      </c>
    </row>
    <row r="137" spans="1:65" s="2" customFormat="1" ht="21.75" customHeight="1">
      <c r="A137" s="33"/>
      <c r="B137" s="34"/>
      <c r="C137" s="202" t="s">
        <v>187</v>
      </c>
      <c r="D137" s="202" t="s">
        <v>147</v>
      </c>
      <c r="E137" s="203" t="s">
        <v>194</v>
      </c>
      <c r="F137" s="204" t="s">
        <v>195</v>
      </c>
      <c r="G137" s="205" t="s">
        <v>158</v>
      </c>
      <c r="H137" s="206">
        <v>300</v>
      </c>
      <c r="I137" s="207"/>
      <c r="J137" s="208">
        <f>ROUND(I137*H137,2)</f>
        <v>0</v>
      </c>
      <c r="K137" s="204" t="s">
        <v>151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152</v>
      </c>
      <c r="AT137" s="213" t="s">
        <v>147</v>
      </c>
      <c r="AU137" s="213" t="s">
        <v>87</v>
      </c>
      <c r="AY137" s="16" t="s">
        <v>144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152</v>
      </c>
      <c r="BM137" s="213" t="s">
        <v>487</v>
      </c>
    </row>
    <row r="138" spans="1:65" s="2" customFormat="1" ht="29.25">
      <c r="A138" s="33"/>
      <c r="B138" s="34"/>
      <c r="C138" s="35"/>
      <c r="D138" s="215" t="s">
        <v>154</v>
      </c>
      <c r="E138" s="35"/>
      <c r="F138" s="216" t="s">
        <v>197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154</v>
      </c>
      <c r="AU138" s="16" t="s">
        <v>87</v>
      </c>
    </row>
    <row r="139" spans="1:65" s="2" customFormat="1" ht="21.75" customHeight="1">
      <c r="A139" s="33"/>
      <c r="B139" s="34"/>
      <c r="C139" s="202" t="s">
        <v>193</v>
      </c>
      <c r="D139" s="202" t="s">
        <v>147</v>
      </c>
      <c r="E139" s="203" t="s">
        <v>199</v>
      </c>
      <c r="F139" s="204" t="s">
        <v>200</v>
      </c>
      <c r="G139" s="205" t="s">
        <v>158</v>
      </c>
      <c r="H139" s="206">
        <v>200</v>
      </c>
      <c r="I139" s="207"/>
      <c r="J139" s="208">
        <f>ROUND(I139*H139,2)</f>
        <v>0</v>
      </c>
      <c r="K139" s="204" t="s">
        <v>151</v>
      </c>
      <c r="L139" s="38"/>
      <c r="M139" s="209" t="s">
        <v>1</v>
      </c>
      <c r="N139" s="210" t="s">
        <v>42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152</v>
      </c>
      <c r="AT139" s="213" t="s">
        <v>147</v>
      </c>
      <c r="AU139" s="213" t="s">
        <v>87</v>
      </c>
      <c r="AY139" s="16" t="s">
        <v>144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152</v>
      </c>
      <c r="BM139" s="213" t="s">
        <v>488</v>
      </c>
    </row>
    <row r="140" spans="1:65" s="2" customFormat="1" ht="29.25">
      <c r="A140" s="33"/>
      <c r="B140" s="34"/>
      <c r="C140" s="35"/>
      <c r="D140" s="215" t="s">
        <v>154</v>
      </c>
      <c r="E140" s="35"/>
      <c r="F140" s="216" t="s">
        <v>202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154</v>
      </c>
      <c r="AU140" s="16" t="s">
        <v>87</v>
      </c>
    </row>
    <row r="141" spans="1:65" s="2" customFormat="1" ht="21.75" customHeight="1">
      <c r="A141" s="33"/>
      <c r="B141" s="34"/>
      <c r="C141" s="202" t="s">
        <v>198</v>
      </c>
      <c r="D141" s="202" t="s">
        <v>147</v>
      </c>
      <c r="E141" s="203" t="s">
        <v>204</v>
      </c>
      <c r="F141" s="204" t="s">
        <v>205</v>
      </c>
      <c r="G141" s="205" t="s">
        <v>158</v>
      </c>
      <c r="H141" s="206">
        <v>200</v>
      </c>
      <c r="I141" s="207"/>
      <c r="J141" s="208">
        <f>ROUND(I141*H141,2)</f>
        <v>0</v>
      </c>
      <c r="K141" s="204" t="s">
        <v>151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147</v>
      </c>
      <c r="AU141" s="213" t="s">
        <v>87</v>
      </c>
      <c r="AY141" s="16" t="s">
        <v>144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489</v>
      </c>
    </row>
    <row r="142" spans="1:65" s="2" customFormat="1" ht="29.25">
      <c r="A142" s="33"/>
      <c r="B142" s="34"/>
      <c r="C142" s="35"/>
      <c r="D142" s="215" t="s">
        <v>154</v>
      </c>
      <c r="E142" s="35"/>
      <c r="F142" s="216" t="s">
        <v>207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154</v>
      </c>
      <c r="AU142" s="16" t="s">
        <v>87</v>
      </c>
    </row>
    <row r="143" spans="1:65" s="2" customFormat="1" ht="21.75" customHeight="1">
      <c r="A143" s="33"/>
      <c r="B143" s="34"/>
      <c r="C143" s="202" t="s">
        <v>203</v>
      </c>
      <c r="D143" s="202" t="s">
        <v>147</v>
      </c>
      <c r="E143" s="203" t="s">
        <v>209</v>
      </c>
      <c r="F143" s="204" t="s">
        <v>210</v>
      </c>
      <c r="G143" s="205" t="s">
        <v>190</v>
      </c>
      <c r="H143" s="206">
        <v>2</v>
      </c>
      <c r="I143" s="207"/>
      <c r="J143" s="208">
        <f>ROUND(I143*H143,2)</f>
        <v>0</v>
      </c>
      <c r="K143" s="204" t="s">
        <v>151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152</v>
      </c>
      <c r="AT143" s="213" t="s">
        <v>147</v>
      </c>
      <c r="AU143" s="213" t="s">
        <v>87</v>
      </c>
      <c r="AY143" s="16" t="s">
        <v>144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152</v>
      </c>
      <c r="BM143" s="213" t="s">
        <v>490</v>
      </c>
    </row>
    <row r="144" spans="1:65" s="2" customFormat="1" ht="29.25">
      <c r="A144" s="33"/>
      <c r="B144" s="34"/>
      <c r="C144" s="35"/>
      <c r="D144" s="215" t="s">
        <v>154</v>
      </c>
      <c r="E144" s="35"/>
      <c r="F144" s="216" t="s">
        <v>212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154</v>
      </c>
      <c r="AU144" s="16" t="s">
        <v>87</v>
      </c>
    </row>
    <row r="145" spans="1:65" s="2" customFormat="1" ht="21.75" customHeight="1">
      <c r="A145" s="33"/>
      <c r="B145" s="34"/>
      <c r="C145" s="230" t="s">
        <v>208</v>
      </c>
      <c r="D145" s="230" t="s">
        <v>223</v>
      </c>
      <c r="E145" s="231" t="s">
        <v>224</v>
      </c>
      <c r="F145" s="232" t="s">
        <v>225</v>
      </c>
      <c r="G145" s="233" t="s">
        <v>150</v>
      </c>
      <c r="H145" s="234">
        <v>460</v>
      </c>
      <c r="I145" s="235"/>
      <c r="J145" s="236">
        <f>ROUND(I145*H145,2)</f>
        <v>0</v>
      </c>
      <c r="K145" s="232" t="s">
        <v>151</v>
      </c>
      <c r="L145" s="237"/>
      <c r="M145" s="238" t="s">
        <v>1</v>
      </c>
      <c r="N145" s="239" t="s">
        <v>42</v>
      </c>
      <c r="O145" s="70"/>
      <c r="P145" s="211">
        <f>O145*H145</f>
        <v>0</v>
      </c>
      <c r="Q145" s="211">
        <v>1.8000000000000001E-4</v>
      </c>
      <c r="R145" s="211">
        <f>Q145*H145</f>
        <v>8.2799999999999999E-2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187</v>
      </c>
      <c r="AT145" s="213" t="s">
        <v>223</v>
      </c>
      <c r="AU145" s="213" t="s">
        <v>87</v>
      </c>
      <c r="AY145" s="16" t="s">
        <v>144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152</v>
      </c>
      <c r="BM145" s="213" t="s">
        <v>491</v>
      </c>
    </row>
    <row r="146" spans="1:65" s="2" customFormat="1">
      <c r="A146" s="33"/>
      <c r="B146" s="34"/>
      <c r="C146" s="35"/>
      <c r="D146" s="215" t="s">
        <v>154</v>
      </c>
      <c r="E146" s="35"/>
      <c r="F146" s="216" t="s">
        <v>225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154</v>
      </c>
      <c r="AU146" s="16" t="s">
        <v>87</v>
      </c>
    </row>
    <row r="147" spans="1:65" s="2" customFormat="1" ht="21.75" customHeight="1">
      <c r="A147" s="33"/>
      <c r="B147" s="34"/>
      <c r="C147" s="230" t="s">
        <v>213</v>
      </c>
      <c r="D147" s="230" t="s">
        <v>223</v>
      </c>
      <c r="E147" s="231" t="s">
        <v>228</v>
      </c>
      <c r="F147" s="232" t="s">
        <v>229</v>
      </c>
      <c r="G147" s="233" t="s">
        <v>150</v>
      </c>
      <c r="H147" s="234">
        <v>137</v>
      </c>
      <c r="I147" s="235"/>
      <c r="J147" s="236">
        <f>ROUND(I147*H147,2)</f>
        <v>0</v>
      </c>
      <c r="K147" s="232" t="s">
        <v>151</v>
      </c>
      <c r="L147" s="237"/>
      <c r="M147" s="238" t="s">
        <v>1</v>
      </c>
      <c r="N147" s="239" t="s">
        <v>42</v>
      </c>
      <c r="O147" s="70"/>
      <c r="P147" s="211">
        <f>O147*H147</f>
        <v>0</v>
      </c>
      <c r="Q147" s="211">
        <v>4.0999999999999999E-4</v>
      </c>
      <c r="R147" s="211">
        <f>Q147*H147</f>
        <v>5.6169999999999998E-2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187</v>
      </c>
      <c r="AT147" s="213" t="s">
        <v>223</v>
      </c>
      <c r="AU147" s="213" t="s">
        <v>87</v>
      </c>
      <c r="AY147" s="16" t="s">
        <v>144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152</v>
      </c>
      <c r="BM147" s="213" t="s">
        <v>492</v>
      </c>
    </row>
    <row r="148" spans="1:65" s="2" customFormat="1">
      <c r="A148" s="33"/>
      <c r="B148" s="34"/>
      <c r="C148" s="35"/>
      <c r="D148" s="215" t="s">
        <v>154</v>
      </c>
      <c r="E148" s="35"/>
      <c r="F148" s="216" t="s">
        <v>229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154</v>
      </c>
      <c r="AU148" s="16" t="s">
        <v>87</v>
      </c>
    </row>
    <row r="149" spans="1:65" s="2" customFormat="1" ht="21.75" customHeight="1">
      <c r="A149" s="33"/>
      <c r="B149" s="34"/>
      <c r="C149" s="230" t="s">
        <v>218</v>
      </c>
      <c r="D149" s="230" t="s">
        <v>223</v>
      </c>
      <c r="E149" s="231" t="s">
        <v>232</v>
      </c>
      <c r="F149" s="232" t="s">
        <v>233</v>
      </c>
      <c r="G149" s="233" t="s">
        <v>150</v>
      </c>
      <c r="H149" s="234">
        <v>137</v>
      </c>
      <c r="I149" s="235"/>
      <c r="J149" s="236">
        <f>ROUND(I149*H149,2)</f>
        <v>0</v>
      </c>
      <c r="K149" s="232" t="s">
        <v>151</v>
      </c>
      <c r="L149" s="237"/>
      <c r="M149" s="238" t="s">
        <v>1</v>
      </c>
      <c r="N149" s="239" t="s">
        <v>42</v>
      </c>
      <c r="O149" s="70"/>
      <c r="P149" s="211">
        <f>O149*H149</f>
        <v>0</v>
      </c>
      <c r="Q149" s="211">
        <v>1.4999999999999999E-4</v>
      </c>
      <c r="R149" s="211">
        <f>Q149*H149</f>
        <v>2.0549999999999999E-2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187</v>
      </c>
      <c r="AT149" s="213" t="s">
        <v>223</v>
      </c>
      <c r="AU149" s="213" t="s">
        <v>87</v>
      </c>
      <c r="AY149" s="16" t="s">
        <v>144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493</v>
      </c>
    </row>
    <row r="150" spans="1:65" s="2" customFormat="1">
      <c r="A150" s="33"/>
      <c r="B150" s="34"/>
      <c r="C150" s="35"/>
      <c r="D150" s="215" t="s">
        <v>154</v>
      </c>
      <c r="E150" s="35"/>
      <c r="F150" s="216" t="s">
        <v>233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154</v>
      </c>
      <c r="AU150" s="16" t="s">
        <v>87</v>
      </c>
    </row>
    <row r="151" spans="1:65" s="2" customFormat="1" ht="21.75" customHeight="1">
      <c r="A151" s="33"/>
      <c r="B151" s="34"/>
      <c r="C151" s="230" t="s">
        <v>8</v>
      </c>
      <c r="D151" s="230" t="s">
        <v>223</v>
      </c>
      <c r="E151" s="231" t="s">
        <v>236</v>
      </c>
      <c r="F151" s="232" t="s">
        <v>237</v>
      </c>
      <c r="G151" s="233" t="s">
        <v>150</v>
      </c>
      <c r="H151" s="234">
        <v>137</v>
      </c>
      <c r="I151" s="235"/>
      <c r="J151" s="236">
        <f>ROUND(I151*H151,2)</f>
        <v>0</v>
      </c>
      <c r="K151" s="232" t="s">
        <v>151</v>
      </c>
      <c r="L151" s="237"/>
      <c r="M151" s="238" t="s">
        <v>1</v>
      </c>
      <c r="N151" s="239" t="s">
        <v>42</v>
      </c>
      <c r="O151" s="70"/>
      <c r="P151" s="211">
        <f>O151*H151</f>
        <v>0</v>
      </c>
      <c r="Q151" s="211">
        <v>9.0000000000000006E-5</v>
      </c>
      <c r="R151" s="211">
        <f>Q151*H151</f>
        <v>1.2330000000000001E-2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187</v>
      </c>
      <c r="AT151" s="213" t="s">
        <v>223</v>
      </c>
      <c r="AU151" s="213" t="s">
        <v>87</v>
      </c>
      <c r="AY151" s="16" t="s">
        <v>144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152</v>
      </c>
      <c r="BM151" s="213" t="s">
        <v>494</v>
      </c>
    </row>
    <row r="152" spans="1:65" s="2" customFormat="1">
      <c r="A152" s="33"/>
      <c r="B152" s="34"/>
      <c r="C152" s="35"/>
      <c r="D152" s="215" t="s">
        <v>154</v>
      </c>
      <c r="E152" s="35"/>
      <c r="F152" s="216" t="s">
        <v>237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154</v>
      </c>
      <c r="AU152" s="16" t="s">
        <v>87</v>
      </c>
    </row>
    <row r="153" spans="1:65" s="2" customFormat="1" ht="21.75" customHeight="1">
      <c r="A153" s="33"/>
      <c r="B153" s="34"/>
      <c r="C153" s="230" t="s">
        <v>227</v>
      </c>
      <c r="D153" s="230" t="s">
        <v>223</v>
      </c>
      <c r="E153" s="231" t="s">
        <v>240</v>
      </c>
      <c r="F153" s="232" t="s">
        <v>241</v>
      </c>
      <c r="G153" s="233" t="s">
        <v>150</v>
      </c>
      <c r="H153" s="234">
        <v>274</v>
      </c>
      <c r="I153" s="235"/>
      <c r="J153" s="236">
        <f>ROUND(I153*H153,2)</f>
        <v>0</v>
      </c>
      <c r="K153" s="232" t="s">
        <v>151</v>
      </c>
      <c r="L153" s="237"/>
      <c r="M153" s="238" t="s">
        <v>1</v>
      </c>
      <c r="N153" s="239" t="s">
        <v>42</v>
      </c>
      <c r="O153" s="70"/>
      <c r="P153" s="211">
        <f>O153*H153</f>
        <v>0</v>
      </c>
      <c r="Q153" s="211">
        <v>5.0000000000000002E-5</v>
      </c>
      <c r="R153" s="211">
        <f>Q153*H153</f>
        <v>1.37E-2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187</v>
      </c>
      <c r="AT153" s="213" t="s">
        <v>223</v>
      </c>
      <c r="AU153" s="213" t="s">
        <v>87</v>
      </c>
      <c r="AY153" s="16" t="s">
        <v>144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152</v>
      </c>
      <c r="BM153" s="213" t="s">
        <v>495</v>
      </c>
    </row>
    <row r="154" spans="1:65" s="2" customFormat="1">
      <c r="A154" s="33"/>
      <c r="B154" s="34"/>
      <c r="C154" s="35"/>
      <c r="D154" s="215" t="s">
        <v>154</v>
      </c>
      <c r="E154" s="35"/>
      <c r="F154" s="216" t="s">
        <v>241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154</v>
      </c>
      <c r="AU154" s="16" t="s">
        <v>87</v>
      </c>
    </row>
    <row r="155" spans="1:65" s="12" customFormat="1" ht="25.9" customHeight="1">
      <c r="B155" s="186"/>
      <c r="C155" s="187"/>
      <c r="D155" s="188" t="s">
        <v>76</v>
      </c>
      <c r="E155" s="189" t="s">
        <v>243</v>
      </c>
      <c r="F155" s="189" t="s">
        <v>244</v>
      </c>
      <c r="G155" s="187"/>
      <c r="H155" s="187"/>
      <c r="I155" s="190"/>
      <c r="J155" s="191">
        <f>BK155</f>
        <v>0</v>
      </c>
      <c r="K155" s="187"/>
      <c r="L155" s="192"/>
      <c r="M155" s="193"/>
      <c r="N155" s="194"/>
      <c r="O155" s="194"/>
      <c r="P155" s="195">
        <f>SUM(P156:P172)</f>
        <v>0</v>
      </c>
      <c r="Q155" s="194"/>
      <c r="R155" s="195">
        <f>SUM(R156:R172)</f>
        <v>0</v>
      </c>
      <c r="S155" s="194"/>
      <c r="T155" s="196">
        <f>SUM(T156:T172)</f>
        <v>0</v>
      </c>
      <c r="AR155" s="197" t="s">
        <v>152</v>
      </c>
      <c r="AT155" s="198" t="s">
        <v>76</v>
      </c>
      <c r="AU155" s="198" t="s">
        <v>77</v>
      </c>
      <c r="AY155" s="197" t="s">
        <v>144</v>
      </c>
      <c r="BK155" s="199">
        <f>SUM(BK156:BK172)</f>
        <v>0</v>
      </c>
    </row>
    <row r="156" spans="1:65" s="2" customFormat="1" ht="33" customHeight="1">
      <c r="A156" s="33"/>
      <c r="B156" s="34"/>
      <c r="C156" s="202" t="s">
        <v>231</v>
      </c>
      <c r="D156" s="202" t="s">
        <v>147</v>
      </c>
      <c r="E156" s="203" t="s">
        <v>246</v>
      </c>
      <c r="F156" s="204" t="s">
        <v>247</v>
      </c>
      <c r="G156" s="205" t="s">
        <v>248</v>
      </c>
      <c r="H156" s="206">
        <v>14.817</v>
      </c>
      <c r="I156" s="207"/>
      <c r="J156" s="208">
        <f>ROUND(I156*H156,2)</f>
        <v>0</v>
      </c>
      <c r="K156" s="204" t="s">
        <v>151</v>
      </c>
      <c r="L156" s="38"/>
      <c r="M156" s="209" t="s">
        <v>1</v>
      </c>
      <c r="N156" s="210" t="s">
        <v>42</v>
      </c>
      <c r="O156" s="70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216</v>
      </c>
      <c r="AT156" s="213" t="s">
        <v>147</v>
      </c>
      <c r="AU156" s="213" t="s">
        <v>85</v>
      </c>
      <c r="AY156" s="16" t="s">
        <v>144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216</v>
      </c>
      <c r="BM156" s="213" t="s">
        <v>496</v>
      </c>
    </row>
    <row r="157" spans="1:65" s="2" customFormat="1" ht="68.25">
      <c r="A157" s="33"/>
      <c r="B157" s="34"/>
      <c r="C157" s="35"/>
      <c r="D157" s="215" t="s">
        <v>154</v>
      </c>
      <c r="E157" s="35"/>
      <c r="F157" s="216" t="s">
        <v>250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154</v>
      </c>
      <c r="AU157" s="16" t="s">
        <v>85</v>
      </c>
    </row>
    <row r="158" spans="1:65" s="13" customFormat="1">
      <c r="B158" s="219"/>
      <c r="C158" s="220"/>
      <c r="D158" s="215" t="s">
        <v>161</v>
      </c>
      <c r="E158" s="221" t="s">
        <v>1</v>
      </c>
      <c r="F158" s="222" t="s">
        <v>497</v>
      </c>
      <c r="G158" s="220"/>
      <c r="H158" s="223">
        <v>14.817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161</v>
      </c>
      <c r="AU158" s="229" t="s">
        <v>85</v>
      </c>
      <c r="AV158" s="13" t="s">
        <v>87</v>
      </c>
      <c r="AW158" s="13" t="s">
        <v>34</v>
      </c>
      <c r="AX158" s="13" t="s">
        <v>85</v>
      </c>
      <c r="AY158" s="229" t="s">
        <v>144</v>
      </c>
    </row>
    <row r="159" spans="1:65" s="2" customFormat="1" ht="21.75" customHeight="1">
      <c r="A159" s="33"/>
      <c r="B159" s="34"/>
      <c r="C159" s="202" t="s">
        <v>235</v>
      </c>
      <c r="D159" s="202" t="s">
        <v>147</v>
      </c>
      <c r="E159" s="203" t="s">
        <v>252</v>
      </c>
      <c r="F159" s="204" t="s">
        <v>253</v>
      </c>
      <c r="G159" s="205" t="s">
        <v>248</v>
      </c>
      <c r="H159" s="206">
        <v>14.817</v>
      </c>
      <c r="I159" s="207"/>
      <c r="J159" s="208">
        <f>ROUND(I159*H159,2)</f>
        <v>0</v>
      </c>
      <c r="K159" s="204" t="s">
        <v>151</v>
      </c>
      <c r="L159" s="38"/>
      <c r="M159" s="209" t="s">
        <v>1</v>
      </c>
      <c r="N159" s="210" t="s">
        <v>42</v>
      </c>
      <c r="O159" s="70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216</v>
      </c>
      <c r="AT159" s="213" t="s">
        <v>147</v>
      </c>
      <c r="AU159" s="213" t="s">
        <v>85</v>
      </c>
      <c r="AY159" s="16" t="s">
        <v>144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85</v>
      </c>
      <c r="BK159" s="214">
        <f>ROUND(I159*H159,2)</f>
        <v>0</v>
      </c>
      <c r="BL159" s="16" t="s">
        <v>216</v>
      </c>
      <c r="BM159" s="213" t="s">
        <v>498</v>
      </c>
    </row>
    <row r="160" spans="1:65" s="2" customFormat="1" ht="29.25">
      <c r="A160" s="33"/>
      <c r="B160" s="34"/>
      <c r="C160" s="35"/>
      <c r="D160" s="215" t="s">
        <v>154</v>
      </c>
      <c r="E160" s="35"/>
      <c r="F160" s="216" t="s">
        <v>255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154</v>
      </c>
      <c r="AU160" s="16" t="s">
        <v>85</v>
      </c>
    </row>
    <row r="161" spans="1:65" s="13" customFormat="1">
      <c r="B161" s="219"/>
      <c r="C161" s="220"/>
      <c r="D161" s="215" t="s">
        <v>161</v>
      </c>
      <c r="E161" s="221" t="s">
        <v>1</v>
      </c>
      <c r="F161" s="222" t="s">
        <v>499</v>
      </c>
      <c r="G161" s="220"/>
      <c r="H161" s="223">
        <v>14.817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161</v>
      </c>
      <c r="AU161" s="229" t="s">
        <v>85</v>
      </c>
      <c r="AV161" s="13" t="s">
        <v>87</v>
      </c>
      <c r="AW161" s="13" t="s">
        <v>34</v>
      </c>
      <c r="AX161" s="13" t="s">
        <v>85</v>
      </c>
      <c r="AY161" s="229" t="s">
        <v>144</v>
      </c>
    </row>
    <row r="162" spans="1:65" s="2" customFormat="1" ht="33" customHeight="1">
      <c r="A162" s="33"/>
      <c r="B162" s="34"/>
      <c r="C162" s="202" t="s">
        <v>239</v>
      </c>
      <c r="D162" s="202" t="s">
        <v>147</v>
      </c>
      <c r="E162" s="203" t="s">
        <v>246</v>
      </c>
      <c r="F162" s="204" t="s">
        <v>247</v>
      </c>
      <c r="G162" s="205" t="s">
        <v>248</v>
      </c>
      <c r="H162" s="206">
        <v>14.817</v>
      </c>
      <c r="I162" s="207"/>
      <c r="J162" s="208">
        <f>ROUND(I162*H162,2)</f>
        <v>0</v>
      </c>
      <c r="K162" s="204" t="s">
        <v>151</v>
      </c>
      <c r="L162" s="38"/>
      <c r="M162" s="209" t="s">
        <v>1</v>
      </c>
      <c r="N162" s="210" t="s">
        <v>42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216</v>
      </c>
      <c r="AT162" s="213" t="s">
        <v>147</v>
      </c>
      <c r="AU162" s="213" t="s">
        <v>85</v>
      </c>
      <c r="AY162" s="16" t="s">
        <v>144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216</v>
      </c>
      <c r="BM162" s="213" t="s">
        <v>500</v>
      </c>
    </row>
    <row r="163" spans="1:65" s="2" customFormat="1" ht="68.25">
      <c r="A163" s="33"/>
      <c r="B163" s="34"/>
      <c r="C163" s="35"/>
      <c r="D163" s="215" t="s">
        <v>154</v>
      </c>
      <c r="E163" s="35"/>
      <c r="F163" s="216" t="s">
        <v>250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154</v>
      </c>
      <c r="AU163" s="16" t="s">
        <v>85</v>
      </c>
    </row>
    <row r="164" spans="1:65" s="13" customFormat="1">
      <c r="B164" s="219"/>
      <c r="C164" s="220"/>
      <c r="D164" s="215" t="s">
        <v>161</v>
      </c>
      <c r="E164" s="221" t="s">
        <v>1</v>
      </c>
      <c r="F164" s="222" t="s">
        <v>499</v>
      </c>
      <c r="G164" s="220"/>
      <c r="H164" s="223">
        <v>14.817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161</v>
      </c>
      <c r="AU164" s="229" t="s">
        <v>85</v>
      </c>
      <c r="AV164" s="13" t="s">
        <v>87</v>
      </c>
      <c r="AW164" s="13" t="s">
        <v>34</v>
      </c>
      <c r="AX164" s="13" t="s">
        <v>85</v>
      </c>
      <c r="AY164" s="229" t="s">
        <v>144</v>
      </c>
    </row>
    <row r="165" spans="1:65" s="2" customFormat="1" ht="33" customHeight="1">
      <c r="A165" s="33"/>
      <c r="B165" s="34"/>
      <c r="C165" s="202" t="s">
        <v>245</v>
      </c>
      <c r="D165" s="202" t="s">
        <v>147</v>
      </c>
      <c r="E165" s="203" t="s">
        <v>260</v>
      </c>
      <c r="F165" s="204" t="s">
        <v>261</v>
      </c>
      <c r="G165" s="205" t="s">
        <v>150</v>
      </c>
      <c r="H165" s="206">
        <v>1</v>
      </c>
      <c r="I165" s="207"/>
      <c r="J165" s="208">
        <f>ROUND(I165*H165,2)</f>
        <v>0</v>
      </c>
      <c r="K165" s="204" t="s">
        <v>151</v>
      </c>
      <c r="L165" s="38"/>
      <c r="M165" s="209" t="s">
        <v>1</v>
      </c>
      <c r="N165" s="210" t="s">
        <v>42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216</v>
      </c>
      <c r="AT165" s="213" t="s">
        <v>147</v>
      </c>
      <c r="AU165" s="213" t="s">
        <v>85</v>
      </c>
      <c r="AY165" s="16" t="s">
        <v>144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216</v>
      </c>
      <c r="BM165" s="213" t="s">
        <v>501</v>
      </c>
    </row>
    <row r="166" spans="1:65" s="2" customFormat="1" ht="68.25">
      <c r="A166" s="33"/>
      <c r="B166" s="34"/>
      <c r="C166" s="35"/>
      <c r="D166" s="215" t="s">
        <v>154</v>
      </c>
      <c r="E166" s="35"/>
      <c r="F166" s="216" t="s">
        <v>263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154</v>
      </c>
      <c r="AU166" s="16" t="s">
        <v>85</v>
      </c>
    </row>
    <row r="167" spans="1:65" s="13" customFormat="1">
      <c r="B167" s="219"/>
      <c r="C167" s="220"/>
      <c r="D167" s="215" t="s">
        <v>161</v>
      </c>
      <c r="E167" s="221" t="s">
        <v>1</v>
      </c>
      <c r="F167" s="222" t="s">
        <v>502</v>
      </c>
      <c r="G167" s="220"/>
      <c r="H167" s="223">
        <v>1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161</v>
      </c>
      <c r="AU167" s="229" t="s">
        <v>85</v>
      </c>
      <c r="AV167" s="13" t="s">
        <v>87</v>
      </c>
      <c r="AW167" s="13" t="s">
        <v>34</v>
      </c>
      <c r="AX167" s="13" t="s">
        <v>85</v>
      </c>
      <c r="AY167" s="229" t="s">
        <v>144</v>
      </c>
    </row>
    <row r="168" spans="1:65" s="2" customFormat="1" ht="21.75" customHeight="1">
      <c r="A168" s="33"/>
      <c r="B168" s="34"/>
      <c r="C168" s="202" t="s">
        <v>7</v>
      </c>
      <c r="D168" s="202" t="s">
        <v>147</v>
      </c>
      <c r="E168" s="203" t="s">
        <v>266</v>
      </c>
      <c r="F168" s="204" t="s">
        <v>267</v>
      </c>
      <c r="G168" s="205" t="s">
        <v>248</v>
      </c>
      <c r="H168" s="206">
        <v>8.3000000000000004E-2</v>
      </c>
      <c r="I168" s="207"/>
      <c r="J168" s="208">
        <f>ROUND(I168*H168,2)</f>
        <v>0</v>
      </c>
      <c r="K168" s="204" t="s">
        <v>151</v>
      </c>
      <c r="L168" s="38"/>
      <c r="M168" s="209" t="s">
        <v>1</v>
      </c>
      <c r="N168" s="210" t="s">
        <v>42</v>
      </c>
      <c r="O168" s="70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216</v>
      </c>
      <c r="AT168" s="213" t="s">
        <v>147</v>
      </c>
      <c r="AU168" s="213" t="s">
        <v>85</v>
      </c>
      <c r="AY168" s="16" t="s">
        <v>144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85</v>
      </c>
      <c r="BK168" s="214">
        <f>ROUND(I168*H168,2)</f>
        <v>0</v>
      </c>
      <c r="BL168" s="16" t="s">
        <v>216</v>
      </c>
      <c r="BM168" s="213" t="s">
        <v>503</v>
      </c>
    </row>
    <row r="169" spans="1:65" s="2" customFormat="1" ht="29.25">
      <c r="A169" s="33"/>
      <c r="B169" s="34"/>
      <c r="C169" s="35"/>
      <c r="D169" s="215" t="s">
        <v>154</v>
      </c>
      <c r="E169" s="35"/>
      <c r="F169" s="216" t="s">
        <v>269</v>
      </c>
      <c r="G169" s="35"/>
      <c r="H169" s="35"/>
      <c r="I169" s="114"/>
      <c r="J169" s="35"/>
      <c r="K169" s="35"/>
      <c r="L169" s="38"/>
      <c r="M169" s="217"/>
      <c r="N169" s="21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154</v>
      </c>
      <c r="AU169" s="16" t="s">
        <v>85</v>
      </c>
    </row>
    <row r="170" spans="1:65" s="2" customFormat="1" ht="33" customHeight="1">
      <c r="A170" s="33"/>
      <c r="B170" s="34"/>
      <c r="C170" s="202" t="s">
        <v>257</v>
      </c>
      <c r="D170" s="202" t="s">
        <v>147</v>
      </c>
      <c r="E170" s="203" t="s">
        <v>271</v>
      </c>
      <c r="F170" s="204" t="s">
        <v>272</v>
      </c>
      <c r="G170" s="205" t="s">
        <v>150</v>
      </c>
      <c r="H170" s="206">
        <v>1</v>
      </c>
      <c r="I170" s="207"/>
      <c r="J170" s="208">
        <f>ROUND(I170*H170,2)</f>
        <v>0</v>
      </c>
      <c r="K170" s="204" t="s">
        <v>151</v>
      </c>
      <c r="L170" s="38"/>
      <c r="M170" s="209" t="s">
        <v>1</v>
      </c>
      <c r="N170" s="210" t="s">
        <v>42</v>
      </c>
      <c r="O170" s="70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216</v>
      </c>
      <c r="AT170" s="213" t="s">
        <v>147</v>
      </c>
      <c r="AU170" s="213" t="s">
        <v>85</v>
      </c>
      <c r="AY170" s="16" t="s">
        <v>144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0</v>
      </c>
      <c r="BL170" s="16" t="s">
        <v>216</v>
      </c>
      <c r="BM170" s="213" t="s">
        <v>504</v>
      </c>
    </row>
    <row r="171" spans="1:65" s="2" customFormat="1" ht="68.25">
      <c r="A171" s="33"/>
      <c r="B171" s="34"/>
      <c r="C171" s="35"/>
      <c r="D171" s="215" t="s">
        <v>154</v>
      </c>
      <c r="E171" s="35"/>
      <c r="F171" s="216" t="s">
        <v>274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154</v>
      </c>
      <c r="AU171" s="16" t="s">
        <v>85</v>
      </c>
    </row>
    <row r="172" spans="1:65" s="13" customFormat="1">
      <c r="B172" s="219"/>
      <c r="C172" s="220"/>
      <c r="D172" s="215" t="s">
        <v>161</v>
      </c>
      <c r="E172" s="221" t="s">
        <v>1</v>
      </c>
      <c r="F172" s="222" t="s">
        <v>505</v>
      </c>
      <c r="G172" s="220"/>
      <c r="H172" s="223">
        <v>1</v>
      </c>
      <c r="I172" s="224"/>
      <c r="J172" s="220"/>
      <c r="K172" s="220"/>
      <c r="L172" s="225"/>
      <c r="M172" s="240"/>
      <c r="N172" s="241"/>
      <c r="O172" s="241"/>
      <c r="P172" s="241"/>
      <c r="Q172" s="241"/>
      <c r="R172" s="241"/>
      <c r="S172" s="241"/>
      <c r="T172" s="242"/>
      <c r="AT172" s="229" t="s">
        <v>161</v>
      </c>
      <c r="AU172" s="229" t="s">
        <v>85</v>
      </c>
      <c r="AV172" s="13" t="s">
        <v>87</v>
      </c>
      <c r="AW172" s="13" t="s">
        <v>34</v>
      </c>
      <c r="AX172" s="13" t="s">
        <v>85</v>
      </c>
      <c r="AY172" s="229" t="s">
        <v>144</v>
      </c>
    </row>
    <row r="173" spans="1:65" s="2" customFormat="1" ht="6.95" customHeight="1">
      <c r="A173" s="33"/>
      <c r="B173" s="53"/>
      <c r="C173" s="54"/>
      <c r="D173" s="54"/>
      <c r="E173" s="54"/>
      <c r="F173" s="54"/>
      <c r="G173" s="54"/>
      <c r="H173" s="54"/>
      <c r="I173" s="151"/>
      <c r="J173" s="54"/>
      <c r="K173" s="54"/>
      <c r="L173" s="38"/>
      <c r="M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</row>
  </sheetData>
  <sheetProtection algorithmName="SHA-512" hashValue="AparXgs8v+hM0+3DC/K9EQHZdzew+Q7t3nWd3JtWRzDLty20/O4HfVpghyXDd/eut8pvscgft9+hO+DmQFV+aw==" saltValue="+Ic9I7KgMMkVcakDdgztGIigwWWSpXbBVyNn/RB9a6mZCxrqaCxWclG6fTqT/vmJ8AZbObHDKRN1hGiljD5hPA==" spinCount="100000" sheet="1" objects="1" scenarios="1" formatColumns="0" formatRows="0" autoFilter="0"/>
  <autoFilter ref="C118:K17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7" t="str">
        <f>'Rekapitulace stavby'!K6</f>
        <v>Výměna kolejnic v úseku Suchdol nad Odrou – Heřmánky</v>
      </c>
      <c r="F7" s="308"/>
      <c r="G7" s="308"/>
      <c r="H7" s="308"/>
      <c r="I7" s="107"/>
      <c r="L7" s="19"/>
    </row>
    <row r="8" spans="1:46" s="2" customFormat="1" ht="12" customHeight="1">
      <c r="A8" s="33"/>
      <c r="B8" s="38"/>
      <c r="C8" s="33"/>
      <c r="D8" s="113" t="s">
        <v>119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9" t="s">
        <v>506</v>
      </c>
      <c r="F9" s="310"/>
      <c r="G9" s="310"/>
      <c r="H9" s="31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8. 6. 2020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3" t="s">
        <v>1</v>
      </c>
      <c r="F27" s="313"/>
      <c r="G27" s="313"/>
      <c r="H27" s="31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ROUND((SUM(BE119:BE189)),  2)</f>
        <v>0</v>
      </c>
      <c r="G33" s="33"/>
      <c r="H33" s="33"/>
      <c r="I33" s="130">
        <v>0.21</v>
      </c>
      <c r="J33" s="129">
        <f>ROUND(((SUM(BE119:BE189))*I33),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ROUND((SUM(BF119:BF189)),  2)</f>
        <v>0</v>
      </c>
      <c r="G34" s="33"/>
      <c r="H34" s="33"/>
      <c r="I34" s="130">
        <v>0.15</v>
      </c>
      <c r="J34" s="129">
        <f>ROUND(((SUM(BF119:BF189))*I34),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ROUND((SUM(BG119:BG189)),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ROUND((SUM(BH119:BH189)),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ROUND((SUM(BI119:BI189)),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Výměna kolejnic v úseku Suchdol nad Odrou – Heřmánky</v>
      </c>
      <c r="F85" s="306"/>
      <c r="G85" s="306"/>
      <c r="H85" s="306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6" t="str">
        <f>E9</f>
        <v>SO 05 - Výměna kolejnic km 5,810 - 6,110 Suchdol n.O. - Odry</v>
      </c>
      <c r="F87" s="304"/>
      <c r="G87" s="304"/>
      <c r="H87" s="30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PO Suchdol n.O.</v>
      </c>
      <c r="G89" s="35"/>
      <c r="H89" s="35"/>
      <c r="I89" s="116" t="s">
        <v>22</v>
      </c>
      <c r="J89" s="65" t="str">
        <f>IF(J12="","",J12)</f>
        <v>8. 6. 2020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122</v>
      </c>
      <c r="D94" s="156"/>
      <c r="E94" s="156"/>
      <c r="F94" s="156"/>
      <c r="G94" s="156"/>
      <c r="H94" s="156"/>
      <c r="I94" s="157"/>
      <c r="J94" s="158" t="s">
        <v>123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125</v>
      </c>
    </row>
    <row r="97" spans="1:31" s="9" customFormat="1" ht="24.95" customHeight="1">
      <c r="B97" s="160"/>
      <c r="C97" s="161"/>
      <c r="D97" s="162" t="s">
        <v>126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128</v>
      </c>
      <c r="E99" s="163"/>
      <c r="F99" s="163"/>
      <c r="G99" s="163"/>
      <c r="H99" s="163"/>
      <c r="I99" s="164"/>
      <c r="J99" s="165">
        <f>J169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5" t="str">
        <f>E7</f>
        <v>Výměna kolejnic v úseku Suchdol nad Odrou – Heřmánky</v>
      </c>
      <c r="F109" s="306"/>
      <c r="G109" s="306"/>
      <c r="H109" s="306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6" t="str">
        <f>E9</f>
        <v>SO 05 - Výměna kolejnic km 5,810 - 6,110 Suchdol n.O. - Odry</v>
      </c>
      <c r="F111" s="304"/>
      <c r="G111" s="304"/>
      <c r="H111" s="304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PO Suchdol n.O.</v>
      </c>
      <c r="G113" s="35"/>
      <c r="H113" s="35"/>
      <c r="I113" s="116" t="s">
        <v>22</v>
      </c>
      <c r="J113" s="65" t="str">
        <f>IF(J12="","",J12)</f>
        <v>8. 6. 2020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130</v>
      </c>
      <c r="D118" s="177" t="s">
        <v>62</v>
      </c>
      <c r="E118" s="177" t="s">
        <v>58</v>
      </c>
      <c r="F118" s="177" t="s">
        <v>59</v>
      </c>
      <c r="G118" s="177" t="s">
        <v>131</v>
      </c>
      <c r="H118" s="177" t="s">
        <v>132</v>
      </c>
      <c r="I118" s="178" t="s">
        <v>133</v>
      </c>
      <c r="J118" s="177" t="s">
        <v>123</v>
      </c>
      <c r="K118" s="179" t="s">
        <v>134</v>
      </c>
      <c r="L118" s="180"/>
      <c r="M118" s="74" t="s">
        <v>1</v>
      </c>
      <c r="N118" s="75" t="s">
        <v>41</v>
      </c>
      <c r="O118" s="75" t="s">
        <v>135</v>
      </c>
      <c r="P118" s="75" t="s">
        <v>136</v>
      </c>
      <c r="Q118" s="75" t="s">
        <v>137</v>
      </c>
      <c r="R118" s="75" t="s">
        <v>138</v>
      </c>
      <c r="S118" s="75" t="s">
        <v>139</v>
      </c>
      <c r="T118" s="76" t="s">
        <v>140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141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P120+P169</f>
        <v>0</v>
      </c>
      <c r="Q119" s="78"/>
      <c r="R119" s="183">
        <f>R120+R169</f>
        <v>263.43533000000002</v>
      </c>
      <c r="S119" s="78"/>
      <c r="T119" s="184">
        <f>T120+T169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125</v>
      </c>
      <c r="BK119" s="185">
        <f>BK120+BK169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142</v>
      </c>
      <c r="F120" s="189" t="s">
        <v>143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263.43533000000002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145</v>
      </c>
      <c r="F121" s="200" t="s">
        <v>146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SUM(P122:P168)</f>
        <v>0</v>
      </c>
      <c r="Q121" s="194"/>
      <c r="R121" s="195">
        <f>SUM(R122:R168)</f>
        <v>263.43533000000002</v>
      </c>
      <c r="S121" s="194"/>
      <c r="T121" s="196">
        <f>SUM(T122:T168)</f>
        <v>0</v>
      </c>
      <c r="AR121" s="197" t="s">
        <v>85</v>
      </c>
      <c r="AT121" s="198" t="s">
        <v>76</v>
      </c>
      <c r="AU121" s="198" t="s">
        <v>85</v>
      </c>
      <c r="AY121" s="197" t="s">
        <v>144</v>
      </c>
      <c r="BK121" s="199">
        <f>SUM(BK122:BK168)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147</v>
      </c>
      <c r="E122" s="203" t="s">
        <v>148</v>
      </c>
      <c r="F122" s="204" t="s">
        <v>149</v>
      </c>
      <c r="G122" s="205" t="s">
        <v>150</v>
      </c>
      <c r="H122" s="206">
        <v>16</v>
      </c>
      <c r="I122" s="207"/>
      <c r="J122" s="208">
        <f>ROUND(I122*H122,2)</f>
        <v>0</v>
      </c>
      <c r="K122" s="204" t="s">
        <v>151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147</v>
      </c>
      <c r="AU122" s="213" t="s">
        <v>87</v>
      </c>
      <c r="AY122" s="16" t="s">
        <v>144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507</v>
      </c>
    </row>
    <row r="123" spans="1:65" s="2" customFormat="1" ht="19.5">
      <c r="A123" s="33"/>
      <c r="B123" s="34"/>
      <c r="C123" s="35"/>
      <c r="D123" s="215" t="s">
        <v>154</v>
      </c>
      <c r="E123" s="35"/>
      <c r="F123" s="216" t="s">
        <v>155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154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147</v>
      </c>
      <c r="E124" s="203" t="s">
        <v>508</v>
      </c>
      <c r="F124" s="204" t="s">
        <v>509</v>
      </c>
      <c r="G124" s="205" t="s">
        <v>510</v>
      </c>
      <c r="H124" s="206">
        <v>12</v>
      </c>
      <c r="I124" s="207"/>
      <c r="J124" s="208">
        <f>ROUND(I124*H124,2)</f>
        <v>0</v>
      </c>
      <c r="K124" s="204" t="s">
        <v>151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152</v>
      </c>
      <c r="AT124" s="213" t="s">
        <v>147</v>
      </c>
      <c r="AU124" s="213" t="s">
        <v>87</v>
      </c>
      <c r="AY124" s="16" t="s">
        <v>144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152</v>
      </c>
      <c r="BM124" s="213" t="s">
        <v>511</v>
      </c>
    </row>
    <row r="125" spans="1:65" s="2" customFormat="1" ht="29.25">
      <c r="A125" s="33"/>
      <c r="B125" s="34"/>
      <c r="C125" s="35"/>
      <c r="D125" s="215" t="s">
        <v>154</v>
      </c>
      <c r="E125" s="35"/>
      <c r="F125" s="216" t="s">
        <v>512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154</v>
      </c>
      <c r="AU125" s="16" t="s">
        <v>87</v>
      </c>
    </row>
    <row r="126" spans="1:65" s="2" customFormat="1" ht="21.75" customHeight="1">
      <c r="A126" s="33"/>
      <c r="B126" s="34"/>
      <c r="C126" s="202" t="s">
        <v>163</v>
      </c>
      <c r="D126" s="202" t="s">
        <v>147</v>
      </c>
      <c r="E126" s="203" t="s">
        <v>156</v>
      </c>
      <c r="F126" s="204" t="s">
        <v>157</v>
      </c>
      <c r="G126" s="205" t="s">
        <v>158</v>
      </c>
      <c r="H126" s="206">
        <v>600</v>
      </c>
      <c r="I126" s="207"/>
      <c r="J126" s="208">
        <f>ROUND(I126*H126,2)</f>
        <v>0</v>
      </c>
      <c r="K126" s="204" t="s">
        <v>151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152</v>
      </c>
      <c r="AT126" s="213" t="s">
        <v>147</v>
      </c>
      <c r="AU126" s="213" t="s">
        <v>87</v>
      </c>
      <c r="AY126" s="16" t="s">
        <v>144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152</v>
      </c>
      <c r="BM126" s="213" t="s">
        <v>513</v>
      </c>
    </row>
    <row r="127" spans="1:65" s="2" customFormat="1" ht="39">
      <c r="A127" s="33"/>
      <c r="B127" s="34"/>
      <c r="C127" s="35"/>
      <c r="D127" s="215" t="s">
        <v>154</v>
      </c>
      <c r="E127" s="35"/>
      <c r="F127" s="216" t="s">
        <v>160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154</v>
      </c>
      <c r="AU127" s="16" t="s">
        <v>87</v>
      </c>
    </row>
    <row r="128" spans="1:65" s="13" customFormat="1">
      <c r="B128" s="219"/>
      <c r="C128" s="220"/>
      <c r="D128" s="215" t="s">
        <v>161</v>
      </c>
      <c r="E128" s="221" t="s">
        <v>1</v>
      </c>
      <c r="F128" s="222" t="s">
        <v>514</v>
      </c>
      <c r="G128" s="220"/>
      <c r="H128" s="223">
        <v>600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161</v>
      </c>
      <c r="AU128" s="229" t="s">
        <v>87</v>
      </c>
      <c r="AV128" s="13" t="s">
        <v>87</v>
      </c>
      <c r="AW128" s="13" t="s">
        <v>34</v>
      </c>
      <c r="AX128" s="13" t="s">
        <v>85</v>
      </c>
      <c r="AY128" s="229" t="s">
        <v>144</v>
      </c>
    </row>
    <row r="129" spans="1:65" s="2" customFormat="1" ht="21.75" customHeight="1">
      <c r="A129" s="33"/>
      <c r="B129" s="34"/>
      <c r="C129" s="202" t="s">
        <v>152</v>
      </c>
      <c r="D129" s="202" t="s">
        <v>147</v>
      </c>
      <c r="E129" s="203" t="s">
        <v>169</v>
      </c>
      <c r="F129" s="204" t="s">
        <v>170</v>
      </c>
      <c r="G129" s="205" t="s">
        <v>158</v>
      </c>
      <c r="H129" s="206">
        <v>600</v>
      </c>
      <c r="I129" s="207"/>
      <c r="J129" s="208">
        <f>ROUND(I129*H129,2)</f>
        <v>0</v>
      </c>
      <c r="K129" s="204" t="s">
        <v>151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152</v>
      </c>
      <c r="AT129" s="213" t="s">
        <v>147</v>
      </c>
      <c r="AU129" s="213" t="s">
        <v>87</v>
      </c>
      <c r="AY129" s="16" t="s">
        <v>144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152</v>
      </c>
      <c r="BM129" s="213" t="s">
        <v>515</v>
      </c>
    </row>
    <row r="130" spans="1:65" s="2" customFormat="1" ht="19.5">
      <c r="A130" s="33"/>
      <c r="B130" s="34"/>
      <c r="C130" s="35"/>
      <c r="D130" s="215" t="s">
        <v>154</v>
      </c>
      <c r="E130" s="35"/>
      <c r="F130" s="216" t="s">
        <v>172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154</v>
      </c>
      <c r="AU130" s="16" t="s">
        <v>87</v>
      </c>
    </row>
    <row r="131" spans="1:65" s="2" customFormat="1" ht="21.75" customHeight="1">
      <c r="A131" s="33"/>
      <c r="B131" s="34"/>
      <c r="C131" s="202" t="s">
        <v>145</v>
      </c>
      <c r="D131" s="202" t="s">
        <v>147</v>
      </c>
      <c r="E131" s="203" t="s">
        <v>173</v>
      </c>
      <c r="F131" s="204" t="s">
        <v>174</v>
      </c>
      <c r="G131" s="205" t="s">
        <v>150</v>
      </c>
      <c r="H131" s="206">
        <v>4</v>
      </c>
      <c r="I131" s="207"/>
      <c r="J131" s="208">
        <f>ROUND(I131*H131,2)</f>
        <v>0</v>
      </c>
      <c r="K131" s="204" t="s">
        <v>151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152</v>
      </c>
      <c r="AT131" s="213" t="s">
        <v>147</v>
      </c>
      <c r="AU131" s="213" t="s">
        <v>87</v>
      </c>
      <c r="AY131" s="16" t="s">
        <v>144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152</v>
      </c>
      <c r="BM131" s="213" t="s">
        <v>516</v>
      </c>
    </row>
    <row r="132" spans="1:65" s="2" customFormat="1" ht="19.5">
      <c r="A132" s="33"/>
      <c r="B132" s="34"/>
      <c r="C132" s="35"/>
      <c r="D132" s="215" t="s">
        <v>154</v>
      </c>
      <c r="E132" s="35"/>
      <c r="F132" s="216" t="s">
        <v>176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154</v>
      </c>
      <c r="AU132" s="16" t="s">
        <v>87</v>
      </c>
    </row>
    <row r="133" spans="1:65" s="2" customFormat="1" ht="21.75" customHeight="1">
      <c r="A133" s="33"/>
      <c r="B133" s="34"/>
      <c r="C133" s="202" t="s">
        <v>177</v>
      </c>
      <c r="D133" s="202" t="s">
        <v>147</v>
      </c>
      <c r="E133" s="203" t="s">
        <v>178</v>
      </c>
      <c r="F133" s="204" t="s">
        <v>179</v>
      </c>
      <c r="G133" s="205" t="s">
        <v>150</v>
      </c>
      <c r="H133" s="206">
        <v>274</v>
      </c>
      <c r="I133" s="207"/>
      <c r="J133" s="208">
        <f>ROUND(I133*H133,2)</f>
        <v>0</v>
      </c>
      <c r="K133" s="204" t="s">
        <v>151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152</v>
      </c>
      <c r="AT133" s="213" t="s">
        <v>147</v>
      </c>
      <c r="AU133" s="213" t="s">
        <v>87</v>
      </c>
      <c r="AY133" s="16" t="s">
        <v>144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152</v>
      </c>
      <c r="BM133" s="213" t="s">
        <v>517</v>
      </c>
    </row>
    <row r="134" spans="1:65" s="2" customFormat="1" ht="19.5">
      <c r="A134" s="33"/>
      <c r="B134" s="34"/>
      <c r="C134" s="35"/>
      <c r="D134" s="215" t="s">
        <v>154</v>
      </c>
      <c r="E134" s="35"/>
      <c r="F134" s="216" t="s">
        <v>181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154</v>
      </c>
      <c r="AU134" s="16" t="s">
        <v>87</v>
      </c>
    </row>
    <row r="135" spans="1:65" s="2" customFormat="1" ht="21.75" customHeight="1">
      <c r="A135" s="33"/>
      <c r="B135" s="34"/>
      <c r="C135" s="202" t="s">
        <v>182</v>
      </c>
      <c r="D135" s="202" t="s">
        <v>147</v>
      </c>
      <c r="E135" s="203" t="s">
        <v>183</v>
      </c>
      <c r="F135" s="204" t="s">
        <v>184</v>
      </c>
      <c r="G135" s="205" t="s">
        <v>150</v>
      </c>
      <c r="H135" s="206">
        <v>273</v>
      </c>
      <c r="I135" s="207"/>
      <c r="J135" s="208">
        <f>ROUND(I135*H135,2)</f>
        <v>0</v>
      </c>
      <c r="K135" s="204" t="s">
        <v>151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152</v>
      </c>
      <c r="AT135" s="213" t="s">
        <v>147</v>
      </c>
      <c r="AU135" s="213" t="s">
        <v>87</v>
      </c>
      <c r="AY135" s="16" t="s">
        <v>144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152</v>
      </c>
      <c r="BM135" s="213" t="s">
        <v>518</v>
      </c>
    </row>
    <row r="136" spans="1:65" s="2" customFormat="1" ht="19.5">
      <c r="A136" s="33"/>
      <c r="B136" s="34"/>
      <c r="C136" s="35"/>
      <c r="D136" s="215" t="s">
        <v>154</v>
      </c>
      <c r="E136" s="35"/>
      <c r="F136" s="216" t="s">
        <v>186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154</v>
      </c>
      <c r="AU136" s="16" t="s">
        <v>87</v>
      </c>
    </row>
    <row r="137" spans="1:65" s="2" customFormat="1" ht="21.75" customHeight="1">
      <c r="A137" s="33"/>
      <c r="B137" s="34"/>
      <c r="C137" s="202" t="s">
        <v>187</v>
      </c>
      <c r="D137" s="202" t="s">
        <v>147</v>
      </c>
      <c r="E137" s="203" t="s">
        <v>188</v>
      </c>
      <c r="F137" s="204" t="s">
        <v>189</v>
      </c>
      <c r="G137" s="205" t="s">
        <v>190</v>
      </c>
      <c r="H137" s="206">
        <v>10</v>
      </c>
      <c r="I137" s="207"/>
      <c r="J137" s="208">
        <f>ROUND(I137*H137,2)</f>
        <v>0</v>
      </c>
      <c r="K137" s="204" t="s">
        <v>151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152</v>
      </c>
      <c r="AT137" s="213" t="s">
        <v>147</v>
      </c>
      <c r="AU137" s="213" t="s">
        <v>87</v>
      </c>
      <c r="AY137" s="16" t="s">
        <v>144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152</v>
      </c>
      <c r="BM137" s="213" t="s">
        <v>519</v>
      </c>
    </row>
    <row r="138" spans="1:65" s="2" customFormat="1" ht="39">
      <c r="A138" s="33"/>
      <c r="B138" s="34"/>
      <c r="C138" s="35"/>
      <c r="D138" s="215" t="s">
        <v>154</v>
      </c>
      <c r="E138" s="35"/>
      <c r="F138" s="216" t="s">
        <v>192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154</v>
      </c>
      <c r="AU138" s="16" t="s">
        <v>87</v>
      </c>
    </row>
    <row r="139" spans="1:65" s="2" customFormat="1" ht="21.75" customHeight="1">
      <c r="A139" s="33"/>
      <c r="B139" s="34"/>
      <c r="C139" s="202" t="s">
        <v>193</v>
      </c>
      <c r="D139" s="202" t="s">
        <v>147</v>
      </c>
      <c r="E139" s="203" t="s">
        <v>194</v>
      </c>
      <c r="F139" s="204" t="s">
        <v>195</v>
      </c>
      <c r="G139" s="205" t="s">
        <v>158</v>
      </c>
      <c r="H139" s="206">
        <v>600</v>
      </c>
      <c r="I139" s="207"/>
      <c r="J139" s="208">
        <f>ROUND(I139*H139,2)</f>
        <v>0</v>
      </c>
      <c r="K139" s="204" t="s">
        <v>151</v>
      </c>
      <c r="L139" s="38"/>
      <c r="M139" s="209" t="s">
        <v>1</v>
      </c>
      <c r="N139" s="210" t="s">
        <v>42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152</v>
      </c>
      <c r="AT139" s="213" t="s">
        <v>147</v>
      </c>
      <c r="AU139" s="213" t="s">
        <v>87</v>
      </c>
      <c r="AY139" s="16" t="s">
        <v>144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152</v>
      </c>
      <c r="BM139" s="213" t="s">
        <v>520</v>
      </c>
    </row>
    <row r="140" spans="1:65" s="2" customFormat="1" ht="29.25">
      <c r="A140" s="33"/>
      <c r="B140" s="34"/>
      <c r="C140" s="35"/>
      <c r="D140" s="215" t="s">
        <v>154</v>
      </c>
      <c r="E140" s="35"/>
      <c r="F140" s="216" t="s">
        <v>197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154</v>
      </c>
      <c r="AU140" s="16" t="s">
        <v>87</v>
      </c>
    </row>
    <row r="141" spans="1:65" s="2" customFormat="1" ht="21.75" customHeight="1">
      <c r="A141" s="33"/>
      <c r="B141" s="34"/>
      <c r="C141" s="202" t="s">
        <v>198</v>
      </c>
      <c r="D141" s="202" t="s">
        <v>147</v>
      </c>
      <c r="E141" s="203" t="s">
        <v>199</v>
      </c>
      <c r="F141" s="204" t="s">
        <v>200</v>
      </c>
      <c r="G141" s="205" t="s">
        <v>158</v>
      </c>
      <c r="H141" s="206">
        <v>200</v>
      </c>
      <c r="I141" s="207"/>
      <c r="J141" s="208">
        <f>ROUND(I141*H141,2)</f>
        <v>0</v>
      </c>
      <c r="K141" s="204" t="s">
        <v>151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147</v>
      </c>
      <c r="AU141" s="213" t="s">
        <v>87</v>
      </c>
      <c r="AY141" s="16" t="s">
        <v>144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521</v>
      </c>
    </row>
    <row r="142" spans="1:65" s="2" customFormat="1" ht="29.25">
      <c r="A142" s="33"/>
      <c r="B142" s="34"/>
      <c r="C142" s="35"/>
      <c r="D142" s="215" t="s">
        <v>154</v>
      </c>
      <c r="E142" s="35"/>
      <c r="F142" s="216" t="s">
        <v>202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154</v>
      </c>
      <c r="AU142" s="16" t="s">
        <v>87</v>
      </c>
    </row>
    <row r="143" spans="1:65" s="2" customFormat="1" ht="21.75" customHeight="1">
      <c r="A143" s="33"/>
      <c r="B143" s="34"/>
      <c r="C143" s="202" t="s">
        <v>203</v>
      </c>
      <c r="D143" s="202" t="s">
        <v>147</v>
      </c>
      <c r="E143" s="203" t="s">
        <v>204</v>
      </c>
      <c r="F143" s="204" t="s">
        <v>205</v>
      </c>
      <c r="G143" s="205" t="s">
        <v>158</v>
      </c>
      <c r="H143" s="206">
        <v>200</v>
      </c>
      <c r="I143" s="207"/>
      <c r="J143" s="208">
        <f>ROUND(I143*H143,2)</f>
        <v>0</v>
      </c>
      <c r="K143" s="204" t="s">
        <v>151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152</v>
      </c>
      <c r="AT143" s="213" t="s">
        <v>147</v>
      </c>
      <c r="AU143" s="213" t="s">
        <v>87</v>
      </c>
      <c r="AY143" s="16" t="s">
        <v>144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152</v>
      </c>
      <c r="BM143" s="213" t="s">
        <v>522</v>
      </c>
    </row>
    <row r="144" spans="1:65" s="2" customFormat="1" ht="29.25">
      <c r="A144" s="33"/>
      <c r="B144" s="34"/>
      <c r="C144" s="35"/>
      <c r="D144" s="215" t="s">
        <v>154</v>
      </c>
      <c r="E144" s="35"/>
      <c r="F144" s="216" t="s">
        <v>207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154</v>
      </c>
      <c r="AU144" s="16" t="s">
        <v>87</v>
      </c>
    </row>
    <row r="145" spans="1:65" s="2" customFormat="1" ht="21.75" customHeight="1">
      <c r="A145" s="33"/>
      <c r="B145" s="34"/>
      <c r="C145" s="202" t="s">
        <v>208</v>
      </c>
      <c r="D145" s="202" t="s">
        <v>147</v>
      </c>
      <c r="E145" s="203" t="s">
        <v>209</v>
      </c>
      <c r="F145" s="204" t="s">
        <v>210</v>
      </c>
      <c r="G145" s="205" t="s">
        <v>190</v>
      </c>
      <c r="H145" s="206">
        <v>2</v>
      </c>
      <c r="I145" s="207"/>
      <c r="J145" s="208">
        <f>ROUND(I145*H145,2)</f>
        <v>0</v>
      </c>
      <c r="K145" s="204" t="s">
        <v>151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152</v>
      </c>
      <c r="AT145" s="213" t="s">
        <v>147</v>
      </c>
      <c r="AU145" s="213" t="s">
        <v>87</v>
      </c>
      <c r="AY145" s="16" t="s">
        <v>144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152</v>
      </c>
      <c r="BM145" s="213" t="s">
        <v>523</v>
      </c>
    </row>
    <row r="146" spans="1:65" s="2" customFormat="1" ht="29.25">
      <c r="A146" s="33"/>
      <c r="B146" s="34"/>
      <c r="C146" s="35"/>
      <c r="D146" s="215" t="s">
        <v>154</v>
      </c>
      <c r="E146" s="35"/>
      <c r="F146" s="216" t="s">
        <v>212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154</v>
      </c>
      <c r="AU146" s="16" t="s">
        <v>87</v>
      </c>
    </row>
    <row r="147" spans="1:65" s="2" customFormat="1" ht="21.75" customHeight="1">
      <c r="A147" s="33"/>
      <c r="B147" s="34"/>
      <c r="C147" s="202" t="s">
        <v>213</v>
      </c>
      <c r="D147" s="202" t="s">
        <v>147</v>
      </c>
      <c r="E147" s="203" t="s">
        <v>368</v>
      </c>
      <c r="F147" s="204" t="s">
        <v>369</v>
      </c>
      <c r="G147" s="205" t="s">
        <v>351</v>
      </c>
      <c r="H147" s="206">
        <v>0.7</v>
      </c>
      <c r="I147" s="207"/>
      <c r="J147" s="208">
        <f>ROUND(I147*H147,2)</f>
        <v>0</v>
      </c>
      <c r="K147" s="204" t="s">
        <v>151</v>
      </c>
      <c r="L147" s="38"/>
      <c r="M147" s="209" t="s">
        <v>1</v>
      </c>
      <c r="N147" s="210" t="s">
        <v>42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152</v>
      </c>
      <c r="AT147" s="213" t="s">
        <v>147</v>
      </c>
      <c r="AU147" s="213" t="s">
        <v>87</v>
      </c>
      <c r="AY147" s="16" t="s">
        <v>144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152</v>
      </c>
      <c r="BM147" s="213" t="s">
        <v>524</v>
      </c>
    </row>
    <row r="148" spans="1:65" s="2" customFormat="1" ht="39">
      <c r="A148" s="33"/>
      <c r="B148" s="34"/>
      <c r="C148" s="35"/>
      <c r="D148" s="215" t="s">
        <v>154</v>
      </c>
      <c r="E148" s="35"/>
      <c r="F148" s="216" t="s">
        <v>371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154</v>
      </c>
      <c r="AU148" s="16" t="s">
        <v>87</v>
      </c>
    </row>
    <row r="149" spans="1:65" s="2" customFormat="1" ht="21.75" customHeight="1">
      <c r="A149" s="33"/>
      <c r="B149" s="34"/>
      <c r="C149" s="202" t="s">
        <v>218</v>
      </c>
      <c r="D149" s="202" t="s">
        <v>147</v>
      </c>
      <c r="E149" s="203" t="s">
        <v>525</v>
      </c>
      <c r="F149" s="204" t="s">
        <v>526</v>
      </c>
      <c r="G149" s="205" t="s">
        <v>345</v>
      </c>
      <c r="H149" s="206">
        <v>154.774</v>
      </c>
      <c r="I149" s="207"/>
      <c r="J149" s="208">
        <f>ROUND(I149*H149,2)</f>
        <v>0</v>
      </c>
      <c r="K149" s="204" t="s">
        <v>151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152</v>
      </c>
      <c r="AT149" s="213" t="s">
        <v>147</v>
      </c>
      <c r="AU149" s="213" t="s">
        <v>87</v>
      </c>
      <c r="AY149" s="16" t="s">
        <v>144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527</v>
      </c>
    </row>
    <row r="150" spans="1:65" s="2" customFormat="1" ht="19.5">
      <c r="A150" s="33"/>
      <c r="B150" s="34"/>
      <c r="C150" s="35"/>
      <c r="D150" s="215" t="s">
        <v>154</v>
      </c>
      <c r="E150" s="35"/>
      <c r="F150" s="216" t="s">
        <v>528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154</v>
      </c>
      <c r="AU150" s="16" t="s">
        <v>87</v>
      </c>
    </row>
    <row r="151" spans="1:65" s="13" customFormat="1">
      <c r="B151" s="219"/>
      <c r="C151" s="220"/>
      <c r="D151" s="215" t="s">
        <v>161</v>
      </c>
      <c r="E151" s="221" t="s">
        <v>1</v>
      </c>
      <c r="F151" s="222" t="s">
        <v>529</v>
      </c>
      <c r="G151" s="220"/>
      <c r="H151" s="223">
        <v>49.774000000000001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161</v>
      </c>
      <c r="AU151" s="229" t="s">
        <v>87</v>
      </c>
      <c r="AV151" s="13" t="s">
        <v>87</v>
      </c>
      <c r="AW151" s="13" t="s">
        <v>34</v>
      </c>
      <c r="AX151" s="13" t="s">
        <v>77</v>
      </c>
      <c r="AY151" s="229" t="s">
        <v>144</v>
      </c>
    </row>
    <row r="152" spans="1:65" s="13" customFormat="1">
      <c r="B152" s="219"/>
      <c r="C152" s="220"/>
      <c r="D152" s="215" t="s">
        <v>161</v>
      </c>
      <c r="E152" s="221" t="s">
        <v>1</v>
      </c>
      <c r="F152" s="222" t="s">
        <v>530</v>
      </c>
      <c r="G152" s="220"/>
      <c r="H152" s="223">
        <v>105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161</v>
      </c>
      <c r="AU152" s="229" t="s">
        <v>87</v>
      </c>
      <c r="AV152" s="13" t="s">
        <v>87</v>
      </c>
      <c r="AW152" s="13" t="s">
        <v>34</v>
      </c>
      <c r="AX152" s="13" t="s">
        <v>77</v>
      </c>
      <c r="AY152" s="229" t="s">
        <v>144</v>
      </c>
    </row>
    <row r="153" spans="1:65" s="14" customFormat="1">
      <c r="B153" s="243"/>
      <c r="C153" s="244"/>
      <c r="D153" s="215" t="s">
        <v>161</v>
      </c>
      <c r="E153" s="245" t="s">
        <v>1</v>
      </c>
      <c r="F153" s="246" t="s">
        <v>469</v>
      </c>
      <c r="G153" s="244"/>
      <c r="H153" s="247">
        <v>154.774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161</v>
      </c>
      <c r="AU153" s="253" t="s">
        <v>87</v>
      </c>
      <c r="AV153" s="14" t="s">
        <v>152</v>
      </c>
      <c r="AW153" s="14" t="s">
        <v>34</v>
      </c>
      <c r="AX153" s="14" t="s">
        <v>85</v>
      </c>
      <c r="AY153" s="253" t="s">
        <v>144</v>
      </c>
    </row>
    <row r="154" spans="1:65" s="2" customFormat="1" ht="21.75" customHeight="1">
      <c r="A154" s="33"/>
      <c r="B154" s="34"/>
      <c r="C154" s="202" t="s">
        <v>8</v>
      </c>
      <c r="D154" s="202" t="s">
        <v>147</v>
      </c>
      <c r="E154" s="203" t="s">
        <v>531</v>
      </c>
      <c r="F154" s="204" t="s">
        <v>532</v>
      </c>
      <c r="G154" s="205" t="s">
        <v>158</v>
      </c>
      <c r="H154" s="206">
        <v>160</v>
      </c>
      <c r="I154" s="207"/>
      <c r="J154" s="208">
        <f>ROUND(I154*H154,2)</f>
        <v>0</v>
      </c>
      <c r="K154" s="204" t="s">
        <v>151</v>
      </c>
      <c r="L154" s="38"/>
      <c r="M154" s="209" t="s">
        <v>1</v>
      </c>
      <c r="N154" s="210" t="s">
        <v>42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152</v>
      </c>
      <c r="AT154" s="213" t="s">
        <v>147</v>
      </c>
      <c r="AU154" s="213" t="s">
        <v>87</v>
      </c>
      <c r="AY154" s="16" t="s">
        <v>144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85</v>
      </c>
      <c r="BK154" s="214">
        <f>ROUND(I154*H154,2)</f>
        <v>0</v>
      </c>
      <c r="BL154" s="16" t="s">
        <v>152</v>
      </c>
      <c r="BM154" s="213" t="s">
        <v>533</v>
      </c>
    </row>
    <row r="155" spans="1:65" s="2" customFormat="1" ht="19.5">
      <c r="A155" s="33"/>
      <c r="B155" s="34"/>
      <c r="C155" s="35"/>
      <c r="D155" s="215" t="s">
        <v>154</v>
      </c>
      <c r="E155" s="35"/>
      <c r="F155" s="216" t="s">
        <v>534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154</v>
      </c>
      <c r="AU155" s="16" t="s">
        <v>87</v>
      </c>
    </row>
    <row r="156" spans="1:65" s="2" customFormat="1" ht="21.75" customHeight="1">
      <c r="A156" s="33"/>
      <c r="B156" s="34"/>
      <c r="C156" s="230" t="s">
        <v>227</v>
      </c>
      <c r="D156" s="230" t="s">
        <v>223</v>
      </c>
      <c r="E156" s="231" t="s">
        <v>224</v>
      </c>
      <c r="F156" s="232" t="s">
        <v>225</v>
      </c>
      <c r="G156" s="233" t="s">
        <v>150</v>
      </c>
      <c r="H156" s="234">
        <v>916</v>
      </c>
      <c r="I156" s="235"/>
      <c r="J156" s="236">
        <f>ROUND(I156*H156,2)</f>
        <v>0</v>
      </c>
      <c r="K156" s="232" t="s">
        <v>151</v>
      </c>
      <c r="L156" s="237"/>
      <c r="M156" s="238" t="s">
        <v>1</v>
      </c>
      <c r="N156" s="239" t="s">
        <v>42</v>
      </c>
      <c r="O156" s="70"/>
      <c r="P156" s="211">
        <f>O156*H156</f>
        <v>0</v>
      </c>
      <c r="Q156" s="211">
        <v>1.8000000000000001E-4</v>
      </c>
      <c r="R156" s="211">
        <f>Q156*H156</f>
        <v>0.16488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187</v>
      </c>
      <c r="AT156" s="213" t="s">
        <v>223</v>
      </c>
      <c r="AU156" s="213" t="s">
        <v>87</v>
      </c>
      <c r="AY156" s="16" t="s">
        <v>144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152</v>
      </c>
      <c r="BM156" s="213" t="s">
        <v>535</v>
      </c>
    </row>
    <row r="157" spans="1:65" s="2" customFormat="1">
      <c r="A157" s="33"/>
      <c r="B157" s="34"/>
      <c r="C157" s="35"/>
      <c r="D157" s="215" t="s">
        <v>154</v>
      </c>
      <c r="E157" s="35"/>
      <c r="F157" s="216" t="s">
        <v>225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154</v>
      </c>
      <c r="AU157" s="16" t="s">
        <v>87</v>
      </c>
    </row>
    <row r="158" spans="1:65" s="2" customFormat="1" ht="21.75" customHeight="1">
      <c r="A158" s="33"/>
      <c r="B158" s="34"/>
      <c r="C158" s="230" t="s">
        <v>231</v>
      </c>
      <c r="D158" s="230" t="s">
        <v>223</v>
      </c>
      <c r="E158" s="231" t="s">
        <v>228</v>
      </c>
      <c r="F158" s="232" t="s">
        <v>229</v>
      </c>
      <c r="G158" s="233" t="s">
        <v>150</v>
      </c>
      <c r="H158" s="234">
        <v>274</v>
      </c>
      <c r="I158" s="235"/>
      <c r="J158" s="236">
        <f>ROUND(I158*H158,2)</f>
        <v>0</v>
      </c>
      <c r="K158" s="232" t="s">
        <v>151</v>
      </c>
      <c r="L158" s="237"/>
      <c r="M158" s="238" t="s">
        <v>1</v>
      </c>
      <c r="N158" s="239" t="s">
        <v>42</v>
      </c>
      <c r="O158" s="70"/>
      <c r="P158" s="211">
        <f>O158*H158</f>
        <v>0</v>
      </c>
      <c r="Q158" s="211">
        <v>4.0999999999999999E-4</v>
      </c>
      <c r="R158" s="211">
        <f>Q158*H158</f>
        <v>0.11234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187</v>
      </c>
      <c r="AT158" s="213" t="s">
        <v>223</v>
      </c>
      <c r="AU158" s="213" t="s">
        <v>87</v>
      </c>
      <c r="AY158" s="16" t="s">
        <v>144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152</v>
      </c>
      <c r="BM158" s="213" t="s">
        <v>536</v>
      </c>
    </row>
    <row r="159" spans="1:65" s="2" customFormat="1">
      <c r="A159" s="33"/>
      <c r="B159" s="34"/>
      <c r="C159" s="35"/>
      <c r="D159" s="215" t="s">
        <v>154</v>
      </c>
      <c r="E159" s="35"/>
      <c r="F159" s="216" t="s">
        <v>229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154</v>
      </c>
      <c r="AU159" s="16" t="s">
        <v>87</v>
      </c>
    </row>
    <row r="160" spans="1:65" s="2" customFormat="1" ht="21.75" customHeight="1">
      <c r="A160" s="33"/>
      <c r="B160" s="34"/>
      <c r="C160" s="230" t="s">
        <v>235</v>
      </c>
      <c r="D160" s="230" t="s">
        <v>223</v>
      </c>
      <c r="E160" s="231" t="s">
        <v>232</v>
      </c>
      <c r="F160" s="232" t="s">
        <v>233</v>
      </c>
      <c r="G160" s="233" t="s">
        <v>150</v>
      </c>
      <c r="H160" s="234">
        <v>274</v>
      </c>
      <c r="I160" s="235"/>
      <c r="J160" s="236">
        <f>ROUND(I160*H160,2)</f>
        <v>0</v>
      </c>
      <c r="K160" s="232" t="s">
        <v>151</v>
      </c>
      <c r="L160" s="237"/>
      <c r="M160" s="238" t="s">
        <v>1</v>
      </c>
      <c r="N160" s="239" t="s">
        <v>42</v>
      </c>
      <c r="O160" s="70"/>
      <c r="P160" s="211">
        <f>O160*H160</f>
        <v>0</v>
      </c>
      <c r="Q160" s="211">
        <v>1.4999999999999999E-4</v>
      </c>
      <c r="R160" s="211">
        <f>Q160*H160</f>
        <v>4.1099999999999998E-2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187</v>
      </c>
      <c r="AT160" s="213" t="s">
        <v>223</v>
      </c>
      <c r="AU160" s="213" t="s">
        <v>87</v>
      </c>
      <c r="AY160" s="16" t="s">
        <v>144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85</v>
      </c>
      <c r="BK160" s="214">
        <f>ROUND(I160*H160,2)</f>
        <v>0</v>
      </c>
      <c r="BL160" s="16" t="s">
        <v>152</v>
      </c>
      <c r="BM160" s="213" t="s">
        <v>537</v>
      </c>
    </row>
    <row r="161" spans="1:65" s="2" customFormat="1">
      <c r="A161" s="33"/>
      <c r="B161" s="34"/>
      <c r="C161" s="35"/>
      <c r="D161" s="215" t="s">
        <v>154</v>
      </c>
      <c r="E161" s="35"/>
      <c r="F161" s="216" t="s">
        <v>233</v>
      </c>
      <c r="G161" s="35"/>
      <c r="H161" s="35"/>
      <c r="I161" s="114"/>
      <c r="J161" s="35"/>
      <c r="K161" s="35"/>
      <c r="L161" s="38"/>
      <c r="M161" s="217"/>
      <c r="N161" s="21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154</v>
      </c>
      <c r="AU161" s="16" t="s">
        <v>87</v>
      </c>
    </row>
    <row r="162" spans="1:65" s="2" customFormat="1" ht="21.75" customHeight="1">
      <c r="A162" s="33"/>
      <c r="B162" s="34"/>
      <c r="C162" s="230" t="s">
        <v>239</v>
      </c>
      <c r="D162" s="230" t="s">
        <v>223</v>
      </c>
      <c r="E162" s="231" t="s">
        <v>236</v>
      </c>
      <c r="F162" s="232" t="s">
        <v>237</v>
      </c>
      <c r="G162" s="233" t="s">
        <v>150</v>
      </c>
      <c r="H162" s="234">
        <v>274</v>
      </c>
      <c r="I162" s="235"/>
      <c r="J162" s="236">
        <f>ROUND(I162*H162,2)</f>
        <v>0</v>
      </c>
      <c r="K162" s="232" t="s">
        <v>151</v>
      </c>
      <c r="L162" s="237"/>
      <c r="M162" s="238" t="s">
        <v>1</v>
      </c>
      <c r="N162" s="239" t="s">
        <v>42</v>
      </c>
      <c r="O162" s="70"/>
      <c r="P162" s="211">
        <f>O162*H162</f>
        <v>0</v>
      </c>
      <c r="Q162" s="211">
        <v>9.0000000000000006E-5</v>
      </c>
      <c r="R162" s="211">
        <f>Q162*H162</f>
        <v>2.4660000000000001E-2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187</v>
      </c>
      <c r="AT162" s="213" t="s">
        <v>223</v>
      </c>
      <c r="AU162" s="213" t="s">
        <v>87</v>
      </c>
      <c r="AY162" s="16" t="s">
        <v>144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152</v>
      </c>
      <c r="BM162" s="213" t="s">
        <v>538</v>
      </c>
    </row>
    <row r="163" spans="1:65" s="2" customFormat="1">
      <c r="A163" s="33"/>
      <c r="B163" s="34"/>
      <c r="C163" s="35"/>
      <c r="D163" s="215" t="s">
        <v>154</v>
      </c>
      <c r="E163" s="35"/>
      <c r="F163" s="216" t="s">
        <v>237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154</v>
      </c>
      <c r="AU163" s="16" t="s">
        <v>87</v>
      </c>
    </row>
    <row r="164" spans="1:65" s="2" customFormat="1" ht="21.75" customHeight="1">
      <c r="A164" s="33"/>
      <c r="B164" s="34"/>
      <c r="C164" s="230" t="s">
        <v>245</v>
      </c>
      <c r="D164" s="230" t="s">
        <v>223</v>
      </c>
      <c r="E164" s="231" t="s">
        <v>240</v>
      </c>
      <c r="F164" s="232" t="s">
        <v>241</v>
      </c>
      <c r="G164" s="233" t="s">
        <v>150</v>
      </c>
      <c r="H164" s="234">
        <v>547</v>
      </c>
      <c r="I164" s="235"/>
      <c r="J164" s="236">
        <f>ROUND(I164*H164,2)</f>
        <v>0</v>
      </c>
      <c r="K164" s="232" t="s">
        <v>151</v>
      </c>
      <c r="L164" s="237"/>
      <c r="M164" s="238" t="s">
        <v>1</v>
      </c>
      <c r="N164" s="239" t="s">
        <v>42</v>
      </c>
      <c r="O164" s="70"/>
      <c r="P164" s="211">
        <f>O164*H164</f>
        <v>0</v>
      </c>
      <c r="Q164" s="211">
        <v>5.0000000000000002E-5</v>
      </c>
      <c r="R164" s="211">
        <f>Q164*H164</f>
        <v>2.7350000000000003E-2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187</v>
      </c>
      <c r="AT164" s="213" t="s">
        <v>223</v>
      </c>
      <c r="AU164" s="213" t="s">
        <v>87</v>
      </c>
      <c r="AY164" s="16" t="s">
        <v>144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85</v>
      </c>
      <c r="BK164" s="214">
        <f>ROUND(I164*H164,2)</f>
        <v>0</v>
      </c>
      <c r="BL164" s="16" t="s">
        <v>152</v>
      </c>
      <c r="BM164" s="213" t="s">
        <v>539</v>
      </c>
    </row>
    <row r="165" spans="1:65" s="2" customFormat="1">
      <c r="A165" s="33"/>
      <c r="B165" s="34"/>
      <c r="C165" s="35"/>
      <c r="D165" s="215" t="s">
        <v>154</v>
      </c>
      <c r="E165" s="35"/>
      <c r="F165" s="216" t="s">
        <v>241</v>
      </c>
      <c r="G165" s="35"/>
      <c r="H165" s="35"/>
      <c r="I165" s="114"/>
      <c r="J165" s="35"/>
      <c r="K165" s="35"/>
      <c r="L165" s="38"/>
      <c r="M165" s="217"/>
      <c r="N165" s="21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154</v>
      </c>
      <c r="AU165" s="16" t="s">
        <v>87</v>
      </c>
    </row>
    <row r="166" spans="1:65" s="2" customFormat="1" ht="21.75" customHeight="1">
      <c r="A166" s="33"/>
      <c r="B166" s="34"/>
      <c r="C166" s="230" t="s">
        <v>7</v>
      </c>
      <c r="D166" s="230" t="s">
        <v>223</v>
      </c>
      <c r="E166" s="231" t="s">
        <v>404</v>
      </c>
      <c r="F166" s="232" t="s">
        <v>405</v>
      </c>
      <c r="G166" s="233" t="s">
        <v>248</v>
      </c>
      <c r="H166" s="234">
        <v>263.065</v>
      </c>
      <c r="I166" s="235"/>
      <c r="J166" s="236">
        <f>ROUND(I166*H166,2)</f>
        <v>0</v>
      </c>
      <c r="K166" s="232" t="s">
        <v>151</v>
      </c>
      <c r="L166" s="237"/>
      <c r="M166" s="238" t="s">
        <v>1</v>
      </c>
      <c r="N166" s="239" t="s">
        <v>42</v>
      </c>
      <c r="O166" s="70"/>
      <c r="P166" s="211">
        <f>O166*H166</f>
        <v>0</v>
      </c>
      <c r="Q166" s="211">
        <v>1</v>
      </c>
      <c r="R166" s="211">
        <f>Q166*H166</f>
        <v>263.065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187</v>
      </c>
      <c r="AT166" s="213" t="s">
        <v>223</v>
      </c>
      <c r="AU166" s="213" t="s">
        <v>87</v>
      </c>
      <c r="AY166" s="16" t="s">
        <v>144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0</v>
      </c>
      <c r="BL166" s="16" t="s">
        <v>152</v>
      </c>
      <c r="BM166" s="213" t="s">
        <v>540</v>
      </c>
    </row>
    <row r="167" spans="1:65" s="2" customFormat="1">
      <c r="A167" s="33"/>
      <c r="B167" s="34"/>
      <c r="C167" s="35"/>
      <c r="D167" s="215" t="s">
        <v>154</v>
      </c>
      <c r="E167" s="35"/>
      <c r="F167" s="216" t="s">
        <v>405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154</v>
      </c>
      <c r="AU167" s="16" t="s">
        <v>87</v>
      </c>
    </row>
    <row r="168" spans="1:65" s="13" customFormat="1">
      <c r="B168" s="219"/>
      <c r="C168" s="220"/>
      <c r="D168" s="215" t="s">
        <v>161</v>
      </c>
      <c r="E168" s="221" t="s">
        <v>1</v>
      </c>
      <c r="F168" s="222" t="s">
        <v>541</v>
      </c>
      <c r="G168" s="220"/>
      <c r="H168" s="223">
        <v>263.065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161</v>
      </c>
      <c r="AU168" s="229" t="s">
        <v>87</v>
      </c>
      <c r="AV168" s="13" t="s">
        <v>87</v>
      </c>
      <c r="AW168" s="13" t="s">
        <v>34</v>
      </c>
      <c r="AX168" s="13" t="s">
        <v>85</v>
      </c>
      <c r="AY168" s="229" t="s">
        <v>144</v>
      </c>
    </row>
    <row r="169" spans="1:65" s="12" customFormat="1" ht="25.9" customHeight="1">
      <c r="B169" s="186"/>
      <c r="C169" s="187"/>
      <c r="D169" s="188" t="s">
        <v>76</v>
      </c>
      <c r="E169" s="189" t="s">
        <v>243</v>
      </c>
      <c r="F169" s="189" t="s">
        <v>244</v>
      </c>
      <c r="G169" s="187"/>
      <c r="H169" s="187"/>
      <c r="I169" s="190"/>
      <c r="J169" s="191">
        <f>BK169</f>
        <v>0</v>
      </c>
      <c r="K169" s="187"/>
      <c r="L169" s="192"/>
      <c r="M169" s="193"/>
      <c r="N169" s="194"/>
      <c r="O169" s="194"/>
      <c r="P169" s="195">
        <f>SUM(P170:P189)</f>
        <v>0</v>
      </c>
      <c r="Q169" s="194"/>
      <c r="R169" s="195">
        <f>SUM(R170:R189)</f>
        <v>0</v>
      </c>
      <c r="S169" s="194"/>
      <c r="T169" s="196">
        <f>SUM(T170:T189)</f>
        <v>0</v>
      </c>
      <c r="AR169" s="197" t="s">
        <v>152</v>
      </c>
      <c r="AT169" s="198" t="s">
        <v>76</v>
      </c>
      <c r="AU169" s="198" t="s">
        <v>77</v>
      </c>
      <c r="AY169" s="197" t="s">
        <v>144</v>
      </c>
      <c r="BK169" s="199">
        <f>SUM(BK170:BK189)</f>
        <v>0</v>
      </c>
    </row>
    <row r="170" spans="1:65" s="2" customFormat="1" ht="33" customHeight="1">
      <c r="A170" s="33"/>
      <c r="B170" s="34"/>
      <c r="C170" s="202" t="s">
        <v>257</v>
      </c>
      <c r="D170" s="202" t="s">
        <v>147</v>
      </c>
      <c r="E170" s="203" t="s">
        <v>246</v>
      </c>
      <c r="F170" s="204" t="s">
        <v>247</v>
      </c>
      <c r="G170" s="205" t="s">
        <v>248</v>
      </c>
      <c r="H170" s="206">
        <v>29.634</v>
      </c>
      <c r="I170" s="207"/>
      <c r="J170" s="208">
        <f>ROUND(I170*H170,2)</f>
        <v>0</v>
      </c>
      <c r="K170" s="204" t="s">
        <v>151</v>
      </c>
      <c r="L170" s="38"/>
      <c r="M170" s="209" t="s">
        <v>1</v>
      </c>
      <c r="N170" s="210" t="s">
        <v>42</v>
      </c>
      <c r="O170" s="70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216</v>
      </c>
      <c r="AT170" s="213" t="s">
        <v>147</v>
      </c>
      <c r="AU170" s="213" t="s">
        <v>85</v>
      </c>
      <c r="AY170" s="16" t="s">
        <v>144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0</v>
      </c>
      <c r="BL170" s="16" t="s">
        <v>216</v>
      </c>
      <c r="BM170" s="213" t="s">
        <v>542</v>
      </c>
    </row>
    <row r="171" spans="1:65" s="2" customFormat="1" ht="68.25">
      <c r="A171" s="33"/>
      <c r="B171" s="34"/>
      <c r="C171" s="35"/>
      <c r="D171" s="215" t="s">
        <v>154</v>
      </c>
      <c r="E171" s="35"/>
      <c r="F171" s="216" t="s">
        <v>250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154</v>
      </c>
      <c r="AU171" s="16" t="s">
        <v>85</v>
      </c>
    </row>
    <row r="172" spans="1:65" s="13" customFormat="1">
      <c r="B172" s="219"/>
      <c r="C172" s="220"/>
      <c r="D172" s="215" t="s">
        <v>161</v>
      </c>
      <c r="E172" s="221" t="s">
        <v>1</v>
      </c>
      <c r="F172" s="222" t="s">
        <v>543</v>
      </c>
      <c r="G172" s="220"/>
      <c r="H172" s="223">
        <v>29.634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161</v>
      </c>
      <c r="AU172" s="229" t="s">
        <v>85</v>
      </c>
      <c r="AV172" s="13" t="s">
        <v>87</v>
      </c>
      <c r="AW172" s="13" t="s">
        <v>34</v>
      </c>
      <c r="AX172" s="13" t="s">
        <v>85</v>
      </c>
      <c r="AY172" s="229" t="s">
        <v>144</v>
      </c>
    </row>
    <row r="173" spans="1:65" s="2" customFormat="1" ht="21.75" customHeight="1">
      <c r="A173" s="33"/>
      <c r="B173" s="34"/>
      <c r="C173" s="202" t="s">
        <v>259</v>
      </c>
      <c r="D173" s="202" t="s">
        <v>147</v>
      </c>
      <c r="E173" s="203" t="s">
        <v>252</v>
      </c>
      <c r="F173" s="204" t="s">
        <v>253</v>
      </c>
      <c r="G173" s="205" t="s">
        <v>248</v>
      </c>
      <c r="H173" s="206">
        <v>29.634</v>
      </c>
      <c r="I173" s="207"/>
      <c r="J173" s="208">
        <f>ROUND(I173*H173,2)</f>
        <v>0</v>
      </c>
      <c r="K173" s="204" t="s">
        <v>151</v>
      </c>
      <c r="L173" s="38"/>
      <c r="M173" s="209" t="s">
        <v>1</v>
      </c>
      <c r="N173" s="210" t="s">
        <v>42</v>
      </c>
      <c r="O173" s="70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216</v>
      </c>
      <c r="AT173" s="213" t="s">
        <v>147</v>
      </c>
      <c r="AU173" s="213" t="s">
        <v>85</v>
      </c>
      <c r="AY173" s="16" t="s">
        <v>144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216</v>
      </c>
      <c r="BM173" s="213" t="s">
        <v>544</v>
      </c>
    </row>
    <row r="174" spans="1:65" s="2" customFormat="1" ht="29.25">
      <c r="A174" s="33"/>
      <c r="B174" s="34"/>
      <c r="C174" s="35"/>
      <c r="D174" s="215" t="s">
        <v>154</v>
      </c>
      <c r="E174" s="35"/>
      <c r="F174" s="216" t="s">
        <v>255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154</v>
      </c>
      <c r="AU174" s="16" t="s">
        <v>85</v>
      </c>
    </row>
    <row r="175" spans="1:65" s="13" customFormat="1">
      <c r="B175" s="219"/>
      <c r="C175" s="220"/>
      <c r="D175" s="215" t="s">
        <v>161</v>
      </c>
      <c r="E175" s="221" t="s">
        <v>1</v>
      </c>
      <c r="F175" s="222" t="s">
        <v>545</v>
      </c>
      <c r="G175" s="220"/>
      <c r="H175" s="223">
        <v>29.634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161</v>
      </c>
      <c r="AU175" s="229" t="s">
        <v>85</v>
      </c>
      <c r="AV175" s="13" t="s">
        <v>87</v>
      </c>
      <c r="AW175" s="13" t="s">
        <v>34</v>
      </c>
      <c r="AX175" s="13" t="s">
        <v>85</v>
      </c>
      <c r="AY175" s="229" t="s">
        <v>144</v>
      </c>
    </row>
    <row r="176" spans="1:65" s="2" customFormat="1" ht="33" customHeight="1">
      <c r="A176" s="33"/>
      <c r="B176" s="34"/>
      <c r="C176" s="202" t="s">
        <v>265</v>
      </c>
      <c r="D176" s="202" t="s">
        <v>147</v>
      </c>
      <c r="E176" s="203" t="s">
        <v>246</v>
      </c>
      <c r="F176" s="204" t="s">
        <v>247</v>
      </c>
      <c r="G176" s="205" t="s">
        <v>248</v>
      </c>
      <c r="H176" s="206">
        <v>29.634</v>
      </c>
      <c r="I176" s="207"/>
      <c r="J176" s="208">
        <f>ROUND(I176*H176,2)</f>
        <v>0</v>
      </c>
      <c r="K176" s="204" t="s">
        <v>151</v>
      </c>
      <c r="L176" s="38"/>
      <c r="M176" s="209" t="s">
        <v>1</v>
      </c>
      <c r="N176" s="210" t="s">
        <v>42</v>
      </c>
      <c r="O176" s="70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216</v>
      </c>
      <c r="AT176" s="213" t="s">
        <v>147</v>
      </c>
      <c r="AU176" s="213" t="s">
        <v>85</v>
      </c>
      <c r="AY176" s="16" t="s">
        <v>144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85</v>
      </c>
      <c r="BK176" s="214">
        <f>ROUND(I176*H176,2)</f>
        <v>0</v>
      </c>
      <c r="BL176" s="16" t="s">
        <v>216</v>
      </c>
      <c r="BM176" s="213" t="s">
        <v>546</v>
      </c>
    </row>
    <row r="177" spans="1:65" s="2" customFormat="1" ht="68.25">
      <c r="A177" s="33"/>
      <c r="B177" s="34"/>
      <c r="C177" s="35"/>
      <c r="D177" s="215" t="s">
        <v>154</v>
      </c>
      <c r="E177" s="35"/>
      <c r="F177" s="216" t="s">
        <v>250</v>
      </c>
      <c r="G177" s="35"/>
      <c r="H177" s="35"/>
      <c r="I177" s="114"/>
      <c r="J177" s="35"/>
      <c r="K177" s="35"/>
      <c r="L177" s="38"/>
      <c r="M177" s="217"/>
      <c r="N177" s="21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154</v>
      </c>
      <c r="AU177" s="16" t="s">
        <v>85</v>
      </c>
    </row>
    <row r="178" spans="1:65" s="13" customFormat="1">
      <c r="B178" s="219"/>
      <c r="C178" s="220"/>
      <c r="D178" s="215" t="s">
        <v>161</v>
      </c>
      <c r="E178" s="221" t="s">
        <v>1</v>
      </c>
      <c r="F178" s="222" t="s">
        <v>545</v>
      </c>
      <c r="G178" s="220"/>
      <c r="H178" s="223">
        <v>29.634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161</v>
      </c>
      <c r="AU178" s="229" t="s">
        <v>85</v>
      </c>
      <c r="AV178" s="13" t="s">
        <v>87</v>
      </c>
      <c r="AW178" s="13" t="s">
        <v>34</v>
      </c>
      <c r="AX178" s="13" t="s">
        <v>85</v>
      </c>
      <c r="AY178" s="229" t="s">
        <v>144</v>
      </c>
    </row>
    <row r="179" spans="1:65" s="2" customFormat="1" ht="33" customHeight="1">
      <c r="A179" s="33"/>
      <c r="B179" s="34"/>
      <c r="C179" s="202" t="s">
        <v>270</v>
      </c>
      <c r="D179" s="202" t="s">
        <v>147</v>
      </c>
      <c r="E179" s="203" t="s">
        <v>260</v>
      </c>
      <c r="F179" s="204" t="s">
        <v>261</v>
      </c>
      <c r="G179" s="205" t="s">
        <v>150</v>
      </c>
      <c r="H179" s="206">
        <v>1</v>
      </c>
      <c r="I179" s="207"/>
      <c r="J179" s="208">
        <f>ROUND(I179*H179,2)</f>
        <v>0</v>
      </c>
      <c r="K179" s="204" t="s">
        <v>151</v>
      </c>
      <c r="L179" s="38"/>
      <c r="M179" s="209" t="s">
        <v>1</v>
      </c>
      <c r="N179" s="210" t="s">
        <v>42</v>
      </c>
      <c r="O179" s="70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216</v>
      </c>
      <c r="AT179" s="213" t="s">
        <v>147</v>
      </c>
      <c r="AU179" s="213" t="s">
        <v>85</v>
      </c>
      <c r="AY179" s="16" t="s">
        <v>144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216</v>
      </c>
      <c r="BM179" s="213" t="s">
        <v>547</v>
      </c>
    </row>
    <row r="180" spans="1:65" s="2" customFormat="1" ht="68.25">
      <c r="A180" s="33"/>
      <c r="B180" s="34"/>
      <c r="C180" s="35"/>
      <c r="D180" s="215" t="s">
        <v>154</v>
      </c>
      <c r="E180" s="35"/>
      <c r="F180" s="216" t="s">
        <v>263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154</v>
      </c>
      <c r="AU180" s="16" t="s">
        <v>85</v>
      </c>
    </row>
    <row r="181" spans="1:65" s="13" customFormat="1">
      <c r="B181" s="219"/>
      <c r="C181" s="220"/>
      <c r="D181" s="215" t="s">
        <v>161</v>
      </c>
      <c r="E181" s="221" t="s">
        <v>1</v>
      </c>
      <c r="F181" s="222" t="s">
        <v>548</v>
      </c>
      <c r="G181" s="220"/>
      <c r="H181" s="223">
        <v>1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161</v>
      </c>
      <c r="AU181" s="229" t="s">
        <v>85</v>
      </c>
      <c r="AV181" s="13" t="s">
        <v>87</v>
      </c>
      <c r="AW181" s="13" t="s">
        <v>34</v>
      </c>
      <c r="AX181" s="13" t="s">
        <v>85</v>
      </c>
      <c r="AY181" s="229" t="s">
        <v>144</v>
      </c>
    </row>
    <row r="182" spans="1:65" s="2" customFormat="1" ht="21.75" customHeight="1">
      <c r="A182" s="33"/>
      <c r="B182" s="34"/>
      <c r="C182" s="202" t="s">
        <v>372</v>
      </c>
      <c r="D182" s="202" t="s">
        <v>147</v>
      </c>
      <c r="E182" s="203" t="s">
        <v>549</v>
      </c>
      <c r="F182" s="204" t="s">
        <v>550</v>
      </c>
      <c r="G182" s="205" t="s">
        <v>248</v>
      </c>
      <c r="H182" s="206">
        <v>263.065</v>
      </c>
      <c r="I182" s="207"/>
      <c r="J182" s="208">
        <f>ROUND(I182*H182,2)</f>
        <v>0</v>
      </c>
      <c r="K182" s="204" t="s">
        <v>151</v>
      </c>
      <c r="L182" s="38"/>
      <c r="M182" s="209" t="s">
        <v>1</v>
      </c>
      <c r="N182" s="210" t="s">
        <v>42</v>
      </c>
      <c r="O182" s="70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216</v>
      </c>
      <c r="AT182" s="213" t="s">
        <v>147</v>
      </c>
      <c r="AU182" s="213" t="s">
        <v>85</v>
      </c>
      <c r="AY182" s="16" t="s">
        <v>144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216</v>
      </c>
      <c r="BM182" s="213" t="s">
        <v>551</v>
      </c>
    </row>
    <row r="183" spans="1:65" s="2" customFormat="1" ht="68.25">
      <c r="A183" s="33"/>
      <c r="B183" s="34"/>
      <c r="C183" s="35"/>
      <c r="D183" s="215" t="s">
        <v>154</v>
      </c>
      <c r="E183" s="35"/>
      <c r="F183" s="216" t="s">
        <v>552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154</v>
      </c>
      <c r="AU183" s="16" t="s">
        <v>85</v>
      </c>
    </row>
    <row r="184" spans="1:65" s="13" customFormat="1">
      <c r="B184" s="219"/>
      <c r="C184" s="220"/>
      <c r="D184" s="215" t="s">
        <v>161</v>
      </c>
      <c r="E184" s="221" t="s">
        <v>1</v>
      </c>
      <c r="F184" s="222" t="s">
        <v>553</v>
      </c>
      <c r="G184" s="220"/>
      <c r="H184" s="223">
        <v>263.065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161</v>
      </c>
      <c r="AU184" s="229" t="s">
        <v>85</v>
      </c>
      <c r="AV184" s="13" t="s">
        <v>87</v>
      </c>
      <c r="AW184" s="13" t="s">
        <v>34</v>
      </c>
      <c r="AX184" s="13" t="s">
        <v>85</v>
      </c>
      <c r="AY184" s="229" t="s">
        <v>144</v>
      </c>
    </row>
    <row r="185" spans="1:65" s="2" customFormat="1" ht="21.75" customHeight="1">
      <c r="A185" s="33"/>
      <c r="B185" s="34"/>
      <c r="C185" s="202" t="s">
        <v>377</v>
      </c>
      <c r="D185" s="202" t="s">
        <v>147</v>
      </c>
      <c r="E185" s="203" t="s">
        <v>266</v>
      </c>
      <c r="F185" s="204" t="s">
        <v>267</v>
      </c>
      <c r="G185" s="205" t="s">
        <v>248</v>
      </c>
      <c r="H185" s="206">
        <v>0.16500000000000001</v>
      </c>
      <c r="I185" s="207"/>
      <c r="J185" s="208">
        <f>ROUND(I185*H185,2)</f>
        <v>0</v>
      </c>
      <c r="K185" s="204" t="s">
        <v>151</v>
      </c>
      <c r="L185" s="38"/>
      <c r="M185" s="209" t="s">
        <v>1</v>
      </c>
      <c r="N185" s="210" t="s">
        <v>42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216</v>
      </c>
      <c r="AT185" s="213" t="s">
        <v>147</v>
      </c>
      <c r="AU185" s="213" t="s">
        <v>85</v>
      </c>
      <c r="AY185" s="16" t="s">
        <v>144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216</v>
      </c>
      <c r="BM185" s="213" t="s">
        <v>554</v>
      </c>
    </row>
    <row r="186" spans="1:65" s="2" customFormat="1" ht="29.25">
      <c r="A186" s="33"/>
      <c r="B186" s="34"/>
      <c r="C186" s="35"/>
      <c r="D186" s="215" t="s">
        <v>154</v>
      </c>
      <c r="E186" s="35"/>
      <c r="F186" s="216" t="s">
        <v>269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154</v>
      </c>
      <c r="AU186" s="16" t="s">
        <v>85</v>
      </c>
    </row>
    <row r="187" spans="1:65" s="2" customFormat="1" ht="33" customHeight="1">
      <c r="A187" s="33"/>
      <c r="B187" s="34"/>
      <c r="C187" s="202" t="s">
        <v>382</v>
      </c>
      <c r="D187" s="202" t="s">
        <v>147</v>
      </c>
      <c r="E187" s="203" t="s">
        <v>271</v>
      </c>
      <c r="F187" s="204" t="s">
        <v>272</v>
      </c>
      <c r="G187" s="205" t="s">
        <v>150</v>
      </c>
      <c r="H187" s="206">
        <v>1</v>
      </c>
      <c r="I187" s="207"/>
      <c r="J187" s="208">
        <f>ROUND(I187*H187,2)</f>
        <v>0</v>
      </c>
      <c r="K187" s="204" t="s">
        <v>151</v>
      </c>
      <c r="L187" s="38"/>
      <c r="M187" s="209" t="s">
        <v>1</v>
      </c>
      <c r="N187" s="210" t="s">
        <v>42</v>
      </c>
      <c r="O187" s="70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216</v>
      </c>
      <c r="AT187" s="213" t="s">
        <v>147</v>
      </c>
      <c r="AU187" s="213" t="s">
        <v>85</v>
      </c>
      <c r="AY187" s="16" t="s">
        <v>144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85</v>
      </c>
      <c r="BK187" s="214">
        <f>ROUND(I187*H187,2)</f>
        <v>0</v>
      </c>
      <c r="BL187" s="16" t="s">
        <v>216</v>
      </c>
      <c r="BM187" s="213" t="s">
        <v>555</v>
      </c>
    </row>
    <row r="188" spans="1:65" s="2" customFormat="1" ht="68.25">
      <c r="A188" s="33"/>
      <c r="B188" s="34"/>
      <c r="C188" s="35"/>
      <c r="D188" s="215" t="s">
        <v>154</v>
      </c>
      <c r="E188" s="35"/>
      <c r="F188" s="216" t="s">
        <v>274</v>
      </c>
      <c r="G188" s="35"/>
      <c r="H188" s="35"/>
      <c r="I188" s="114"/>
      <c r="J188" s="35"/>
      <c r="K188" s="35"/>
      <c r="L188" s="38"/>
      <c r="M188" s="217"/>
      <c r="N188" s="218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154</v>
      </c>
      <c r="AU188" s="16" t="s">
        <v>85</v>
      </c>
    </row>
    <row r="189" spans="1:65" s="13" customFormat="1">
      <c r="B189" s="219"/>
      <c r="C189" s="220"/>
      <c r="D189" s="215" t="s">
        <v>161</v>
      </c>
      <c r="E189" s="221" t="s">
        <v>1</v>
      </c>
      <c r="F189" s="222" t="s">
        <v>556</v>
      </c>
      <c r="G189" s="220"/>
      <c r="H189" s="223">
        <v>1</v>
      </c>
      <c r="I189" s="224"/>
      <c r="J189" s="220"/>
      <c r="K189" s="220"/>
      <c r="L189" s="225"/>
      <c r="M189" s="240"/>
      <c r="N189" s="241"/>
      <c r="O189" s="241"/>
      <c r="P189" s="241"/>
      <c r="Q189" s="241"/>
      <c r="R189" s="241"/>
      <c r="S189" s="241"/>
      <c r="T189" s="242"/>
      <c r="AT189" s="229" t="s">
        <v>161</v>
      </c>
      <c r="AU189" s="229" t="s">
        <v>85</v>
      </c>
      <c r="AV189" s="13" t="s">
        <v>87</v>
      </c>
      <c r="AW189" s="13" t="s">
        <v>34</v>
      </c>
      <c r="AX189" s="13" t="s">
        <v>85</v>
      </c>
      <c r="AY189" s="229" t="s">
        <v>144</v>
      </c>
    </row>
    <row r="190" spans="1:65" s="2" customFormat="1" ht="6.95" customHeight="1">
      <c r="A190" s="33"/>
      <c r="B190" s="53"/>
      <c r="C190" s="54"/>
      <c r="D190" s="54"/>
      <c r="E190" s="54"/>
      <c r="F190" s="54"/>
      <c r="G190" s="54"/>
      <c r="H190" s="54"/>
      <c r="I190" s="151"/>
      <c r="J190" s="54"/>
      <c r="K190" s="54"/>
      <c r="L190" s="38"/>
      <c r="M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</row>
  </sheetData>
  <sheetProtection algorithmName="SHA-512" hashValue="wxveG+KCldiJCpas3u8dbHlcKlAURDdJ+WFHsTTTmO2MWsrXsmmrluMc4qr2sj9x1/scQyUvrP5Yi4c5dN376w==" saltValue="yL64TO0LefL6/ccGd31asbwOygmoO4g2zbdXJQf1WsMm6jxgbkfWEXQ5TREsEeKRySCWHvQsxHFddtxiR3UTeQ==" spinCount="100000" sheet="1" objects="1" scenarios="1" formatColumns="0" formatRows="0" autoFilter="0"/>
  <autoFilter ref="C118:K18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102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7" t="str">
        <f>'Rekapitulace stavby'!K6</f>
        <v>Výměna kolejnic v úseku Suchdol nad Odrou – Heřmánky</v>
      </c>
      <c r="F7" s="308"/>
      <c r="G7" s="308"/>
      <c r="H7" s="308"/>
      <c r="I7" s="107"/>
      <c r="L7" s="19"/>
    </row>
    <row r="8" spans="1:46" s="2" customFormat="1" ht="12" customHeight="1">
      <c r="A8" s="33"/>
      <c r="B8" s="38"/>
      <c r="C8" s="33"/>
      <c r="D8" s="113" t="s">
        <v>119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9" t="s">
        <v>557</v>
      </c>
      <c r="F9" s="310"/>
      <c r="G9" s="310"/>
      <c r="H9" s="31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8. 6. 2020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3" t="s">
        <v>1</v>
      </c>
      <c r="F27" s="313"/>
      <c r="G27" s="313"/>
      <c r="H27" s="31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ROUND((SUM(BE119:BE243)),  2)</f>
        <v>0</v>
      </c>
      <c r="G33" s="33"/>
      <c r="H33" s="33"/>
      <c r="I33" s="130">
        <v>0.21</v>
      </c>
      <c r="J33" s="129">
        <f>ROUND(((SUM(BE119:BE243))*I33),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ROUND((SUM(BF119:BF243)),  2)</f>
        <v>0</v>
      </c>
      <c r="G34" s="33"/>
      <c r="H34" s="33"/>
      <c r="I34" s="130">
        <v>0.15</v>
      </c>
      <c r="J34" s="129">
        <f>ROUND(((SUM(BF119:BF243))*I34),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ROUND((SUM(BG119:BG243)),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ROUND((SUM(BH119:BH243)),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ROUND((SUM(BI119:BI243)),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Výměna kolejnic v úseku Suchdol nad Odrou – Heřmánky</v>
      </c>
      <c r="F85" s="306"/>
      <c r="G85" s="306"/>
      <c r="H85" s="306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6" t="str">
        <f>E9</f>
        <v>SO 06 - Výměna kolejnic km 6,230 - 6,380 Suchdol n.O. - Odry</v>
      </c>
      <c r="F87" s="304"/>
      <c r="G87" s="304"/>
      <c r="H87" s="30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PO Suchdol n.O.</v>
      </c>
      <c r="G89" s="35"/>
      <c r="H89" s="35"/>
      <c r="I89" s="116" t="s">
        <v>22</v>
      </c>
      <c r="J89" s="65" t="str">
        <f>IF(J12="","",J12)</f>
        <v>8. 6. 2020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122</v>
      </c>
      <c r="D94" s="156"/>
      <c r="E94" s="156"/>
      <c r="F94" s="156"/>
      <c r="G94" s="156"/>
      <c r="H94" s="156"/>
      <c r="I94" s="157"/>
      <c r="J94" s="158" t="s">
        <v>123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125</v>
      </c>
    </row>
    <row r="97" spans="1:31" s="9" customFormat="1" ht="24.95" customHeight="1">
      <c r="B97" s="160"/>
      <c r="C97" s="161"/>
      <c r="D97" s="162" t="s">
        <v>126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128</v>
      </c>
      <c r="E99" s="163"/>
      <c r="F99" s="163"/>
      <c r="G99" s="163"/>
      <c r="H99" s="163"/>
      <c r="I99" s="164"/>
      <c r="J99" s="165">
        <f>J200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5" t="str">
        <f>E7</f>
        <v>Výměna kolejnic v úseku Suchdol nad Odrou – Heřmánky</v>
      </c>
      <c r="F109" s="306"/>
      <c r="G109" s="306"/>
      <c r="H109" s="306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6" t="str">
        <f>E9</f>
        <v>SO 06 - Výměna kolejnic km 6,230 - 6,380 Suchdol n.O. - Odry</v>
      </c>
      <c r="F111" s="304"/>
      <c r="G111" s="304"/>
      <c r="H111" s="304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PO Suchdol n.O.</v>
      </c>
      <c r="G113" s="35"/>
      <c r="H113" s="35"/>
      <c r="I113" s="116" t="s">
        <v>22</v>
      </c>
      <c r="J113" s="65" t="str">
        <f>IF(J12="","",J12)</f>
        <v>8. 6. 2020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130</v>
      </c>
      <c r="D118" s="177" t="s">
        <v>62</v>
      </c>
      <c r="E118" s="177" t="s">
        <v>58</v>
      </c>
      <c r="F118" s="177" t="s">
        <v>59</v>
      </c>
      <c r="G118" s="177" t="s">
        <v>131</v>
      </c>
      <c r="H118" s="177" t="s">
        <v>132</v>
      </c>
      <c r="I118" s="178" t="s">
        <v>133</v>
      </c>
      <c r="J118" s="177" t="s">
        <v>123</v>
      </c>
      <c r="K118" s="179" t="s">
        <v>134</v>
      </c>
      <c r="L118" s="180"/>
      <c r="M118" s="74" t="s">
        <v>1</v>
      </c>
      <c r="N118" s="75" t="s">
        <v>41</v>
      </c>
      <c r="O118" s="75" t="s">
        <v>135</v>
      </c>
      <c r="P118" s="75" t="s">
        <v>136</v>
      </c>
      <c r="Q118" s="75" t="s">
        <v>137</v>
      </c>
      <c r="R118" s="75" t="s">
        <v>138</v>
      </c>
      <c r="S118" s="75" t="s">
        <v>139</v>
      </c>
      <c r="T118" s="76" t="s">
        <v>140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141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P120+P200</f>
        <v>0</v>
      </c>
      <c r="Q119" s="78"/>
      <c r="R119" s="183">
        <f>R120+R200</f>
        <v>23.469190000000001</v>
      </c>
      <c r="S119" s="78"/>
      <c r="T119" s="184">
        <f>T120+T200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125</v>
      </c>
      <c r="BK119" s="185">
        <f>BK120+BK200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142</v>
      </c>
      <c r="F120" s="189" t="s">
        <v>143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23.469190000000001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145</v>
      </c>
      <c r="F121" s="200" t="s">
        <v>146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SUM(P122:P199)</f>
        <v>0</v>
      </c>
      <c r="Q121" s="194"/>
      <c r="R121" s="195">
        <f>SUM(R122:R199)</f>
        <v>23.469190000000001</v>
      </c>
      <c r="S121" s="194"/>
      <c r="T121" s="196">
        <f>SUM(T122:T199)</f>
        <v>0</v>
      </c>
      <c r="AR121" s="197" t="s">
        <v>85</v>
      </c>
      <c r="AT121" s="198" t="s">
        <v>76</v>
      </c>
      <c r="AU121" s="198" t="s">
        <v>85</v>
      </c>
      <c r="AY121" s="197" t="s">
        <v>144</v>
      </c>
      <c r="BK121" s="199">
        <f>SUM(BK122:BK199)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147</v>
      </c>
      <c r="E122" s="203" t="s">
        <v>148</v>
      </c>
      <c r="F122" s="204" t="s">
        <v>149</v>
      </c>
      <c r="G122" s="205" t="s">
        <v>150</v>
      </c>
      <c r="H122" s="206">
        <v>14</v>
      </c>
      <c r="I122" s="207"/>
      <c r="J122" s="208">
        <f>ROUND(I122*H122,2)</f>
        <v>0</v>
      </c>
      <c r="K122" s="204" t="s">
        <v>151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147</v>
      </c>
      <c r="AU122" s="213" t="s">
        <v>87</v>
      </c>
      <c r="AY122" s="16" t="s">
        <v>144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558</v>
      </c>
    </row>
    <row r="123" spans="1:65" s="2" customFormat="1" ht="19.5">
      <c r="A123" s="33"/>
      <c r="B123" s="34"/>
      <c r="C123" s="35"/>
      <c r="D123" s="215" t="s">
        <v>154</v>
      </c>
      <c r="E123" s="35"/>
      <c r="F123" s="216" t="s">
        <v>155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154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147</v>
      </c>
      <c r="E124" s="203" t="s">
        <v>156</v>
      </c>
      <c r="F124" s="204" t="s">
        <v>157</v>
      </c>
      <c r="G124" s="205" t="s">
        <v>158</v>
      </c>
      <c r="H124" s="206">
        <v>284</v>
      </c>
      <c r="I124" s="207"/>
      <c r="J124" s="208">
        <f>ROUND(I124*H124,2)</f>
        <v>0</v>
      </c>
      <c r="K124" s="204" t="s">
        <v>151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152</v>
      </c>
      <c r="AT124" s="213" t="s">
        <v>147</v>
      </c>
      <c r="AU124" s="213" t="s">
        <v>87</v>
      </c>
      <c r="AY124" s="16" t="s">
        <v>144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152</v>
      </c>
      <c r="BM124" s="213" t="s">
        <v>559</v>
      </c>
    </row>
    <row r="125" spans="1:65" s="2" customFormat="1" ht="39">
      <c r="A125" s="33"/>
      <c r="B125" s="34"/>
      <c r="C125" s="35"/>
      <c r="D125" s="215" t="s">
        <v>154</v>
      </c>
      <c r="E125" s="35"/>
      <c r="F125" s="216" t="s">
        <v>160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154</v>
      </c>
      <c r="AU125" s="16" t="s">
        <v>87</v>
      </c>
    </row>
    <row r="126" spans="1:65" s="13" customFormat="1">
      <c r="B126" s="219"/>
      <c r="C126" s="220"/>
      <c r="D126" s="215" t="s">
        <v>161</v>
      </c>
      <c r="E126" s="221" t="s">
        <v>1</v>
      </c>
      <c r="F126" s="222" t="s">
        <v>560</v>
      </c>
      <c r="G126" s="220"/>
      <c r="H126" s="223">
        <v>284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161</v>
      </c>
      <c r="AU126" s="229" t="s">
        <v>87</v>
      </c>
      <c r="AV126" s="13" t="s">
        <v>87</v>
      </c>
      <c r="AW126" s="13" t="s">
        <v>34</v>
      </c>
      <c r="AX126" s="13" t="s">
        <v>85</v>
      </c>
      <c r="AY126" s="229" t="s">
        <v>144</v>
      </c>
    </row>
    <row r="127" spans="1:65" s="2" customFormat="1" ht="21.75" customHeight="1">
      <c r="A127" s="33"/>
      <c r="B127" s="34"/>
      <c r="C127" s="202" t="s">
        <v>163</v>
      </c>
      <c r="D127" s="202" t="s">
        <v>147</v>
      </c>
      <c r="E127" s="203" t="s">
        <v>169</v>
      </c>
      <c r="F127" s="204" t="s">
        <v>170</v>
      </c>
      <c r="G127" s="205" t="s">
        <v>158</v>
      </c>
      <c r="H127" s="206">
        <v>284</v>
      </c>
      <c r="I127" s="207"/>
      <c r="J127" s="208">
        <f>ROUND(I127*H127,2)</f>
        <v>0</v>
      </c>
      <c r="K127" s="204" t="s">
        <v>151</v>
      </c>
      <c r="L127" s="38"/>
      <c r="M127" s="209" t="s">
        <v>1</v>
      </c>
      <c r="N127" s="210" t="s">
        <v>42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152</v>
      </c>
      <c r="AT127" s="213" t="s">
        <v>147</v>
      </c>
      <c r="AU127" s="213" t="s">
        <v>87</v>
      </c>
      <c r="AY127" s="16" t="s">
        <v>144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152</v>
      </c>
      <c r="BM127" s="213" t="s">
        <v>561</v>
      </c>
    </row>
    <row r="128" spans="1:65" s="2" customFormat="1" ht="19.5">
      <c r="A128" s="33"/>
      <c r="B128" s="34"/>
      <c r="C128" s="35"/>
      <c r="D128" s="215" t="s">
        <v>154</v>
      </c>
      <c r="E128" s="35"/>
      <c r="F128" s="216" t="s">
        <v>172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154</v>
      </c>
      <c r="AU128" s="16" t="s">
        <v>87</v>
      </c>
    </row>
    <row r="129" spans="1:65" s="2" customFormat="1" ht="21.75" customHeight="1">
      <c r="A129" s="33"/>
      <c r="B129" s="34"/>
      <c r="C129" s="202" t="s">
        <v>152</v>
      </c>
      <c r="D129" s="202" t="s">
        <v>147</v>
      </c>
      <c r="E129" s="203" t="s">
        <v>173</v>
      </c>
      <c r="F129" s="204" t="s">
        <v>174</v>
      </c>
      <c r="G129" s="205" t="s">
        <v>150</v>
      </c>
      <c r="H129" s="206">
        <v>4</v>
      </c>
      <c r="I129" s="207"/>
      <c r="J129" s="208">
        <f>ROUND(I129*H129,2)</f>
        <v>0</v>
      </c>
      <c r="K129" s="204" t="s">
        <v>151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152</v>
      </c>
      <c r="AT129" s="213" t="s">
        <v>147</v>
      </c>
      <c r="AU129" s="213" t="s">
        <v>87</v>
      </c>
      <c r="AY129" s="16" t="s">
        <v>144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152</v>
      </c>
      <c r="BM129" s="213" t="s">
        <v>562</v>
      </c>
    </row>
    <row r="130" spans="1:65" s="2" customFormat="1" ht="19.5">
      <c r="A130" s="33"/>
      <c r="B130" s="34"/>
      <c r="C130" s="35"/>
      <c r="D130" s="215" t="s">
        <v>154</v>
      </c>
      <c r="E130" s="35"/>
      <c r="F130" s="216" t="s">
        <v>176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154</v>
      </c>
      <c r="AU130" s="16" t="s">
        <v>87</v>
      </c>
    </row>
    <row r="131" spans="1:65" s="2" customFormat="1" ht="21.75" customHeight="1">
      <c r="A131" s="33"/>
      <c r="B131" s="34"/>
      <c r="C131" s="202" t="s">
        <v>145</v>
      </c>
      <c r="D131" s="202" t="s">
        <v>147</v>
      </c>
      <c r="E131" s="203" t="s">
        <v>178</v>
      </c>
      <c r="F131" s="204" t="s">
        <v>179</v>
      </c>
      <c r="G131" s="205" t="s">
        <v>150</v>
      </c>
      <c r="H131" s="206">
        <v>137</v>
      </c>
      <c r="I131" s="207"/>
      <c r="J131" s="208">
        <f>ROUND(I131*H131,2)</f>
        <v>0</v>
      </c>
      <c r="K131" s="204" t="s">
        <v>151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152</v>
      </c>
      <c r="AT131" s="213" t="s">
        <v>147</v>
      </c>
      <c r="AU131" s="213" t="s">
        <v>87</v>
      </c>
      <c r="AY131" s="16" t="s">
        <v>144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152</v>
      </c>
      <c r="BM131" s="213" t="s">
        <v>563</v>
      </c>
    </row>
    <row r="132" spans="1:65" s="2" customFormat="1" ht="19.5">
      <c r="A132" s="33"/>
      <c r="B132" s="34"/>
      <c r="C132" s="35"/>
      <c r="D132" s="215" t="s">
        <v>154</v>
      </c>
      <c r="E132" s="35"/>
      <c r="F132" s="216" t="s">
        <v>181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154</v>
      </c>
      <c r="AU132" s="16" t="s">
        <v>87</v>
      </c>
    </row>
    <row r="133" spans="1:65" s="2" customFormat="1" ht="21.75" customHeight="1">
      <c r="A133" s="33"/>
      <c r="B133" s="34"/>
      <c r="C133" s="202" t="s">
        <v>177</v>
      </c>
      <c r="D133" s="202" t="s">
        <v>147</v>
      </c>
      <c r="E133" s="203" t="s">
        <v>183</v>
      </c>
      <c r="F133" s="204" t="s">
        <v>184</v>
      </c>
      <c r="G133" s="205" t="s">
        <v>150</v>
      </c>
      <c r="H133" s="206">
        <v>137</v>
      </c>
      <c r="I133" s="207"/>
      <c r="J133" s="208">
        <f>ROUND(I133*H133,2)</f>
        <v>0</v>
      </c>
      <c r="K133" s="204" t="s">
        <v>151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152</v>
      </c>
      <c r="AT133" s="213" t="s">
        <v>147</v>
      </c>
      <c r="AU133" s="213" t="s">
        <v>87</v>
      </c>
      <c r="AY133" s="16" t="s">
        <v>144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152</v>
      </c>
      <c r="BM133" s="213" t="s">
        <v>564</v>
      </c>
    </row>
    <row r="134" spans="1:65" s="2" customFormat="1" ht="19.5">
      <c r="A134" s="33"/>
      <c r="B134" s="34"/>
      <c r="C134" s="35"/>
      <c r="D134" s="215" t="s">
        <v>154</v>
      </c>
      <c r="E134" s="35"/>
      <c r="F134" s="216" t="s">
        <v>186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154</v>
      </c>
      <c r="AU134" s="16" t="s">
        <v>87</v>
      </c>
    </row>
    <row r="135" spans="1:65" s="2" customFormat="1" ht="21.75" customHeight="1">
      <c r="A135" s="33"/>
      <c r="B135" s="34"/>
      <c r="C135" s="202" t="s">
        <v>182</v>
      </c>
      <c r="D135" s="202" t="s">
        <v>147</v>
      </c>
      <c r="E135" s="203" t="s">
        <v>188</v>
      </c>
      <c r="F135" s="204" t="s">
        <v>189</v>
      </c>
      <c r="G135" s="205" t="s">
        <v>190</v>
      </c>
      <c r="H135" s="206">
        <v>6</v>
      </c>
      <c r="I135" s="207"/>
      <c r="J135" s="208">
        <f>ROUND(I135*H135,2)</f>
        <v>0</v>
      </c>
      <c r="K135" s="204" t="s">
        <v>151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152</v>
      </c>
      <c r="AT135" s="213" t="s">
        <v>147</v>
      </c>
      <c r="AU135" s="213" t="s">
        <v>87</v>
      </c>
      <c r="AY135" s="16" t="s">
        <v>144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152</v>
      </c>
      <c r="BM135" s="213" t="s">
        <v>565</v>
      </c>
    </row>
    <row r="136" spans="1:65" s="2" customFormat="1" ht="39">
      <c r="A136" s="33"/>
      <c r="B136" s="34"/>
      <c r="C136" s="35"/>
      <c r="D136" s="215" t="s">
        <v>154</v>
      </c>
      <c r="E136" s="35"/>
      <c r="F136" s="216" t="s">
        <v>192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154</v>
      </c>
      <c r="AU136" s="16" t="s">
        <v>87</v>
      </c>
    </row>
    <row r="137" spans="1:65" s="2" customFormat="1" ht="21.75" customHeight="1">
      <c r="A137" s="33"/>
      <c r="B137" s="34"/>
      <c r="C137" s="202" t="s">
        <v>187</v>
      </c>
      <c r="D137" s="202" t="s">
        <v>147</v>
      </c>
      <c r="E137" s="203" t="s">
        <v>194</v>
      </c>
      <c r="F137" s="204" t="s">
        <v>195</v>
      </c>
      <c r="G137" s="205" t="s">
        <v>158</v>
      </c>
      <c r="H137" s="206">
        <v>284</v>
      </c>
      <c r="I137" s="207"/>
      <c r="J137" s="208">
        <f>ROUND(I137*H137,2)</f>
        <v>0</v>
      </c>
      <c r="K137" s="204" t="s">
        <v>151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152</v>
      </c>
      <c r="AT137" s="213" t="s">
        <v>147</v>
      </c>
      <c r="AU137" s="213" t="s">
        <v>87</v>
      </c>
      <c r="AY137" s="16" t="s">
        <v>144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152</v>
      </c>
      <c r="BM137" s="213" t="s">
        <v>566</v>
      </c>
    </row>
    <row r="138" spans="1:65" s="2" customFormat="1" ht="29.25">
      <c r="A138" s="33"/>
      <c r="B138" s="34"/>
      <c r="C138" s="35"/>
      <c r="D138" s="215" t="s">
        <v>154</v>
      </c>
      <c r="E138" s="35"/>
      <c r="F138" s="216" t="s">
        <v>197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154</v>
      </c>
      <c r="AU138" s="16" t="s">
        <v>87</v>
      </c>
    </row>
    <row r="139" spans="1:65" s="2" customFormat="1" ht="21.75" customHeight="1">
      <c r="A139" s="33"/>
      <c r="B139" s="34"/>
      <c r="C139" s="202" t="s">
        <v>193</v>
      </c>
      <c r="D139" s="202" t="s">
        <v>147</v>
      </c>
      <c r="E139" s="203" t="s">
        <v>199</v>
      </c>
      <c r="F139" s="204" t="s">
        <v>200</v>
      </c>
      <c r="G139" s="205" t="s">
        <v>158</v>
      </c>
      <c r="H139" s="206">
        <v>200</v>
      </c>
      <c r="I139" s="207"/>
      <c r="J139" s="208">
        <f>ROUND(I139*H139,2)</f>
        <v>0</v>
      </c>
      <c r="K139" s="204" t="s">
        <v>151</v>
      </c>
      <c r="L139" s="38"/>
      <c r="M139" s="209" t="s">
        <v>1</v>
      </c>
      <c r="N139" s="210" t="s">
        <v>42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152</v>
      </c>
      <c r="AT139" s="213" t="s">
        <v>147</v>
      </c>
      <c r="AU139" s="213" t="s">
        <v>87</v>
      </c>
      <c r="AY139" s="16" t="s">
        <v>144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152</v>
      </c>
      <c r="BM139" s="213" t="s">
        <v>567</v>
      </c>
    </row>
    <row r="140" spans="1:65" s="2" customFormat="1" ht="29.25">
      <c r="A140" s="33"/>
      <c r="B140" s="34"/>
      <c r="C140" s="35"/>
      <c r="D140" s="215" t="s">
        <v>154</v>
      </c>
      <c r="E140" s="35"/>
      <c r="F140" s="216" t="s">
        <v>202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154</v>
      </c>
      <c r="AU140" s="16" t="s">
        <v>87</v>
      </c>
    </row>
    <row r="141" spans="1:65" s="2" customFormat="1" ht="21.75" customHeight="1">
      <c r="A141" s="33"/>
      <c r="B141" s="34"/>
      <c r="C141" s="202" t="s">
        <v>198</v>
      </c>
      <c r="D141" s="202" t="s">
        <v>147</v>
      </c>
      <c r="E141" s="203" t="s">
        <v>204</v>
      </c>
      <c r="F141" s="204" t="s">
        <v>205</v>
      </c>
      <c r="G141" s="205" t="s">
        <v>158</v>
      </c>
      <c r="H141" s="206">
        <v>200</v>
      </c>
      <c r="I141" s="207"/>
      <c r="J141" s="208">
        <f>ROUND(I141*H141,2)</f>
        <v>0</v>
      </c>
      <c r="K141" s="204" t="s">
        <v>151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147</v>
      </c>
      <c r="AU141" s="213" t="s">
        <v>87</v>
      </c>
      <c r="AY141" s="16" t="s">
        <v>144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568</v>
      </c>
    </row>
    <row r="142" spans="1:65" s="2" customFormat="1" ht="29.25">
      <c r="A142" s="33"/>
      <c r="B142" s="34"/>
      <c r="C142" s="35"/>
      <c r="D142" s="215" t="s">
        <v>154</v>
      </c>
      <c r="E142" s="35"/>
      <c r="F142" s="216" t="s">
        <v>207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154</v>
      </c>
      <c r="AU142" s="16" t="s">
        <v>87</v>
      </c>
    </row>
    <row r="143" spans="1:65" s="2" customFormat="1" ht="21.75" customHeight="1">
      <c r="A143" s="33"/>
      <c r="B143" s="34"/>
      <c r="C143" s="202" t="s">
        <v>203</v>
      </c>
      <c r="D143" s="202" t="s">
        <v>147</v>
      </c>
      <c r="E143" s="203" t="s">
        <v>209</v>
      </c>
      <c r="F143" s="204" t="s">
        <v>210</v>
      </c>
      <c r="G143" s="205" t="s">
        <v>190</v>
      </c>
      <c r="H143" s="206">
        <v>2</v>
      </c>
      <c r="I143" s="207"/>
      <c r="J143" s="208">
        <f>ROUND(I143*H143,2)</f>
        <v>0</v>
      </c>
      <c r="K143" s="204" t="s">
        <v>151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152</v>
      </c>
      <c r="AT143" s="213" t="s">
        <v>147</v>
      </c>
      <c r="AU143" s="213" t="s">
        <v>87</v>
      </c>
      <c r="AY143" s="16" t="s">
        <v>144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152</v>
      </c>
      <c r="BM143" s="213" t="s">
        <v>569</v>
      </c>
    </row>
    <row r="144" spans="1:65" s="2" customFormat="1" ht="29.25">
      <c r="A144" s="33"/>
      <c r="B144" s="34"/>
      <c r="C144" s="35"/>
      <c r="D144" s="215" t="s">
        <v>154</v>
      </c>
      <c r="E144" s="35"/>
      <c r="F144" s="216" t="s">
        <v>212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154</v>
      </c>
      <c r="AU144" s="16" t="s">
        <v>87</v>
      </c>
    </row>
    <row r="145" spans="1:65" s="2" customFormat="1" ht="21.75" customHeight="1">
      <c r="A145" s="33"/>
      <c r="B145" s="34"/>
      <c r="C145" s="230" t="s">
        <v>208</v>
      </c>
      <c r="D145" s="230" t="s">
        <v>223</v>
      </c>
      <c r="E145" s="231" t="s">
        <v>224</v>
      </c>
      <c r="F145" s="232" t="s">
        <v>225</v>
      </c>
      <c r="G145" s="233" t="s">
        <v>150</v>
      </c>
      <c r="H145" s="234">
        <v>460</v>
      </c>
      <c r="I145" s="235"/>
      <c r="J145" s="236">
        <f>ROUND(I145*H145,2)</f>
        <v>0</v>
      </c>
      <c r="K145" s="232" t="s">
        <v>151</v>
      </c>
      <c r="L145" s="237"/>
      <c r="M145" s="238" t="s">
        <v>1</v>
      </c>
      <c r="N145" s="239" t="s">
        <v>42</v>
      </c>
      <c r="O145" s="70"/>
      <c r="P145" s="211">
        <f>O145*H145</f>
        <v>0</v>
      </c>
      <c r="Q145" s="211">
        <v>1.8000000000000001E-4</v>
      </c>
      <c r="R145" s="211">
        <f>Q145*H145</f>
        <v>8.2799999999999999E-2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187</v>
      </c>
      <c r="AT145" s="213" t="s">
        <v>223</v>
      </c>
      <c r="AU145" s="213" t="s">
        <v>87</v>
      </c>
      <c r="AY145" s="16" t="s">
        <v>144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152</v>
      </c>
      <c r="BM145" s="213" t="s">
        <v>570</v>
      </c>
    </row>
    <row r="146" spans="1:65" s="2" customFormat="1">
      <c r="A146" s="33"/>
      <c r="B146" s="34"/>
      <c r="C146" s="35"/>
      <c r="D146" s="215" t="s">
        <v>154</v>
      </c>
      <c r="E146" s="35"/>
      <c r="F146" s="216" t="s">
        <v>225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154</v>
      </c>
      <c r="AU146" s="16" t="s">
        <v>87</v>
      </c>
    </row>
    <row r="147" spans="1:65" s="2" customFormat="1" ht="21.75" customHeight="1">
      <c r="A147" s="33"/>
      <c r="B147" s="34"/>
      <c r="C147" s="230" t="s">
        <v>213</v>
      </c>
      <c r="D147" s="230" t="s">
        <v>223</v>
      </c>
      <c r="E147" s="231" t="s">
        <v>228</v>
      </c>
      <c r="F147" s="232" t="s">
        <v>229</v>
      </c>
      <c r="G147" s="233" t="s">
        <v>150</v>
      </c>
      <c r="H147" s="234">
        <v>137</v>
      </c>
      <c r="I147" s="235"/>
      <c r="J147" s="236">
        <f>ROUND(I147*H147,2)</f>
        <v>0</v>
      </c>
      <c r="K147" s="232" t="s">
        <v>151</v>
      </c>
      <c r="L147" s="237"/>
      <c r="M147" s="238" t="s">
        <v>1</v>
      </c>
      <c r="N147" s="239" t="s">
        <v>42</v>
      </c>
      <c r="O147" s="70"/>
      <c r="P147" s="211">
        <f>O147*H147</f>
        <v>0</v>
      </c>
      <c r="Q147" s="211">
        <v>4.0999999999999999E-4</v>
      </c>
      <c r="R147" s="211">
        <f>Q147*H147</f>
        <v>5.6169999999999998E-2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187</v>
      </c>
      <c r="AT147" s="213" t="s">
        <v>223</v>
      </c>
      <c r="AU147" s="213" t="s">
        <v>87</v>
      </c>
      <c r="AY147" s="16" t="s">
        <v>144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152</v>
      </c>
      <c r="BM147" s="213" t="s">
        <v>571</v>
      </c>
    </row>
    <row r="148" spans="1:65" s="2" customFormat="1">
      <c r="A148" s="33"/>
      <c r="B148" s="34"/>
      <c r="C148" s="35"/>
      <c r="D148" s="215" t="s">
        <v>154</v>
      </c>
      <c r="E148" s="35"/>
      <c r="F148" s="216" t="s">
        <v>229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154</v>
      </c>
      <c r="AU148" s="16" t="s">
        <v>87</v>
      </c>
    </row>
    <row r="149" spans="1:65" s="2" customFormat="1" ht="21.75" customHeight="1">
      <c r="A149" s="33"/>
      <c r="B149" s="34"/>
      <c r="C149" s="230" t="s">
        <v>218</v>
      </c>
      <c r="D149" s="230" t="s">
        <v>223</v>
      </c>
      <c r="E149" s="231" t="s">
        <v>232</v>
      </c>
      <c r="F149" s="232" t="s">
        <v>233</v>
      </c>
      <c r="G149" s="233" t="s">
        <v>150</v>
      </c>
      <c r="H149" s="234">
        <v>137</v>
      </c>
      <c r="I149" s="235"/>
      <c r="J149" s="236">
        <f>ROUND(I149*H149,2)</f>
        <v>0</v>
      </c>
      <c r="K149" s="232" t="s">
        <v>151</v>
      </c>
      <c r="L149" s="237"/>
      <c r="M149" s="238" t="s">
        <v>1</v>
      </c>
      <c r="N149" s="239" t="s">
        <v>42</v>
      </c>
      <c r="O149" s="70"/>
      <c r="P149" s="211">
        <f>O149*H149</f>
        <v>0</v>
      </c>
      <c r="Q149" s="211">
        <v>1.4999999999999999E-4</v>
      </c>
      <c r="R149" s="211">
        <f>Q149*H149</f>
        <v>2.0549999999999999E-2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187</v>
      </c>
      <c r="AT149" s="213" t="s">
        <v>223</v>
      </c>
      <c r="AU149" s="213" t="s">
        <v>87</v>
      </c>
      <c r="AY149" s="16" t="s">
        <v>144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572</v>
      </c>
    </row>
    <row r="150" spans="1:65" s="2" customFormat="1">
      <c r="A150" s="33"/>
      <c r="B150" s="34"/>
      <c r="C150" s="35"/>
      <c r="D150" s="215" t="s">
        <v>154</v>
      </c>
      <c r="E150" s="35"/>
      <c r="F150" s="216" t="s">
        <v>233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154</v>
      </c>
      <c r="AU150" s="16" t="s">
        <v>87</v>
      </c>
    </row>
    <row r="151" spans="1:65" s="2" customFormat="1" ht="21.75" customHeight="1">
      <c r="A151" s="33"/>
      <c r="B151" s="34"/>
      <c r="C151" s="230" t="s">
        <v>8</v>
      </c>
      <c r="D151" s="230" t="s">
        <v>223</v>
      </c>
      <c r="E151" s="231" t="s">
        <v>236</v>
      </c>
      <c r="F151" s="232" t="s">
        <v>237</v>
      </c>
      <c r="G151" s="233" t="s">
        <v>150</v>
      </c>
      <c r="H151" s="234">
        <v>137</v>
      </c>
      <c r="I151" s="235"/>
      <c r="J151" s="236">
        <f>ROUND(I151*H151,2)</f>
        <v>0</v>
      </c>
      <c r="K151" s="232" t="s">
        <v>151</v>
      </c>
      <c r="L151" s="237"/>
      <c r="M151" s="238" t="s">
        <v>1</v>
      </c>
      <c r="N151" s="239" t="s">
        <v>42</v>
      </c>
      <c r="O151" s="70"/>
      <c r="P151" s="211">
        <f>O151*H151</f>
        <v>0</v>
      </c>
      <c r="Q151" s="211">
        <v>9.0000000000000006E-5</v>
      </c>
      <c r="R151" s="211">
        <f>Q151*H151</f>
        <v>1.2330000000000001E-2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187</v>
      </c>
      <c r="AT151" s="213" t="s">
        <v>223</v>
      </c>
      <c r="AU151" s="213" t="s">
        <v>87</v>
      </c>
      <c r="AY151" s="16" t="s">
        <v>144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152</v>
      </c>
      <c r="BM151" s="213" t="s">
        <v>573</v>
      </c>
    </row>
    <row r="152" spans="1:65" s="2" customFormat="1">
      <c r="A152" s="33"/>
      <c r="B152" s="34"/>
      <c r="C152" s="35"/>
      <c r="D152" s="215" t="s">
        <v>154</v>
      </c>
      <c r="E152" s="35"/>
      <c r="F152" s="216" t="s">
        <v>237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154</v>
      </c>
      <c r="AU152" s="16" t="s">
        <v>87</v>
      </c>
    </row>
    <row r="153" spans="1:65" s="2" customFormat="1" ht="21.75" customHeight="1">
      <c r="A153" s="33"/>
      <c r="B153" s="34"/>
      <c r="C153" s="230" t="s">
        <v>227</v>
      </c>
      <c r="D153" s="230" t="s">
        <v>223</v>
      </c>
      <c r="E153" s="231" t="s">
        <v>240</v>
      </c>
      <c r="F153" s="232" t="s">
        <v>241</v>
      </c>
      <c r="G153" s="233" t="s">
        <v>150</v>
      </c>
      <c r="H153" s="234">
        <v>274</v>
      </c>
      <c r="I153" s="235"/>
      <c r="J153" s="236">
        <f>ROUND(I153*H153,2)</f>
        <v>0</v>
      </c>
      <c r="K153" s="232" t="s">
        <v>151</v>
      </c>
      <c r="L153" s="237"/>
      <c r="M153" s="238" t="s">
        <v>1</v>
      </c>
      <c r="N153" s="239" t="s">
        <v>42</v>
      </c>
      <c r="O153" s="70"/>
      <c r="P153" s="211">
        <f>O153*H153</f>
        <v>0</v>
      </c>
      <c r="Q153" s="211">
        <v>5.0000000000000002E-5</v>
      </c>
      <c r="R153" s="211">
        <f>Q153*H153</f>
        <v>1.37E-2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187</v>
      </c>
      <c r="AT153" s="213" t="s">
        <v>223</v>
      </c>
      <c r="AU153" s="213" t="s">
        <v>87</v>
      </c>
      <c r="AY153" s="16" t="s">
        <v>144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152</v>
      </c>
      <c r="BM153" s="213" t="s">
        <v>574</v>
      </c>
    </row>
    <row r="154" spans="1:65" s="2" customFormat="1">
      <c r="A154" s="33"/>
      <c r="B154" s="34"/>
      <c r="C154" s="35"/>
      <c r="D154" s="215" t="s">
        <v>154</v>
      </c>
      <c r="E154" s="35"/>
      <c r="F154" s="216" t="s">
        <v>241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154</v>
      </c>
      <c r="AU154" s="16" t="s">
        <v>87</v>
      </c>
    </row>
    <row r="155" spans="1:65" s="2" customFormat="1" ht="21.75" customHeight="1">
      <c r="A155" s="33"/>
      <c r="B155" s="34"/>
      <c r="C155" s="202" t="s">
        <v>231</v>
      </c>
      <c r="D155" s="202" t="s">
        <v>147</v>
      </c>
      <c r="E155" s="203" t="s">
        <v>343</v>
      </c>
      <c r="F155" s="204" t="s">
        <v>344</v>
      </c>
      <c r="G155" s="205" t="s">
        <v>345</v>
      </c>
      <c r="H155" s="206">
        <v>25.08</v>
      </c>
      <c r="I155" s="207"/>
      <c r="J155" s="208">
        <f>ROUND(I155*H155,2)</f>
        <v>0</v>
      </c>
      <c r="K155" s="204" t="s">
        <v>151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152</v>
      </c>
      <c r="AT155" s="213" t="s">
        <v>147</v>
      </c>
      <c r="AU155" s="213" t="s">
        <v>87</v>
      </c>
      <c r="AY155" s="16" t="s">
        <v>144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152</v>
      </c>
      <c r="BM155" s="213" t="s">
        <v>575</v>
      </c>
    </row>
    <row r="156" spans="1:65" s="2" customFormat="1" ht="19.5">
      <c r="A156" s="33"/>
      <c r="B156" s="34"/>
      <c r="C156" s="35"/>
      <c r="D156" s="215" t="s">
        <v>154</v>
      </c>
      <c r="E156" s="35"/>
      <c r="F156" s="216" t="s">
        <v>347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154</v>
      </c>
      <c r="AU156" s="16" t="s">
        <v>87</v>
      </c>
    </row>
    <row r="157" spans="1:65" s="13" customFormat="1">
      <c r="B157" s="219"/>
      <c r="C157" s="220"/>
      <c r="D157" s="215" t="s">
        <v>161</v>
      </c>
      <c r="E157" s="221" t="s">
        <v>1</v>
      </c>
      <c r="F157" s="222" t="s">
        <v>576</v>
      </c>
      <c r="G157" s="220"/>
      <c r="H157" s="223">
        <v>25.08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161</v>
      </c>
      <c r="AU157" s="229" t="s">
        <v>87</v>
      </c>
      <c r="AV157" s="13" t="s">
        <v>87</v>
      </c>
      <c r="AW157" s="13" t="s">
        <v>34</v>
      </c>
      <c r="AX157" s="13" t="s">
        <v>85</v>
      </c>
      <c r="AY157" s="229" t="s">
        <v>144</v>
      </c>
    </row>
    <row r="158" spans="1:65" s="2" customFormat="1" ht="21.75" customHeight="1">
      <c r="A158" s="33"/>
      <c r="B158" s="34"/>
      <c r="C158" s="202" t="s">
        <v>235</v>
      </c>
      <c r="D158" s="202" t="s">
        <v>147</v>
      </c>
      <c r="E158" s="203" t="s">
        <v>577</v>
      </c>
      <c r="F158" s="204" t="s">
        <v>578</v>
      </c>
      <c r="G158" s="205" t="s">
        <v>158</v>
      </c>
      <c r="H158" s="206">
        <v>4</v>
      </c>
      <c r="I158" s="207"/>
      <c r="J158" s="208">
        <f>ROUND(I158*H158,2)</f>
        <v>0</v>
      </c>
      <c r="K158" s="204" t="s">
        <v>151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152</v>
      </c>
      <c r="AT158" s="213" t="s">
        <v>147</v>
      </c>
      <c r="AU158" s="213" t="s">
        <v>87</v>
      </c>
      <c r="AY158" s="16" t="s">
        <v>144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152</v>
      </c>
      <c r="BM158" s="213" t="s">
        <v>579</v>
      </c>
    </row>
    <row r="159" spans="1:65" s="2" customFormat="1" ht="19.5">
      <c r="A159" s="33"/>
      <c r="B159" s="34"/>
      <c r="C159" s="35"/>
      <c r="D159" s="215" t="s">
        <v>154</v>
      </c>
      <c r="E159" s="35"/>
      <c r="F159" s="216" t="s">
        <v>580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154</v>
      </c>
      <c r="AU159" s="16" t="s">
        <v>87</v>
      </c>
    </row>
    <row r="160" spans="1:65" s="2" customFormat="1" ht="21.75" customHeight="1">
      <c r="A160" s="33"/>
      <c r="B160" s="34"/>
      <c r="C160" s="202" t="s">
        <v>239</v>
      </c>
      <c r="D160" s="202" t="s">
        <v>147</v>
      </c>
      <c r="E160" s="203" t="s">
        <v>349</v>
      </c>
      <c r="F160" s="204" t="s">
        <v>350</v>
      </c>
      <c r="G160" s="205" t="s">
        <v>351</v>
      </c>
      <c r="H160" s="206">
        <v>8.0000000000000002E-3</v>
      </c>
      <c r="I160" s="207"/>
      <c r="J160" s="208">
        <f>ROUND(I160*H160,2)</f>
        <v>0</v>
      </c>
      <c r="K160" s="204" t="s">
        <v>151</v>
      </c>
      <c r="L160" s="38"/>
      <c r="M160" s="209" t="s">
        <v>1</v>
      </c>
      <c r="N160" s="210" t="s">
        <v>42</v>
      </c>
      <c r="O160" s="70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152</v>
      </c>
      <c r="AT160" s="213" t="s">
        <v>147</v>
      </c>
      <c r="AU160" s="213" t="s">
        <v>87</v>
      </c>
      <c r="AY160" s="16" t="s">
        <v>144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85</v>
      </c>
      <c r="BK160" s="214">
        <f>ROUND(I160*H160,2)</f>
        <v>0</v>
      </c>
      <c r="BL160" s="16" t="s">
        <v>152</v>
      </c>
      <c r="BM160" s="213" t="s">
        <v>581</v>
      </c>
    </row>
    <row r="161" spans="1:65" s="2" customFormat="1" ht="29.25">
      <c r="A161" s="33"/>
      <c r="B161" s="34"/>
      <c r="C161" s="35"/>
      <c r="D161" s="215" t="s">
        <v>154</v>
      </c>
      <c r="E161" s="35"/>
      <c r="F161" s="216" t="s">
        <v>353</v>
      </c>
      <c r="G161" s="35"/>
      <c r="H161" s="35"/>
      <c r="I161" s="114"/>
      <c r="J161" s="35"/>
      <c r="K161" s="35"/>
      <c r="L161" s="38"/>
      <c r="M161" s="217"/>
      <c r="N161" s="21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154</v>
      </c>
      <c r="AU161" s="16" t="s">
        <v>87</v>
      </c>
    </row>
    <row r="162" spans="1:65" s="2" customFormat="1" ht="21.75" customHeight="1">
      <c r="A162" s="33"/>
      <c r="B162" s="34"/>
      <c r="C162" s="202" t="s">
        <v>245</v>
      </c>
      <c r="D162" s="202" t="s">
        <v>147</v>
      </c>
      <c r="E162" s="203" t="s">
        <v>354</v>
      </c>
      <c r="F162" s="204" t="s">
        <v>355</v>
      </c>
      <c r="G162" s="205" t="s">
        <v>345</v>
      </c>
      <c r="H162" s="206">
        <v>8.4640000000000004</v>
      </c>
      <c r="I162" s="207"/>
      <c r="J162" s="208">
        <f>ROUND(I162*H162,2)</f>
        <v>0</v>
      </c>
      <c r="K162" s="204" t="s">
        <v>151</v>
      </c>
      <c r="L162" s="38"/>
      <c r="M162" s="209" t="s">
        <v>1</v>
      </c>
      <c r="N162" s="210" t="s">
        <v>42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152</v>
      </c>
      <c r="AT162" s="213" t="s">
        <v>147</v>
      </c>
      <c r="AU162" s="213" t="s">
        <v>87</v>
      </c>
      <c r="AY162" s="16" t="s">
        <v>144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152</v>
      </c>
      <c r="BM162" s="213" t="s">
        <v>582</v>
      </c>
    </row>
    <row r="163" spans="1:65" s="2" customFormat="1" ht="29.25">
      <c r="A163" s="33"/>
      <c r="B163" s="34"/>
      <c r="C163" s="35"/>
      <c r="D163" s="215" t="s">
        <v>154</v>
      </c>
      <c r="E163" s="35"/>
      <c r="F163" s="216" t="s">
        <v>357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154</v>
      </c>
      <c r="AU163" s="16" t="s">
        <v>87</v>
      </c>
    </row>
    <row r="164" spans="1:65" s="13" customFormat="1">
      <c r="B164" s="219"/>
      <c r="C164" s="220"/>
      <c r="D164" s="215" t="s">
        <v>161</v>
      </c>
      <c r="E164" s="221" t="s">
        <v>1</v>
      </c>
      <c r="F164" s="222" t="s">
        <v>583</v>
      </c>
      <c r="G164" s="220"/>
      <c r="H164" s="223">
        <v>8.4640000000000004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161</v>
      </c>
      <c r="AU164" s="229" t="s">
        <v>87</v>
      </c>
      <c r="AV164" s="13" t="s">
        <v>87</v>
      </c>
      <c r="AW164" s="13" t="s">
        <v>34</v>
      </c>
      <c r="AX164" s="13" t="s">
        <v>85</v>
      </c>
      <c r="AY164" s="229" t="s">
        <v>144</v>
      </c>
    </row>
    <row r="165" spans="1:65" s="2" customFormat="1" ht="21.75" customHeight="1">
      <c r="A165" s="33"/>
      <c r="B165" s="34"/>
      <c r="C165" s="202" t="s">
        <v>7</v>
      </c>
      <c r="D165" s="202" t="s">
        <v>147</v>
      </c>
      <c r="E165" s="203" t="s">
        <v>359</v>
      </c>
      <c r="F165" s="204" t="s">
        <v>360</v>
      </c>
      <c r="G165" s="205" t="s">
        <v>345</v>
      </c>
      <c r="H165" s="206">
        <v>8.4719999999999995</v>
      </c>
      <c r="I165" s="207"/>
      <c r="J165" s="208">
        <f>ROUND(I165*H165,2)</f>
        <v>0</v>
      </c>
      <c r="K165" s="204" t="s">
        <v>151</v>
      </c>
      <c r="L165" s="38"/>
      <c r="M165" s="209" t="s">
        <v>1</v>
      </c>
      <c r="N165" s="210" t="s">
        <v>42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152</v>
      </c>
      <c r="AT165" s="213" t="s">
        <v>147</v>
      </c>
      <c r="AU165" s="213" t="s">
        <v>87</v>
      </c>
      <c r="AY165" s="16" t="s">
        <v>144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152</v>
      </c>
      <c r="BM165" s="213" t="s">
        <v>584</v>
      </c>
    </row>
    <row r="166" spans="1:65" s="2" customFormat="1" ht="39">
      <c r="A166" s="33"/>
      <c r="B166" s="34"/>
      <c r="C166" s="35"/>
      <c r="D166" s="215" t="s">
        <v>154</v>
      </c>
      <c r="E166" s="35"/>
      <c r="F166" s="216" t="s">
        <v>362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154</v>
      </c>
      <c r="AU166" s="16" t="s">
        <v>87</v>
      </c>
    </row>
    <row r="167" spans="1:65" s="13" customFormat="1">
      <c r="B167" s="219"/>
      <c r="C167" s="220"/>
      <c r="D167" s="215" t="s">
        <v>161</v>
      </c>
      <c r="E167" s="221" t="s">
        <v>1</v>
      </c>
      <c r="F167" s="222" t="s">
        <v>585</v>
      </c>
      <c r="G167" s="220"/>
      <c r="H167" s="223">
        <v>8.4719999999999995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161</v>
      </c>
      <c r="AU167" s="229" t="s">
        <v>87</v>
      </c>
      <c r="AV167" s="13" t="s">
        <v>87</v>
      </c>
      <c r="AW167" s="13" t="s">
        <v>34</v>
      </c>
      <c r="AX167" s="13" t="s">
        <v>85</v>
      </c>
      <c r="AY167" s="229" t="s">
        <v>144</v>
      </c>
    </row>
    <row r="168" spans="1:65" s="2" customFormat="1" ht="21.75" customHeight="1">
      <c r="A168" s="33"/>
      <c r="B168" s="34"/>
      <c r="C168" s="202" t="s">
        <v>257</v>
      </c>
      <c r="D168" s="202" t="s">
        <v>147</v>
      </c>
      <c r="E168" s="203" t="s">
        <v>586</v>
      </c>
      <c r="F168" s="204" t="s">
        <v>587</v>
      </c>
      <c r="G168" s="205" t="s">
        <v>351</v>
      </c>
      <c r="H168" s="206">
        <v>8.0000000000000002E-3</v>
      </c>
      <c r="I168" s="207"/>
      <c r="J168" s="208">
        <f>ROUND(I168*H168,2)</f>
        <v>0</v>
      </c>
      <c r="K168" s="204" t="s">
        <v>151</v>
      </c>
      <c r="L168" s="38"/>
      <c r="M168" s="209" t="s">
        <v>1</v>
      </c>
      <c r="N168" s="210" t="s">
        <v>42</v>
      </c>
      <c r="O168" s="70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152</v>
      </c>
      <c r="AT168" s="213" t="s">
        <v>147</v>
      </c>
      <c r="AU168" s="213" t="s">
        <v>87</v>
      </c>
      <c r="AY168" s="16" t="s">
        <v>144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85</v>
      </c>
      <c r="BK168" s="214">
        <f>ROUND(I168*H168,2)</f>
        <v>0</v>
      </c>
      <c r="BL168" s="16" t="s">
        <v>152</v>
      </c>
      <c r="BM168" s="213" t="s">
        <v>588</v>
      </c>
    </row>
    <row r="169" spans="1:65" s="2" customFormat="1" ht="29.25">
      <c r="A169" s="33"/>
      <c r="B169" s="34"/>
      <c r="C169" s="35"/>
      <c r="D169" s="215" t="s">
        <v>154</v>
      </c>
      <c r="E169" s="35"/>
      <c r="F169" s="216" t="s">
        <v>589</v>
      </c>
      <c r="G169" s="35"/>
      <c r="H169" s="35"/>
      <c r="I169" s="114"/>
      <c r="J169" s="35"/>
      <c r="K169" s="35"/>
      <c r="L169" s="38"/>
      <c r="M169" s="217"/>
      <c r="N169" s="21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154</v>
      </c>
      <c r="AU169" s="16" t="s">
        <v>87</v>
      </c>
    </row>
    <row r="170" spans="1:65" s="2" customFormat="1" ht="21.75" customHeight="1">
      <c r="A170" s="33"/>
      <c r="B170" s="34"/>
      <c r="C170" s="202" t="s">
        <v>259</v>
      </c>
      <c r="D170" s="202" t="s">
        <v>147</v>
      </c>
      <c r="E170" s="203" t="s">
        <v>368</v>
      </c>
      <c r="F170" s="204" t="s">
        <v>369</v>
      </c>
      <c r="G170" s="205" t="s">
        <v>351</v>
      </c>
      <c r="H170" s="206">
        <v>0.17</v>
      </c>
      <c r="I170" s="207"/>
      <c r="J170" s="208">
        <f>ROUND(I170*H170,2)</f>
        <v>0</v>
      </c>
      <c r="K170" s="204" t="s">
        <v>151</v>
      </c>
      <c r="L170" s="38"/>
      <c r="M170" s="209" t="s">
        <v>1</v>
      </c>
      <c r="N170" s="210" t="s">
        <v>42</v>
      </c>
      <c r="O170" s="70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152</v>
      </c>
      <c r="AT170" s="213" t="s">
        <v>147</v>
      </c>
      <c r="AU170" s="213" t="s">
        <v>87</v>
      </c>
      <c r="AY170" s="16" t="s">
        <v>144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0</v>
      </c>
      <c r="BL170" s="16" t="s">
        <v>152</v>
      </c>
      <c r="BM170" s="213" t="s">
        <v>590</v>
      </c>
    </row>
    <row r="171" spans="1:65" s="2" customFormat="1" ht="39">
      <c r="A171" s="33"/>
      <c r="B171" s="34"/>
      <c r="C171" s="35"/>
      <c r="D171" s="215" t="s">
        <v>154</v>
      </c>
      <c r="E171" s="35"/>
      <c r="F171" s="216" t="s">
        <v>371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154</v>
      </c>
      <c r="AU171" s="16" t="s">
        <v>87</v>
      </c>
    </row>
    <row r="172" spans="1:65" s="2" customFormat="1" ht="21.75" customHeight="1">
      <c r="A172" s="33"/>
      <c r="B172" s="34"/>
      <c r="C172" s="202" t="s">
        <v>265</v>
      </c>
      <c r="D172" s="202" t="s">
        <v>147</v>
      </c>
      <c r="E172" s="203" t="s">
        <v>591</v>
      </c>
      <c r="F172" s="204" t="s">
        <v>592</v>
      </c>
      <c r="G172" s="205" t="s">
        <v>158</v>
      </c>
      <c r="H172" s="206">
        <v>4.2</v>
      </c>
      <c r="I172" s="207"/>
      <c r="J172" s="208">
        <f>ROUND(I172*H172,2)</f>
        <v>0</v>
      </c>
      <c r="K172" s="204" t="s">
        <v>151</v>
      </c>
      <c r="L172" s="38"/>
      <c r="M172" s="209" t="s">
        <v>1</v>
      </c>
      <c r="N172" s="210" t="s">
        <v>42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152</v>
      </c>
      <c r="AT172" s="213" t="s">
        <v>147</v>
      </c>
      <c r="AU172" s="213" t="s">
        <v>87</v>
      </c>
      <c r="AY172" s="16" t="s">
        <v>144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152</v>
      </c>
      <c r="BM172" s="213" t="s">
        <v>593</v>
      </c>
    </row>
    <row r="173" spans="1:65" s="2" customFormat="1" ht="19.5">
      <c r="A173" s="33"/>
      <c r="B173" s="34"/>
      <c r="C173" s="35"/>
      <c r="D173" s="215" t="s">
        <v>154</v>
      </c>
      <c r="E173" s="35"/>
      <c r="F173" s="216" t="s">
        <v>594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154</v>
      </c>
      <c r="AU173" s="16" t="s">
        <v>87</v>
      </c>
    </row>
    <row r="174" spans="1:65" s="2" customFormat="1" ht="21.75" customHeight="1">
      <c r="A174" s="33"/>
      <c r="B174" s="34"/>
      <c r="C174" s="202" t="s">
        <v>270</v>
      </c>
      <c r="D174" s="202" t="s">
        <v>147</v>
      </c>
      <c r="E174" s="203" t="s">
        <v>595</v>
      </c>
      <c r="F174" s="204" t="s">
        <v>596</v>
      </c>
      <c r="G174" s="205" t="s">
        <v>335</v>
      </c>
      <c r="H174" s="206">
        <v>23.04</v>
      </c>
      <c r="I174" s="207"/>
      <c r="J174" s="208">
        <f>ROUND(I174*H174,2)</f>
        <v>0</v>
      </c>
      <c r="K174" s="204" t="s">
        <v>151</v>
      </c>
      <c r="L174" s="38"/>
      <c r="M174" s="209" t="s">
        <v>1</v>
      </c>
      <c r="N174" s="210" t="s">
        <v>42</v>
      </c>
      <c r="O174" s="70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152</v>
      </c>
      <c r="AT174" s="213" t="s">
        <v>147</v>
      </c>
      <c r="AU174" s="213" t="s">
        <v>87</v>
      </c>
      <c r="AY174" s="16" t="s">
        <v>144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85</v>
      </c>
      <c r="BK174" s="214">
        <f>ROUND(I174*H174,2)</f>
        <v>0</v>
      </c>
      <c r="BL174" s="16" t="s">
        <v>152</v>
      </c>
      <c r="BM174" s="213" t="s">
        <v>597</v>
      </c>
    </row>
    <row r="175" spans="1:65" s="2" customFormat="1" ht="29.25">
      <c r="A175" s="33"/>
      <c r="B175" s="34"/>
      <c r="C175" s="35"/>
      <c r="D175" s="215" t="s">
        <v>154</v>
      </c>
      <c r="E175" s="35"/>
      <c r="F175" s="216" t="s">
        <v>598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154</v>
      </c>
      <c r="AU175" s="16" t="s">
        <v>87</v>
      </c>
    </row>
    <row r="176" spans="1:65" s="13" customFormat="1">
      <c r="B176" s="219"/>
      <c r="C176" s="220"/>
      <c r="D176" s="215" t="s">
        <v>161</v>
      </c>
      <c r="E176" s="221" t="s">
        <v>1</v>
      </c>
      <c r="F176" s="222" t="s">
        <v>599</v>
      </c>
      <c r="G176" s="220"/>
      <c r="H176" s="223">
        <v>23.04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161</v>
      </c>
      <c r="AU176" s="229" t="s">
        <v>87</v>
      </c>
      <c r="AV176" s="13" t="s">
        <v>87</v>
      </c>
      <c r="AW176" s="13" t="s">
        <v>34</v>
      </c>
      <c r="AX176" s="13" t="s">
        <v>85</v>
      </c>
      <c r="AY176" s="229" t="s">
        <v>144</v>
      </c>
    </row>
    <row r="177" spans="1:65" s="2" customFormat="1" ht="21.75" customHeight="1">
      <c r="A177" s="33"/>
      <c r="B177" s="34"/>
      <c r="C177" s="202" t="s">
        <v>372</v>
      </c>
      <c r="D177" s="202" t="s">
        <v>147</v>
      </c>
      <c r="E177" s="203" t="s">
        <v>600</v>
      </c>
      <c r="F177" s="204" t="s">
        <v>601</v>
      </c>
      <c r="G177" s="205" t="s">
        <v>335</v>
      </c>
      <c r="H177" s="206">
        <v>1.92</v>
      </c>
      <c r="I177" s="207"/>
      <c r="J177" s="208">
        <f>ROUND(I177*H177,2)</f>
        <v>0</v>
      </c>
      <c r="K177" s="204" t="s">
        <v>151</v>
      </c>
      <c r="L177" s="38"/>
      <c r="M177" s="209" t="s">
        <v>1</v>
      </c>
      <c r="N177" s="210" t="s">
        <v>42</v>
      </c>
      <c r="O177" s="70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152</v>
      </c>
      <c r="AT177" s="213" t="s">
        <v>147</v>
      </c>
      <c r="AU177" s="213" t="s">
        <v>87</v>
      </c>
      <c r="AY177" s="16" t="s">
        <v>144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152</v>
      </c>
      <c r="BM177" s="213" t="s">
        <v>602</v>
      </c>
    </row>
    <row r="178" spans="1:65" s="2" customFormat="1" ht="19.5">
      <c r="A178" s="33"/>
      <c r="B178" s="34"/>
      <c r="C178" s="35"/>
      <c r="D178" s="215" t="s">
        <v>154</v>
      </c>
      <c r="E178" s="35"/>
      <c r="F178" s="216" t="s">
        <v>603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154</v>
      </c>
      <c r="AU178" s="16" t="s">
        <v>87</v>
      </c>
    </row>
    <row r="179" spans="1:65" s="13" customFormat="1">
      <c r="B179" s="219"/>
      <c r="C179" s="220"/>
      <c r="D179" s="215" t="s">
        <v>161</v>
      </c>
      <c r="E179" s="221" t="s">
        <v>1</v>
      </c>
      <c r="F179" s="222" t="s">
        <v>604</v>
      </c>
      <c r="G179" s="220"/>
      <c r="H179" s="223">
        <v>1.92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161</v>
      </c>
      <c r="AU179" s="229" t="s">
        <v>87</v>
      </c>
      <c r="AV179" s="13" t="s">
        <v>87</v>
      </c>
      <c r="AW179" s="13" t="s">
        <v>34</v>
      </c>
      <c r="AX179" s="13" t="s">
        <v>85</v>
      </c>
      <c r="AY179" s="229" t="s">
        <v>144</v>
      </c>
    </row>
    <row r="180" spans="1:65" s="2" customFormat="1" ht="21.75" customHeight="1">
      <c r="A180" s="33"/>
      <c r="B180" s="34"/>
      <c r="C180" s="230" t="s">
        <v>377</v>
      </c>
      <c r="D180" s="230" t="s">
        <v>223</v>
      </c>
      <c r="E180" s="231" t="s">
        <v>394</v>
      </c>
      <c r="F180" s="232" t="s">
        <v>395</v>
      </c>
      <c r="G180" s="233" t="s">
        <v>150</v>
      </c>
      <c r="H180" s="234">
        <v>32</v>
      </c>
      <c r="I180" s="235"/>
      <c r="J180" s="236">
        <f>ROUND(I180*H180,2)</f>
        <v>0</v>
      </c>
      <c r="K180" s="232" t="s">
        <v>151</v>
      </c>
      <c r="L180" s="237"/>
      <c r="M180" s="238" t="s">
        <v>1</v>
      </c>
      <c r="N180" s="239" t="s">
        <v>42</v>
      </c>
      <c r="O180" s="70"/>
      <c r="P180" s="211">
        <f>O180*H180</f>
        <v>0</v>
      </c>
      <c r="Q180" s="211">
        <v>1.23E-3</v>
      </c>
      <c r="R180" s="211">
        <f>Q180*H180</f>
        <v>3.9359999999999999E-2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187</v>
      </c>
      <c r="AT180" s="213" t="s">
        <v>223</v>
      </c>
      <c r="AU180" s="213" t="s">
        <v>87</v>
      </c>
      <c r="AY180" s="16" t="s">
        <v>144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85</v>
      </c>
      <c r="BK180" s="214">
        <f>ROUND(I180*H180,2)</f>
        <v>0</v>
      </c>
      <c r="BL180" s="16" t="s">
        <v>152</v>
      </c>
      <c r="BM180" s="213" t="s">
        <v>605</v>
      </c>
    </row>
    <row r="181" spans="1:65" s="2" customFormat="1">
      <c r="A181" s="33"/>
      <c r="B181" s="34"/>
      <c r="C181" s="35"/>
      <c r="D181" s="215" t="s">
        <v>154</v>
      </c>
      <c r="E181" s="35"/>
      <c r="F181" s="216" t="s">
        <v>395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154</v>
      </c>
      <c r="AU181" s="16" t="s">
        <v>87</v>
      </c>
    </row>
    <row r="182" spans="1:65" s="2" customFormat="1" ht="21.75" customHeight="1">
      <c r="A182" s="33"/>
      <c r="B182" s="34"/>
      <c r="C182" s="230" t="s">
        <v>382</v>
      </c>
      <c r="D182" s="230" t="s">
        <v>223</v>
      </c>
      <c r="E182" s="231" t="s">
        <v>398</v>
      </c>
      <c r="F182" s="232" t="s">
        <v>399</v>
      </c>
      <c r="G182" s="233" t="s">
        <v>150</v>
      </c>
      <c r="H182" s="234">
        <v>20</v>
      </c>
      <c r="I182" s="235"/>
      <c r="J182" s="236">
        <f>ROUND(I182*H182,2)</f>
        <v>0</v>
      </c>
      <c r="K182" s="232" t="s">
        <v>151</v>
      </c>
      <c r="L182" s="237"/>
      <c r="M182" s="238" t="s">
        <v>1</v>
      </c>
      <c r="N182" s="239" t="s">
        <v>42</v>
      </c>
      <c r="O182" s="70"/>
      <c r="P182" s="211">
        <f>O182*H182</f>
        <v>0</v>
      </c>
      <c r="Q182" s="211">
        <v>1.23E-3</v>
      </c>
      <c r="R182" s="211">
        <f>Q182*H182</f>
        <v>2.46E-2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187</v>
      </c>
      <c r="AT182" s="213" t="s">
        <v>223</v>
      </c>
      <c r="AU182" s="213" t="s">
        <v>87</v>
      </c>
      <c r="AY182" s="16" t="s">
        <v>144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152</v>
      </c>
      <c r="BM182" s="213" t="s">
        <v>606</v>
      </c>
    </row>
    <row r="183" spans="1:65" s="2" customFormat="1">
      <c r="A183" s="33"/>
      <c r="B183" s="34"/>
      <c r="C183" s="35"/>
      <c r="D183" s="215" t="s">
        <v>154</v>
      </c>
      <c r="E183" s="35"/>
      <c r="F183" s="216" t="s">
        <v>399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154</v>
      </c>
      <c r="AU183" s="16" t="s">
        <v>87</v>
      </c>
    </row>
    <row r="184" spans="1:65" s="2" customFormat="1" ht="21.75" customHeight="1">
      <c r="A184" s="33"/>
      <c r="B184" s="34"/>
      <c r="C184" s="230" t="s">
        <v>388</v>
      </c>
      <c r="D184" s="230" t="s">
        <v>223</v>
      </c>
      <c r="E184" s="231" t="s">
        <v>224</v>
      </c>
      <c r="F184" s="232" t="s">
        <v>225</v>
      </c>
      <c r="G184" s="233" t="s">
        <v>150</v>
      </c>
      <c r="H184" s="234">
        <v>26</v>
      </c>
      <c r="I184" s="235"/>
      <c r="J184" s="236">
        <f>ROUND(I184*H184,2)</f>
        <v>0</v>
      </c>
      <c r="K184" s="232" t="s">
        <v>151</v>
      </c>
      <c r="L184" s="237"/>
      <c r="M184" s="238" t="s">
        <v>1</v>
      </c>
      <c r="N184" s="239" t="s">
        <v>42</v>
      </c>
      <c r="O184" s="70"/>
      <c r="P184" s="211">
        <f>O184*H184</f>
        <v>0</v>
      </c>
      <c r="Q184" s="211">
        <v>1.8000000000000001E-4</v>
      </c>
      <c r="R184" s="211">
        <f>Q184*H184</f>
        <v>4.6800000000000001E-3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187</v>
      </c>
      <c r="AT184" s="213" t="s">
        <v>223</v>
      </c>
      <c r="AU184" s="213" t="s">
        <v>87</v>
      </c>
      <c r="AY184" s="16" t="s">
        <v>144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85</v>
      </c>
      <c r="BK184" s="214">
        <f>ROUND(I184*H184,2)</f>
        <v>0</v>
      </c>
      <c r="BL184" s="16" t="s">
        <v>152</v>
      </c>
      <c r="BM184" s="213" t="s">
        <v>607</v>
      </c>
    </row>
    <row r="185" spans="1:65" s="2" customFormat="1">
      <c r="A185" s="33"/>
      <c r="B185" s="34"/>
      <c r="C185" s="35"/>
      <c r="D185" s="215" t="s">
        <v>154</v>
      </c>
      <c r="E185" s="35"/>
      <c r="F185" s="216" t="s">
        <v>225</v>
      </c>
      <c r="G185" s="35"/>
      <c r="H185" s="35"/>
      <c r="I185" s="114"/>
      <c r="J185" s="35"/>
      <c r="K185" s="35"/>
      <c r="L185" s="38"/>
      <c r="M185" s="217"/>
      <c r="N185" s="218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154</v>
      </c>
      <c r="AU185" s="16" t="s">
        <v>87</v>
      </c>
    </row>
    <row r="186" spans="1:65" s="2" customFormat="1" ht="21.75" customHeight="1">
      <c r="A186" s="33"/>
      <c r="B186" s="34"/>
      <c r="C186" s="230" t="s">
        <v>393</v>
      </c>
      <c r="D186" s="230" t="s">
        <v>223</v>
      </c>
      <c r="E186" s="231" t="s">
        <v>404</v>
      </c>
      <c r="F186" s="232" t="s">
        <v>405</v>
      </c>
      <c r="G186" s="233" t="s">
        <v>248</v>
      </c>
      <c r="H186" s="234">
        <v>14.401999999999999</v>
      </c>
      <c r="I186" s="235"/>
      <c r="J186" s="236">
        <f>ROUND(I186*H186,2)</f>
        <v>0</v>
      </c>
      <c r="K186" s="232" t="s">
        <v>151</v>
      </c>
      <c r="L186" s="237"/>
      <c r="M186" s="238" t="s">
        <v>1</v>
      </c>
      <c r="N186" s="239" t="s">
        <v>42</v>
      </c>
      <c r="O186" s="70"/>
      <c r="P186" s="211">
        <f>O186*H186</f>
        <v>0</v>
      </c>
      <c r="Q186" s="211">
        <v>1</v>
      </c>
      <c r="R186" s="211">
        <f>Q186*H186</f>
        <v>14.401999999999999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187</v>
      </c>
      <c r="AT186" s="213" t="s">
        <v>223</v>
      </c>
      <c r="AU186" s="213" t="s">
        <v>87</v>
      </c>
      <c r="AY186" s="16" t="s">
        <v>144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85</v>
      </c>
      <c r="BK186" s="214">
        <f>ROUND(I186*H186,2)</f>
        <v>0</v>
      </c>
      <c r="BL186" s="16" t="s">
        <v>152</v>
      </c>
      <c r="BM186" s="213" t="s">
        <v>608</v>
      </c>
    </row>
    <row r="187" spans="1:65" s="2" customFormat="1">
      <c r="A187" s="33"/>
      <c r="B187" s="34"/>
      <c r="C187" s="35"/>
      <c r="D187" s="215" t="s">
        <v>154</v>
      </c>
      <c r="E187" s="35"/>
      <c r="F187" s="216" t="s">
        <v>405</v>
      </c>
      <c r="G187" s="35"/>
      <c r="H187" s="35"/>
      <c r="I187" s="114"/>
      <c r="J187" s="35"/>
      <c r="K187" s="35"/>
      <c r="L187" s="38"/>
      <c r="M187" s="217"/>
      <c r="N187" s="21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154</v>
      </c>
      <c r="AU187" s="16" t="s">
        <v>87</v>
      </c>
    </row>
    <row r="188" spans="1:65" s="13" customFormat="1">
      <c r="B188" s="219"/>
      <c r="C188" s="220"/>
      <c r="D188" s="215" t="s">
        <v>161</v>
      </c>
      <c r="E188" s="221" t="s">
        <v>1</v>
      </c>
      <c r="F188" s="222" t="s">
        <v>609</v>
      </c>
      <c r="G188" s="220"/>
      <c r="H188" s="223">
        <v>14.401999999999999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161</v>
      </c>
      <c r="AU188" s="229" t="s">
        <v>87</v>
      </c>
      <c r="AV188" s="13" t="s">
        <v>87</v>
      </c>
      <c r="AW188" s="13" t="s">
        <v>34</v>
      </c>
      <c r="AX188" s="13" t="s">
        <v>85</v>
      </c>
      <c r="AY188" s="229" t="s">
        <v>144</v>
      </c>
    </row>
    <row r="189" spans="1:65" s="2" customFormat="1" ht="21.75" customHeight="1">
      <c r="A189" s="33"/>
      <c r="B189" s="34"/>
      <c r="C189" s="230" t="s">
        <v>397</v>
      </c>
      <c r="D189" s="230" t="s">
        <v>223</v>
      </c>
      <c r="E189" s="231" t="s">
        <v>409</v>
      </c>
      <c r="F189" s="232" t="s">
        <v>410</v>
      </c>
      <c r="G189" s="233" t="s">
        <v>248</v>
      </c>
      <c r="H189" s="234">
        <v>0.51800000000000002</v>
      </c>
      <c r="I189" s="235"/>
      <c r="J189" s="236">
        <f>ROUND(I189*H189,2)</f>
        <v>0</v>
      </c>
      <c r="K189" s="232" t="s">
        <v>151</v>
      </c>
      <c r="L189" s="237"/>
      <c r="M189" s="238" t="s">
        <v>1</v>
      </c>
      <c r="N189" s="239" t="s">
        <v>42</v>
      </c>
      <c r="O189" s="70"/>
      <c r="P189" s="211">
        <f>O189*H189</f>
        <v>0</v>
      </c>
      <c r="Q189" s="211">
        <v>1</v>
      </c>
      <c r="R189" s="211">
        <f>Q189*H189</f>
        <v>0.51800000000000002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187</v>
      </c>
      <c r="AT189" s="213" t="s">
        <v>223</v>
      </c>
      <c r="AU189" s="213" t="s">
        <v>87</v>
      </c>
      <c r="AY189" s="16" t="s">
        <v>144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85</v>
      </c>
      <c r="BK189" s="214">
        <f>ROUND(I189*H189,2)</f>
        <v>0</v>
      </c>
      <c r="BL189" s="16" t="s">
        <v>152</v>
      </c>
      <c r="BM189" s="213" t="s">
        <v>610</v>
      </c>
    </row>
    <row r="190" spans="1:65" s="2" customFormat="1">
      <c r="A190" s="33"/>
      <c r="B190" s="34"/>
      <c r="C190" s="35"/>
      <c r="D190" s="215" t="s">
        <v>154</v>
      </c>
      <c r="E190" s="35"/>
      <c r="F190" s="216" t="s">
        <v>410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154</v>
      </c>
      <c r="AU190" s="16" t="s">
        <v>87</v>
      </c>
    </row>
    <row r="191" spans="1:65" s="13" customFormat="1">
      <c r="B191" s="219"/>
      <c r="C191" s="220"/>
      <c r="D191" s="215" t="s">
        <v>161</v>
      </c>
      <c r="E191" s="221" t="s">
        <v>1</v>
      </c>
      <c r="F191" s="222" t="s">
        <v>611</v>
      </c>
      <c r="G191" s="220"/>
      <c r="H191" s="223">
        <v>0.51800000000000002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161</v>
      </c>
      <c r="AU191" s="229" t="s">
        <v>87</v>
      </c>
      <c r="AV191" s="13" t="s">
        <v>87</v>
      </c>
      <c r="AW191" s="13" t="s">
        <v>34</v>
      </c>
      <c r="AX191" s="13" t="s">
        <v>85</v>
      </c>
      <c r="AY191" s="229" t="s">
        <v>144</v>
      </c>
    </row>
    <row r="192" spans="1:65" s="2" customFormat="1" ht="21.75" customHeight="1">
      <c r="A192" s="33"/>
      <c r="B192" s="34"/>
      <c r="C192" s="230" t="s">
        <v>401</v>
      </c>
      <c r="D192" s="230" t="s">
        <v>223</v>
      </c>
      <c r="E192" s="231" t="s">
        <v>414</v>
      </c>
      <c r="F192" s="232" t="s">
        <v>415</v>
      </c>
      <c r="G192" s="233" t="s">
        <v>248</v>
      </c>
      <c r="H192" s="234">
        <v>2.7650000000000001</v>
      </c>
      <c r="I192" s="235"/>
      <c r="J192" s="236">
        <f>ROUND(I192*H192,2)</f>
        <v>0</v>
      </c>
      <c r="K192" s="232" t="s">
        <v>151</v>
      </c>
      <c r="L192" s="237"/>
      <c r="M192" s="238" t="s">
        <v>1</v>
      </c>
      <c r="N192" s="239" t="s">
        <v>42</v>
      </c>
      <c r="O192" s="70"/>
      <c r="P192" s="211">
        <f>O192*H192</f>
        <v>0</v>
      </c>
      <c r="Q192" s="211">
        <v>1</v>
      </c>
      <c r="R192" s="211">
        <f>Q192*H192</f>
        <v>2.7650000000000001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187</v>
      </c>
      <c r="AT192" s="213" t="s">
        <v>223</v>
      </c>
      <c r="AU192" s="213" t="s">
        <v>87</v>
      </c>
      <c r="AY192" s="16" t="s">
        <v>144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85</v>
      </c>
      <c r="BK192" s="214">
        <f>ROUND(I192*H192,2)</f>
        <v>0</v>
      </c>
      <c r="BL192" s="16" t="s">
        <v>152</v>
      </c>
      <c r="BM192" s="213" t="s">
        <v>612</v>
      </c>
    </row>
    <row r="193" spans="1:65" s="2" customFormat="1">
      <c r="A193" s="33"/>
      <c r="B193" s="34"/>
      <c r="C193" s="35"/>
      <c r="D193" s="215" t="s">
        <v>154</v>
      </c>
      <c r="E193" s="35"/>
      <c r="F193" s="216" t="s">
        <v>415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154</v>
      </c>
      <c r="AU193" s="16" t="s">
        <v>87</v>
      </c>
    </row>
    <row r="194" spans="1:65" s="2" customFormat="1" ht="21.75" customHeight="1">
      <c r="A194" s="33"/>
      <c r="B194" s="34"/>
      <c r="C194" s="230" t="s">
        <v>403</v>
      </c>
      <c r="D194" s="230" t="s">
        <v>223</v>
      </c>
      <c r="E194" s="231" t="s">
        <v>418</v>
      </c>
      <c r="F194" s="232" t="s">
        <v>419</v>
      </c>
      <c r="G194" s="233" t="s">
        <v>248</v>
      </c>
      <c r="H194" s="234">
        <v>2.7650000000000001</v>
      </c>
      <c r="I194" s="235"/>
      <c r="J194" s="236">
        <f>ROUND(I194*H194,2)</f>
        <v>0</v>
      </c>
      <c r="K194" s="232" t="s">
        <v>151</v>
      </c>
      <c r="L194" s="237"/>
      <c r="M194" s="238" t="s">
        <v>1</v>
      </c>
      <c r="N194" s="239" t="s">
        <v>42</v>
      </c>
      <c r="O194" s="70"/>
      <c r="P194" s="211">
        <f>O194*H194</f>
        <v>0</v>
      </c>
      <c r="Q194" s="211">
        <v>1</v>
      </c>
      <c r="R194" s="211">
        <f>Q194*H194</f>
        <v>2.7650000000000001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187</v>
      </c>
      <c r="AT194" s="213" t="s">
        <v>223</v>
      </c>
      <c r="AU194" s="213" t="s">
        <v>87</v>
      </c>
      <c r="AY194" s="16" t="s">
        <v>144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152</v>
      </c>
      <c r="BM194" s="213" t="s">
        <v>613</v>
      </c>
    </row>
    <row r="195" spans="1:65" s="2" customFormat="1">
      <c r="A195" s="33"/>
      <c r="B195" s="34"/>
      <c r="C195" s="35"/>
      <c r="D195" s="215" t="s">
        <v>154</v>
      </c>
      <c r="E195" s="35"/>
      <c r="F195" s="216" t="s">
        <v>419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154</v>
      </c>
      <c r="AU195" s="16" t="s">
        <v>87</v>
      </c>
    </row>
    <row r="196" spans="1:65" s="2" customFormat="1" ht="21.75" customHeight="1">
      <c r="A196" s="33"/>
      <c r="B196" s="34"/>
      <c r="C196" s="230" t="s">
        <v>408</v>
      </c>
      <c r="D196" s="230" t="s">
        <v>223</v>
      </c>
      <c r="E196" s="231" t="s">
        <v>422</v>
      </c>
      <c r="F196" s="232" t="s">
        <v>423</v>
      </c>
      <c r="G196" s="233" t="s">
        <v>248</v>
      </c>
      <c r="H196" s="234">
        <v>2.7650000000000001</v>
      </c>
      <c r="I196" s="235"/>
      <c r="J196" s="236">
        <f>ROUND(I196*H196,2)</f>
        <v>0</v>
      </c>
      <c r="K196" s="232" t="s">
        <v>151</v>
      </c>
      <c r="L196" s="237"/>
      <c r="M196" s="238" t="s">
        <v>1</v>
      </c>
      <c r="N196" s="239" t="s">
        <v>42</v>
      </c>
      <c r="O196" s="70"/>
      <c r="P196" s="211">
        <f>O196*H196</f>
        <v>0</v>
      </c>
      <c r="Q196" s="211">
        <v>1</v>
      </c>
      <c r="R196" s="211">
        <f>Q196*H196</f>
        <v>2.7650000000000001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187</v>
      </c>
      <c r="AT196" s="213" t="s">
        <v>223</v>
      </c>
      <c r="AU196" s="213" t="s">
        <v>87</v>
      </c>
      <c r="AY196" s="16" t="s">
        <v>144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85</v>
      </c>
      <c r="BK196" s="214">
        <f>ROUND(I196*H196,2)</f>
        <v>0</v>
      </c>
      <c r="BL196" s="16" t="s">
        <v>152</v>
      </c>
      <c r="BM196" s="213" t="s">
        <v>614</v>
      </c>
    </row>
    <row r="197" spans="1:65" s="2" customFormat="1">
      <c r="A197" s="33"/>
      <c r="B197" s="34"/>
      <c r="C197" s="35"/>
      <c r="D197" s="215" t="s">
        <v>154</v>
      </c>
      <c r="E197" s="35"/>
      <c r="F197" s="216" t="s">
        <v>423</v>
      </c>
      <c r="G197" s="35"/>
      <c r="H197" s="35"/>
      <c r="I197" s="114"/>
      <c r="J197" s="35"/>
      <c r="K197" s="35"/>
      <c r="L197" s="38"/>
      <c r="M197" s="217"/>
      <c r="N197" s="218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154</v>
      </c>
      <c r="AU197" s="16" t="s">
        <v>87</v>
      </c>
    </row>
    <row r="198" spans="1:65" s="2" customFormat="1" ht="21.75" customHeight="1">
      <c r="A198" s="33"/>
      <c r="B198" s="34"/>
      <c r="C198" s="230" t="s">
        <v>413</v>
      </c>
      <c r="D198" s="230" t="s">
        <v>223</v>
      </c>
      <c r="E198" s="231" t="s">
        <v>426</v>
      </c>
      <c r="F198" s="232" t="s">
        <v>427</v>
      </c>
      <c r="G198" s="233" t="s">
        <v>158</v>
      </c>
      <c r="H198" s="234">
        <v>7</v>
      </c>
      <c r="I198" s="235"/>
      <c r="J198" s="236">
        <f>ROUND(I198*H198,2)</f>
        <v>0</v>
      </c>
      <c r="K198" s="232" t="s">
        <v>151</v>
      </c>
      <c r="L198" s="237"/>
      <c r="M198" s="238" t="s">
        <v>1</v>
      </c>
      <c r="N198" s="239" t="s">
        <v>42</v>
      </c>
      <c r="O198" s="70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187</v>
      </c>
      <c r="AT198" s="213" t="s">
        <v>223</v>
      </c>
      <c r="AU198" s="213" t="s">
        <v>87</v>
      </c>
      <c r="AY198" s="16" t="s">
        <v>144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85</v>
      </c>
      <c r="BK198" s="214">
        <f>ROUND(I198*H198,2)</f>
        <v>0</v>
      </c>
      <c r="BL198" s="16" t="s">
        <v>152</v>
      </c>
      <c r="BM198" s="213" t="s">
        <v>615</v>
      </c>
    </row>
    <row r="199" spans="1:65" s="2" customFormat="1">
      <c r="A199" s="33"/>
      <c r="B199" s="34"/>
      <c r="C199" s="35"/>
      <c r="D199" s="215" t="s">
        <v>154</v>
      </c>
      <c r="E199" s="35"/>
      <c r="F199" s="216" t="s">
        <v>427</v>
      </c>
      <c r="G199" s="35"/>
      <c r="H199" s="35"/>
      <c r="I199" s="114"/>
      <c r="J199" s="35"/>
      <c r="K199" s="35"/>
      <c r="L199" s="38"/>
      <c r="M199" s="217"/>
      <c r="N199" s="218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154</v>
      </c>
      <c r="AU199" s="16" t="s">
        <v>87</v>
      </c>
    </row>
    <row r="200" spans="1:65" s="12" customFormat="1" ht="25.9" customHeight="1">
      <c r="B200" s="186"/>
      <c r="C200" s="187"/>
      <c r="D200" s="188" t="s">
        <v>76</v>
      </c>
      <c r="E200" s="189" t="s">
        <v>243</v>
      </c>
      <c r="F200" s="189" t="s">
        <v>244</v>
      </c>
      <c r="G200" s="187"/>
      <c r="H200" s="187"/>
      <c r="I200" s="190"/>
      <c r="J200" s="191">
        <f>BK200</f>
        <v>0</v>
      </c>
      <c r="K200" s="187"/>
      <c r="L200" s="192"/>
      <c r="M200" s="193"/>
      <c r="N200" s="194"/>
      <c r="O200" s="194"/>
      <c r="P200" s="195">
        <f>SUM(P201:P243)</f>
        <v>0</v>
      </c>
      <c r="Q200" s="194"/>
      <c r="R200" s="195">
        <f>SUM(R201:R243)</f>
        <v>0</v>
      </c>
      <c r="S200" s="194"/>
      <c r="T200" s="196">
        <f>SUM(T201:T243)</f>
        <v>0</v>
      </c>
      <c r="AR200" s="197" t="s">
        <v>152</v>
      </c>
      <c r="AT200" s="198" t="s">
        <v>76</v>
      </c>
      <c r="AU200" s="198" t="s">
        <v>77</v>
      </c>
      <c r="AY200" s="197" t="s">
        <v>144</v>
      </c>
      <c r="BK200" s="199">
        <f>SUM(BK201:BK243)</f>
        <v>0</v>
      </c>
    </row>
    <row r="201" spans="1:65" s="2" customFormat="1" ht="33" customHeight="1">
      <c r="A201" s="33"/>
      <c r="B201" s="34"/>
      <c r="C201" s="202" t="s">
        <v>417</v>
      </c>
      <c r="D201" s="202" t="s">
        <v>147</v>
      </c>
      <c r="E201" s="203" t="s">
        <v>246</v>
      </c>
      <c r="F201" s="204" t="s">
        <v>247</v>
      </c>
      <c r="G201" s="205" t="s">
        <v>248</v>
      </c>
      <c r="H201" s="206">
        <v>14.817</v>
      </c>
      <c r="I201" s="207"/>
      <c r="J201" s="208">
        <f>ROUND(I201*H201,2)</f>
        <v>0</v>
      </c>
      <c r="K201" s="204" t="s">
        <v>151</v>
      </c>
      <c r="L201" s="38"/>
      <c r="M201" s="209" t="s">
        <v>1</v>
      </c>
      <c r="N201" s="210" t="s">
        <v>42</v>
      </c>
      <c r="O201" s="70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216</v>
      </c>
      <c r="AT201" s="213" t="s">
        <v>147</v>
      </c>
      <c r="AU201" s="213" t="s">
        <v>85</v>
      </c>
      <c r="AY201" s="16" t="s">
        <v>144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85</v>
      </c>
      <c r="BK201" s="214">
        <f>ROUND(I201*H201,2)</f>
        <v>0</v>
      </c>
      <c r="BL201" s="16" t="s">
        <v>216</v>
      </c>
      <c r="BM201" s="213" t="s">
        <v>616</v>
      </c>
    </row>
    <row r="202" spans="1:65" s="2" customFormat="1" ht="68.25">
      <c r="A202" s="33"/>
      <c r="B202" s="34"/>
      <c r="C202" s="35"/>
      <c r="D202" s="215" t="s">
        <v>154</v>
      </c>
      <c r="E202" s="35"/>
      <c r="F202" s="216" t="s">
        <v>250</v>
      </c>
      <c r="G202" s="35"/>
      <c r="H202" s="35"/>
      <c r="I202" s="114"/>
      <c r="J202" s="35"/>
      <c r="K202" s="35"/>
      <c r="L202" s="38"/>
      <c r="M202" s="217"/>
      <c r="N202" s="21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154</v>
      </c>
      <c r="AU202" s="16" t="s">
        <v>85</v>
      </c>
    </row>
    <row r="203" spans="1:65" s="13" customFormat="1">
      <c r="B203" s="219"/>
      <c r="C203" s="220"/>
      <c r="D203" s="215" t="s">
        <v>161</v>
      </c>
      <c r="E203" s="221" t="s">
        <v>1</v>
      </c>
      <c r="F203" s="222" t="s">
        <v>497</v>
      </c>
      <c r="G203" s="220"/>
      <c r="H203" s="223">
        <v>14.817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161</v>
      </c>
      <c r="AU203" s="229" t="s">
        <v>85</v>
      </c>
      <c r="AV203" s="13" t="s">
        <v>87</v>
      </c>
      <c r="AW203" s="13" t="s">
        <v>34</v>
      </c>
      <c r="AX203" s="13" t="s">
        <v>85</v>
      </c>
      <c r="AY203" s="229" t="s">
        <v>144</v>
      </c>
    </row>
    <row r="204" spans="1:65" s="2" customFormat="1" ht="21.75" customHeight="1">
      <c r="A204" s="33"/>
      <c r="B204" s="34"/>
      <c r="C204" s="202" t="s">
        <v>421</v>
      </c>
      <c r="D204" s="202" t="s">
        <v>147</v>
      </c>
      <c r="E204" s="203" t="s">
        <v>252</v>
      </c>
      <c r="F204" s="204" t="s">
        <v>253</v>
      </c>
      <c r="G204" s="205" t="s">
        <v>248</v>
      </c>
      <c r="H204" s="206">
        <v>14.817</v>
      </c>
      <c r="I204" s="207"/>
      <c r="J204" s="208">
        <f>ROUND(I204*H204,2)</f>
        <v>0</v>
      </c>
      <c r="K204" s="204" t="s">
        <v>151</v>
      </c>
      <c r="L204" s="38"/>
      <c r="M204" s="209" t="s">
        <v>1</v>
      </c>
      <c r="N204" s="210" t="s">
        <v>42</v>
      </c>
      <c r="O204" s="70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216</v>
      </c>
      <c r="AT204" s="213" t="s">
        <v>147</v>
      </c>
      <c r="AU204" s="213" t="s">
        <v>85</v>
      </c>
      <c r="AY204" s="16" t="s">
        <v>144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216</v>
      </c>
      <c r="BM204" s="213" t="s">
        <v>617</v>
      </c>
    </row>
    <row r="205" spans="1:65" s="2" customFormat="1" ht="29.25">
      <c r="A205" s="33"/>
      <c r="B205" s="34"/>
      <c r="C205" s="35"/>
      <c r="D205" s="215" t="s">
        <v>154</v>
      </c>
      <c r="E205" s="35"/>
      <c r="F205" s="216" t="s">
        <v>255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154</v>
      </c>
      <c r="AU205" s="16" t="s">
        <v>85</v>
      </c>
    </row>
    <row r="206" spans="1:65" s="13" customFormat="1">
      <c r="B206" s="219"/>
      <c r="C206" s="220"/>
      <c r="D206" s="215" t="s">
        <v>161</v>
      </c>
      <c r="E206" s="221" t="s">
        <v>1</v>
      </c>
      <c r="F206" s="222" t="s">
        <v>499</v>
      </c>
      <c r="G206" s="220"/>
      <c r="H206" s="223">
        <v>14.817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161</v>
      </c>
      <c r="AU206" s="229" t="s">
        <v>85</v>
      </c>
      <c r="AV206" s="13" t="s">
        <v>87</v>
      </c>
      <c r="AW206" s="13" t="s">
        <v>34</v>
      </c>
      <c r="AX206" s="13" t="s">
        <v>85</v>
      </c>
      <c r="AY206" s="229" t="s">
        <v>144</v>
      </c>
    </row>
    <row r="207" spans="1:65" s="2" customFormat="1" ht="33" customHeight="1">
      <c r="A207" s="33"/>
      <c r="B207" s="34"/>
      <c r="C207" s="202" t="s">
        <v>425</v>
      </c>
      <c r="D207" s="202" t="s">
        <v>147</v>
      </c>
      <c r="E207" s="203" t="s">
        <v>246</v>
      </c>
      <c r="F207" s="204" t="s">
        <v>247</v>
      </c>
      <c r="G207" s="205" t="s">
        <v>248</v>
      </c>
      <c r="H207" s="206">
        <v>14.817</v>
      </c>
      <c r="I207" s="207"/>
      <c r="J207" s="208">
        <f>ROUND(I207*H207,2)</f>
        <v>0</v>
      </c>
      <c r="K207" s="204" t="s">
        <v>151</v>
      </c>
      <c r="L207" s="38"/>
      <c r="M207" s="209" t="s">
        <v>1</v>
      </c>
      <c r="N207" s="210" t="s">
        <v>42</v>
      </c>
      <c r="O207" s="70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3" t="s">
        <v>216</v>
      </c>
      <c r="AT207" s="213" t="s">
        <v>147</v>
      </c>
      <c r="AU207" s="213" t="s">
        <v>85</v>
      </c>
      <c r="AY207" s="16" t="s">
        <v>144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85</v>
      </c>
      <c r="BK207" s="214">
        <f>ROUND(I207*H207,2)</f>
        <v>0</v>
      </c>
      <c r="BL207" s="16" t="s">
        <v>216</v>
      </c>
      <c r="BM207" s="213" t="s">
        <v>618</v>
      </c>
    </row>
    <row r="208" spans="1:65" s="2" customFormat="1" ht="68.25">
      <c r="A208" s="33"/>
      <c r="B208" s="34"/>
      <c r="C208" s="35"/>
      <c r="D208" s="215" t="s">
        <v>154</v>
      </c>
      <c r="E208" s="35"/>
      <c r="F208" s="216" t="s">
        <v>250</v>
      </c>
      <c r="G208" s="35"/>
      <c r="H208" s="35"/>
      <c r="I208" s="114"/>
      <c r="J208" s="35"/>
      <c r="K208" s="35"/>
      <c r="L208" s="38"/>
      <c r="M208" s="217"/>
      <c r="N208" s="218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154</v>
      </c>
      <c r="AU208" s="16" t="s">
        <v>85</v>
      </c>
    </row>
    <row r="209" spans="1:65" s="13" customFormat="1">
      <c r="B209" s="219"/>
      <c r="C209" s="220"/>
      <c r="D209" s="215" t="s">
        <v>161</v>
      </c>
      <c r="E209" s="221" t="s">
        <v>1</v>
      </c>
      <c r="F209" s="222" t="s">
        <v>499</v>
      </c>
      <c r="G209" s="220"/>
      <c r="H209" s="223">
        <v>14.817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161</v>
      </c>
      <c r="AU209" s="229" t="s">
        <v>85</v>
      </c>
      <c r="AV209" s="13" t="s">
        <v>87</v>
      </c>
      <c r="AW209" s="13" t="s">
        <v>34</v>
      </c>
      <c r="AX209" s="13" t="s">
        <v>85</v>
      </c>
      <c r="AY209" s="229" t="s">
        <v>144</v>
      </c>
    </row>
    <row r="210" spans="1:65" s="2" customFormat="1" ht="33" customHeight="1">
      <c r="A210" s="33"/>
      <c r="B210" s="34"/>
      <c r="C210" s="202" t="s">
        <v>429</v>
      </c>
      <c r="D210" s="202" t="s">
        <v>147</v>
      </c>
      <c r="E210" s="203" t="s">
        <v>260</v>
      </c>
      <c r="F210" s="204" t="s">
        <v>261</v>
      </c>
      <c r="G210" s="205" t="s">
        <v>150</v>
      </c>
      <c r="H210" s="206">
        <v>1</v>
      </c>
      <c r="I210" s="207"/>
      <c r="J210" s="208">
        <f>ROUND(I210*H210,2)</f>
        <v>0</v>
      </c>
      <c r="K210" s="204" t="s">
        <v>151</v>
      </c>
      <c r="L210" s="38"/>
      <c r="M210" s="209" t="s">
        <v>1</v>
      </c>
      <c r="N210" s="210" t="s">
        <v>42</v>
      </c>
      <c r="O210" s="70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3" t="s">
        <v>216</v>
      </c>
      <c r="AT210" s="213" t="s">
        <v>147</v>
      </c>
      <c r="AU210" s="213" t="s">
        <v>85</v>
      </c>
      <c r="AY210" s="16" t="s">
        <v>144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85</v>
      </c>
      <c r="BK210" s="214">
        <f>ROUND(I210*H210,2)</f>
        <v>0</v>
      </c>
      <c r="BL210" s="16" t="s">
        <v>216</v>
      </c>
      <c r="BM210" s="213" t="s">
        <v>619</v>
      </c>
    </row>
    <row r="211" spans="1:65" s="2" customFormat="1" ht="68.25">
      <c r="A211" s="33"/>
      <c r="B211" s="34"/>
      <c r="C211" s="35"/>
      <c r="D211" s="215" t="s">
        <v>154</v>
      </c>
      <c r="E211" s="35"/>
      <c r="F211" s="216" t="s">
        <v>263</v>
      </c>
      <c r="G211" s="35"/>
      <c r="H211" s="35"/>
      <c r="I211" s="114"/>
      <c r="J211" s="35"/>
      <c r="K211" s="35"/>
      <c r="L211" s="38"/>
      <c r="M211" s="217"/>
      <c r="N211" s="218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154</v>
      </c>
      <c r="AU211" s="16" t="s">
        <v>85</v>
      </c>
    </row>
    <row r="212" spans="1:65" s="13" customFormat="1">
      <c r="B212" s="219"/>
      <c r="C212" s="220"/>
      <c r="D212" s="215" t="s">
        <v>161</v>
      </c>
      <c r="E212" s="221" t="s">
        <v>1</v>
      </c>
      <c r="F212" s="222" t="s">
        <v>620</v>
      </c>
      <c r="G212" s="220"/>
      <c r="H212" s="223">
        <v>1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161</v>
      </c>
      <c r="AU212" s="229" t="s">
        <v>85</v>
      </c>
      <c r="AV212" s="13" t="s">
        <v>87</v>
      </c>
      <c r="AW212" s="13" t="s">
        <v>34</v>
      </c>
      <c r="AX212" s="13" t="s">
        <v>85</v>
      </c>
      <c r="AY212" s="229" t="s">
        <v>144</v>
      </c>
    </row>
    <row r="213" spans="1:65" s="2" customFormat="1" ht="21.75" customHeight="1">
      <c r="A213" s="33"/>
      <c r="B213" s="34"/>
      <c r="C213" s="202" t="s">
        <v>433</v>
      </c>
      <c r="D213" s="202" t="s">
        <v>147</v>
      </c>
      <c r="E213" s="203" t="s">
        <v>621</v>
      </c>
      <c r="F213" s="204" t="s">
        <v>622</v>
      </c>
      <c r="G213" s="205" t="s">
        <v>248</v>
      </c>
      <c r="H213" s="206">
        <v>14.92</v>
      </c>
      <c r="I213" s="207"/>
      <c r="J213" s="208">
        <f>ROUND(I213*H213,2)</f>
        <v>0</v>
      </c>
      <c r="K213" s="204" t="s">
        <v>151</v>
      </c>
      <c r="L213" s="38"/>
      <c r="M213" s="209" t="s">
        <v>1</v>
      </c>
      <c r="N213" s="210" t="s">
        <v>42</v>
      </c>
      <c r="O213" s="70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216</v>
      </c>
      <c r="AT213" s="213" t="s">
        <v>147</v>
      </c>
      <c r="AU213" s="213" t="s">
        <v>85</v>
      </c>
      <c r="AY213" s="16" t="s">
        <v>144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85</v>
      </c>
      <c r="BK213" s="214">
        <f>ROUND(I213*H213,2)</f>
        <v>0</v>
      </c>
      <c r="BL213" s="16" t="s">
        <v>216</v>
      </c>
      <c r="BM213" s="213" t="s">
        <v>623</v>
      </c>
    </row>
    <row r="214" spans="1:65" s="2" customFormat="1" ht="68.25">
      <c r="A214" s="33"/>
      <c r="B214" s="34"/>
      <c r="C214" s="35"/>
      <c r="D214" s="215" t="s">
        <v>154</v>
      </c>
      <c r="E214" s="35"/>
      <c r="F214" s="216" t="s">
        <v>624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154</v>
      </c>
      <c r="AU214" s="16" t="s">
        <v>85</v>
      </c>
    </row>
    <row r="215" spans="1:65" s="13" customFormat="1">
      <c r="B215" s="219"/>
      <c r="C215" s="220"/>
      <c r="D215" s="215" t="s">
        <v>161</v>
      </c>
      <c r="E215" s="221" t="s">
        <v>1</v>
      </c>
      <c r="F215" s="222" t="s">
        <v>625</v>
      </c>
      <c r="G215" s="220"/>
      <c r="H215" s="223">
        <v>14.92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161</v>
      </c>
      <c r="AU215" s="229" t="s">
        <v>85</v>
      </c>
      <c r="AV215" s="13" t="s">
        <v>87</v>
      </c>
      <c r="AW215" s="13" t="s">
        <v>34</v>
      </c>
      <c r="AX215" s="13" t="s">
        <v>85</v>
      </c>
      <c r="AY215" s="229" t="s">
        <v>144</v>
      </c>
    </row>
    <row r="216" spans="1:65" s="2" customFormat="1" ht="21.75" customHeight="1">
      <c r="A216" s="33"/>
      <c r="B216" s="34"/>
      <c r="C216" s="202" t="s">
        <v>435</v>
      </c>
      <c r="D216" s="202" t="s">
        <v>147</v>
      </c>
      <c r="E216" s="203" t="s">
        <v>443</v>
      </c>
      <c r="F216" s="204" t="s">
        <v>444</v>
      </c>
      <c r="G216" s="205" t="s">
        <v>248</v>
      </c>
      <c r="H216" s="206">
        <v>8.2940000000000005</v>
      </c>
      <c r="I216" s="207"/>
      <c r="J216" s="208">
        <f>ROUND(I216*H216,2)</f>
        <v>0</v>
      </c>
      <c r="K216" s="204" t="s">
        <v>151</v>
      </c>
      <c r="L216" s="38"/>
      <c r="M216" s="209" t="s">
        <v>1</v>
      </c>
      <c r="N216" s="210" t="s">
        <v>42</v>
      </c>
      <c r="O216" s="70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216</v>
      </c>
      <c r="AT216" s="213" t="s">
        <v>147</v>
      </c>
      <c r="AU216" s="213" t="s">
        <v>85</v>
      </c>
      <c r="AY216" s="16" t="s">
        <v>144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85</v>
      </c>
      <c r="BK216" s="214">
        <f>ROUND(I216*H216,2)</f>
        <v>0</v>
      </c>
      <c r="BL216" s="16" t="s">
        <v>216</v>
      </c>
      <c r="BM216" s="213" t="s">
        <v>626</v>
      </c>
    </row>
    <row r="217" spans="1:65" s="2" customFormat="1" ht="68.25">
      <c r="A217" s="33"/>
      <c r="B217" s="34"/>
      <c r="C217" s="35"/>
      <c r="D217" s="215" t="s">
        <v>154</v>
      </c>
      <c r="E217" s="35"/>
      <c r="F217" s="216" t="s">
        <v>446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154</v>
      </c>
      <c r="AU217" s="16" t="s">
        <v>85</v>
      </c>
    </row>
    <row r="218" spans="1:65" s="13" customFormat="1">
      <c r="B218" s="219"/>
      <c r="C218" s="220"/>
      <c r="D218" s="215" t="s">
        <v>161</v>
      </c>
      <c r="E218" s="221" t="s">
        <v>1</v>
      </c>
      <c r="F218" s="222" t="s">
        <v>627</v>
      </c>
      <c r="G218" s="220"/>
      <c r="H218" s="223">
        <v>8.2940000000000005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161</v>
      </c>
      <c r="AU218" s="229" t="s">
        <v>85</v>
      </c>
      <c r="AV218" s="13" t="s">
        <v>87</v>
      </c>
      <c r="AW218" s="13" t="s">
        <v>34</v>
      </c>
      <c r="AX218" s="13" t="s">
        <v>85</v>
      </c>
      <c r="AY218" s="229" t="s">
        <v>144</v>
      </c>
    </row>
    <row r="219" spans="1:65" s="2" customFormat="1" ht="21.75" customHeight="1">
      <c r="A219" s="33"/>
      <c r="B219" s="34"/>
      <c r="C219" s="202" t="s">
        <v>437</v>
      </c>
      <c r="D219" s="202" t="s">
        <v>147</v>
      </c>
      <c r="E219" s="203" t="s">
        <v>252</v>
      </c>
      <c r="F219" s="204" t="s">
        <v>253</v>
      </c>
      <c r="G219" s="205" t="s">
        <v>248</v>
      </c>
      <c r="H219" s="206">
        <v>5.351</v>
      </c>
      <c r="I219" s="207"/>
      <c r="J219" s="208">
        <f>ROUND(I219*H219,2)</f>
        <v>0</v>
      </c>
      <c r="K219" s="204" t="s">
        <v>151</v>
      </c>
      <c r="L219" s="38"/>
      <c r="M219" s="209" t="s">
        <v>1</v>
      </c>
      <c r="N219" s="210" t="s">
        <v>42</v>
      </c>
      <c r="O219" s="70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3" t="s">
        <v>216</v>
      </c>
      <c r="AT219" s="213" t="s">
        <v>147</v>
      </c>
      <c r="AU219" s="213" t="s">
        <v>85</v>
      </c>
      <c r="AY219" s="16" t="s">
        <v>144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85</v>
      </c>
      <c r="BK219" s="214">
        <f>ROUND(I219*H219,2)</f>
        <v>0</v>
      </c>
      <c r="BL219" s="16" t="s">
        <v>216</v>
      </c>
      <c r="BM219" s="213" t="s">
        <v>628</v>
      </c>
    </row>
    <row r="220" spans="1:65" s="2" customFormat="1" ht="29.25">
      <c r="A220" s="33"/>
      <c r="B220" s="34"/>
      <c r="C220" s="35"/>
      <c r="D220" s="215" t="s">
        <v>154</v>
      </c>
      <c r="E220" s="35"/>
      <c r="F220" s="216" t="s">
        <v>255</v>
      </c>
      <c r="G220" s="35"/>
      <c r="H220" s="35"/>
      <c r="I220" s="114"/>
      <c r="J220" s="35"/>
      <c r="K220" s="35"/>
      <c r="L220" s="38"/>
      <c r="M220" s="217"/>
      <c r="N220" s="218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154</v>
      </c>
      <c r="AU220" s="16" t="s">
        <v>85</v>
      </c>
    </row>
    <row r="221" spans="1:65" s="13" customFormat="1">
      <c r="B221" s="219"/>
      <c r="C221" s="220"/>
      <c r="D221" s="215" t="s">
        <v>161</v>
      </c>
      <c r="E221" s="221" t="s">
        <v>1</v>
      </c>
      <c r="F221" s="222" t="s">
        <v>629</v>
      </c>
      <c r="G221" s="220"/>
      <c r="H221" s="223">
        <v>4.2510000000000003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161</v>
      </c>
      <c r="AU221" s="229" t="s">
        <v>85</v>
      </c>
      <c r="AV221" s="13" t="s">
        <v>87</v>
      </c>
      <c r="AW221" s="13" t="s">
        <v>34</v>
      </c>
      <c r="AX221" s="13" t="s">
        <v>77</v>
      </c>
      <c r="AY221" s="229" t="s">
        <v>144</v>
      </c>
    </row>
    <row r="222" spans="1:65" s="13" customFormat="1">
      <c r="B222" s="219"/>
      <c r="C222" s="220"/>
      <c r="D222" s="215" t="s">
        <v>161</v>
      </c>
      <c r="E222" s="221" t="s">
        <v>1</v>
      </c>
      <c r="F222" s="222" t="s">
        <v>630</v>
      </c>
      <c r="G222" s="220"/>
      <c r="H222" s="223">
        <v>1.1000000000000001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161</v>
      </c>
      <c r="AU222" s="229" t="s">
        <v>85</v>
      </c>
      <c r="AV222" s="13" t="s">
        <v>87</v>
      </c>
      <c r="AW222" s="13" t="s">
        <v>34</v>
      </c>
      <c r="AX222" s="13" t="s">
        <v>77</v>
      </c>
      <c r="AY222" s="229" t="s">
        <v>144</v>
      </c>
    </row>
    <row r="223" spans="1:65" s="14" customFormat="1">
      <c r="B223" s="243"/>
      <c r="C223" s="244"/>
      <c r="D223" s="215" t="s">
        <v>161</v>
      </c>
      <c r="E223" s="245" t="s">
        <v>1</v>
      </c>
      <c r="F223" s="246" t="s">
        <v>469</v>
      </c>
      <c r="G223" s="244"/>
      <c r="H223" s="247">
        <v>5.3510000000000009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161</v>
      </c>
      <c r="AU223" s="253" t="s">
        <v>85</v>
      </c>
      <c r="AV223" s="14" t="s">
        <v>152</v>
      </c>
      <c r="AW223" s="14" t="s">
        <v>34</v>
      </c>
      <c r="AX223" s="14" t="s">
        <v>85</v>
      </c>
      <c r="AY223" s="253" t="s">
        <v>144</v>
      </c>
    </row>
    <row r="224" spans="1:65" s="2" customFormat="1" ht="33" customHeight="1">
      <c r="A224" s="33"/>
      <c r="B224" s="34"/>
      <c r="C224" s="202" t="s">
        <v>439</v>
      </c>
      <c r="D224" s="202" t="s">
        <v>147</v>
      </c>
      <c r="E224" s="203" t="s">
        <v>246</v>
      </c>
      <c r="F224" s="204" t="s">
        <v>247</v>
      </c>
      <c r="G224" s="205" t="s">
        <v>248</v>
      </c>
      <c r="H224" s="206">
        <v>5.351</v>
      </c>
      <c r="I224" s="207"/>
      <c r="J224" s="208">
        <f>ROUND(I224*H224,2)</f>
        <v>0</v>
      </c>
      <c r="K224" s="204" t="s">
        <v>151</v>
      </c>
      <c r="L224" s="38"/>
      <c r="M224" s="209" t="s">
        <v>1</v>
      </c>
      <c r="N224" s="210" t="s">
        <v>42</v>
      </c>
      <c r="O224" s="70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3" t="s">
        <v>216</v>
      </c>
      <c r="AT224" s="213" t="s">
        <v>147</v>
      </c>
      <c r="AU224" s="213" t="s">
        <v>85</v>
      </c>
      <c r="AY224" s="16" t="s">
        <v>144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85</v>
      </c>
      <c r="BK224" s="214">
        <f>ROUND(I224*H224,2)</f>
        <v>0</v>
      </c>
      <c r="BL224" s="16" t="s">
        <v>216</v>
      </c>
      <c r="BM224" s="213" t="s">
        <v>631</v>
      </c>
    </row>
    <row r="225" spans="1:65" s="2" customFormat="1" ht="68.25">
      <c r="A225" s="33"/>
      <c r="B225" s="34"/>
      <c r="C225" s="35"/>
      <c r="D225" s="215" t="s">
        <v>154</v>
      </c>
      <c r="E225" s="35"/>
      <c r="F225" s="216" t="s">
        <v>250</v>
      </c>
      <c r="G225" s="35"/>
      <c r="H225" s="35"/>
      <c r="I225" s="114"/>
      <c r="J225" s="35"/>
      <c r="K225" s="35"/>
      <c r="L225" s="38"/>
      <c r="M225" s="217"/>
      <c r="N225" s="218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154</v>
      </c>
      <c r="AU225" s="16" t="s">
        <v>85</v>
      </c>
    </row>
    <row r="226" spans="1:65" s="13" customFormat="1">
      <c r="B226" s="219"/>
      <c r="C226" s="220"/>
      <c r="D226" s="215" t="s">
        <v>161</v>
      </c>
      <c r="E226" s="221" t="s">
        <v>1</v>
      </c>
      <c r="F226" s="222" t="s">
        <v>629</v>
      </c>
      <c r="G226" s="220"/>
      <c r="H226" s="223">
        <v>4.2510000000000003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161</v>
      </c>
      <c r="AU226" s="229" t="s">
        <v>85</v>
      </c>
      <c r="AV226" s="13" t="s">
        <v>87</v>
      </c>
      <c r="AW226" s="13" t="s">
        <v>34</v>
      </c>
      <c r="AX226" s="13" t="s">
        <v>77</v>
      </c>
      <c r="AY226" s="229" t="s">
        <v>144</v>
      </c>
    </row>
    <row r="227" spans="1:65" s="13" customFormat="1">
      <c r="B227" s="219"/>
      <c r="C227" s="220"/>
      <c r="D227" s="215" t="s">
        <v>161</v>
      </c>
      <c r="E227" s="221" t="s">
        <v>1</v>
      </c>
      <c r="F227" s="222" t="s">
        <v>630</v>
      </c>
      <c r="G227" s="220"/>
      <c r="H227" s="223">
        <v>1.1000000000000001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161</v>
      </c>
      <c r="AU227" s="229" t="s">
        <v>85</v>
      </c>
      <c r="AV227" s="13" t="s">
        <v>87</v>
      </c>
      <c r="AW227" s="13" t="s">
        <v>34</v>
      </c>
      <c r="AX227" s="13" t="s">
        <v>77</v>
      </c>
      <c r="AY227" s="229" t="s">
        <v>144</v>
      </c>
    </row>
    <row r="228" spans="1:65" s="14" customFormat="1">
      <c r="B228" s="243"/>
      <c r="C228" s="244"/>
      <c r="D228" s="215" t="s">
        <v>161</v>
      </c>
      <c r="E228" s="245" t="s">
        <v>1</v>
      </c>
      <c r="F228" s="246" t="s">
        <v>469</v>
      </c>
      <c r="G228" s="244"/>
      <c r="H228" s="247">
        <v>5.3510000000000009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AT228" s="253" t="s">
        <v>161</v>
      </c>
      <c r="AU228" s="253" t="s">
        <v>85</v>
      </c>
      <c r="AV228" s="14" t="s">
        <v>152</v>
      </c>
      <c r="AW228" s="14" t="s">
        <v>34</v>
      </c>
      <c r="AX228" s="14" t="s">
        <v>85</v>
      </c>
      <c r="AY228" s="253" t="s">
        <v>144</v>
      </c>
    </row>
    <row r="229" spans="1:65" s="2" customFormat="1" ht="21.75" customHeight="1">
      <c r="A229" s="33"/>
      <c r="B229" s="34"/>
      <c r="C229" s="202" t="s">
        <v>442</v>
      </c>
      <c r="D229" s="202" t="s">
        <v>147</v>
      </c>
      <c r="E229" s="203" t="s">
        <v>266</v>
      </c>
      <c r="F229" s="204" t="s">
        <v>267</v>
      </c>
      <c r="G229" s="205" t="s">
        <v>248</v>
      </c>
      <c r="H229" s="206">
        <v>8.7999999999999995E-2</v>
      </c>
      <c r="I229" s="207"/>
      <c r="J229" s="208">
        <f>ROUND(I229*H229,2)</f>
        <v>0</v>
      </c>
      <c r="K229" s="204" t="s">
        <v>151</v>
      </c>
      <c r="L229" s="38"/>
      <c r="M229" s="209" t="s">
        <v>1</v>
      </c>
      <c r="N229" s="210" t="s">
        <v>42</v>
      </c>
      <c r="O229" s="70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3" t="s">
        <v>216</v>
      </c>
      <c r="AT229" s="213" t="s">
        <v>147</v>
      </c>
      <c r="AU229" s="213" t="s">
        <v>85</v>
      </c>
      <c r="AY229" s="16" t="s">
        <v>144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85</v>
      </c>
      <c r="BK229" s="214">
        <f>ROUND(I229*H229,2)</f>
        <v>0</v>
      </c>
      <c r="BL229" s="16" t="s">
        <v>216</v>
      </c>
      <c r="BM229" s="213" t="s">
        <v>632</v>
      </c>
    </row>
    <row r="230" spans="1:65" s="2" customFormat="1" ht="29.25">
      <c r="A230" s="33"/>
      <c r="B230" s="34"/>
      <c r="C230" s="35"/>
      <c r="D230" s="215" t="s">
        <v>154</v>
      </c>
      <c r="E230" s="35"/>
      <c r="F230" s="216" t="s">
        <v>269</v>
      </c>
      <c r="G230" s="35"/>
      <c r="H230" s="35"/>
      <c r="I230" s="114"/>
      <c r="J230" s="35"/>
      <c r="K230" s="35"/>
      <c r="L230" s="38"/>
      <c r="M230" s="217"/>
      <c r="N230" s="218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154</v>
      </c>
      <c r="AU230" s="16" t="s">
        <v>85</v>
      </c>
    </row>
    <row r="231" spans="1:65" s="2" customFormat="1" ht="21.75" customHeight="1">
      <c r="A231" s="33"/>
      <c r="B231" s="34"/>
      <c r="C231" s="202" t="s">
        <v>448</v>
      </c>
      <c r="D231" s="202" t="s">
        <v>147</v>
      </c>
      <c r="E231" s="203" t="s">
        <v>462</v>
      </c>
      <c r="F231" s="204" t="s">
        <v>463</v>
      </c>
      <c r="G231" s="205" t="s">
        <v>248</v>
      </c>
      <c r="H231" s="206">
        <v>22.759</v>
      </c>
      <c r="I231" s="207"/>
      <c r="J231" s="208">
        <f>ROUND(I231*H231,2)</f>
        <v>0</v>
      </c>
      <c r="K231" s="204" t="s">
        <v>151</v>
      </c>
      <c r="L231" s="38"/>
      <c r="M231" s="209" t="s">
        <v>1</v>
      </c>
      <c r="N231" s="210" t="s">
        <v>42</v>
      </c>
      <c r="O231" s="70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3" t="s">
        <v>216</v>
      </c>
      <c r="AT231" s="213" t="s">
        <v>147</v>
      </c>
      <c r="AU231" s="213" t="s">
        <v>85</v>
      </c>
      <c r="AY231" s="16" t="s">
        <v>144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6" t="s">
        <v>85</v>
      </c>
      <c r="BK231" s="214">
        <f>ROUND(I231*H231,2)</f>
        <v>0</v>
      </c>
      <c r="BL231" s="16" t="s">
        <v>216</v>
      </c>
      <c r="BM231" s="213" t="s">
        <v>633</v>
      </c>
    </row>
    <row r="232" spans="1:65" s="2" customFormat="1" ht="29.25">
      <c r="A232" s="33"/>
      <c r="B232" s="34"/>
      <c r="C232" s="35"/>
      <c r="D232" s="215" t="s">
        <v>154</v>
      </c>
      <c r="E232" s="35"/>
      <c r="F232" s="216" t="s">
        <v>465</v>
      </c>
      <c r="G232" s="35"/>
      <c r="H232" s="35"/>
      <c r="I232" s="114"/>
      <c r="J232" s="35"/>
      <c r="K232" s="35"/>
      <c r="L232" s="38"/>
      <c r="M232" s="217"/>
      <c r="N232" s="218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154</v>
      </c>
      <c r="AU232" s="16" t="s">
        <v>85</v>
      </c>
    </row>
    <row r="233" spans="1:65" s="13" customFormat="1">
      <c r="B233" s="219"/>
      <c r="C233" s="220"/>
      <c r="D233" s="215" t="s">
        <v>161</v>
      </c>
      <c r="E233" s="221" t="s">
        <v>1</v>
      </c>
      <c r="F233" s="222" t="s">
        <v>634</v>
      </c>
      <c r="G233" s="220"/>
      <c r="H233" s="223">
        <v>15.234999999999999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161</v>
      </c>
      <c r="AU233" s="229" t="s">
        <v>85</v>
      </c>
      <c r="AV233" s="13" t="s">
        <v>87</v>
      </c>
      <c r="AW233" s="13" t="s">
        <v>34</v>
      </c>
      <c r="AX233" s="13" t="s">
        <v>77</v>
      </c>
      <c r="AY233" s="229" t="s">
        <v>144</v>
      </c>
    </row>
    <row r="234" spans="1:65" s="13" customFormat="1">
      <c r="B234" s="219"/>
      <c r="C234" s="220"/>
      <c r="D234" s="215" t="s">
        <v>161</v>
      </c>
      <c r="E234" s="221" t="s">
        <v>1</v>
      </c>
      <c r="F234" s="222" t="s">
        <v>635</v>
      </c>
      <c r="G234" s="220"/>
      <c r="H234" s="223">
        <v>7.524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161</v>
      </c>
      <c r="AU234" s="229" t="s">
        <v>85</v>
      </c>
      <c r="AV234" s="13" t="s">
        <v>87</v>
      </c>
      <c r="AW234" s="13" t="s">
        <v>34</v>
      </c>
      <c r="AX234" s="13" t="s">
        <v>77</v>
      </c>
      <c r="AY234" s="229" t="s">
        <v>144</v>
      </c>
    </row>
    <row r="235" spans="1:65" s="14" customFormat="1">
      <c r="B235" s="243"/>
      <c r="C235" s="244"/>
      <c r="D235" s="215" t="s">
        <v>161</v>
      </c>
      <c r="E235" s="245" t="s">
        <v>1</v>
      </c>
      <c r="F235" s="246" t="s">
        <v>469</v>
      </c>
      <c r="G235" s="244"/>
      <c r="H235" s="247">
        <v>22.759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161</v>
      </c>
      <c r="AU235" s="253" t="s">
        <v>85</v>
      </c>
      <c r="AV235" s="14" t="s">
        <v>152</v>
      </c>
      <c r="AW235" s="14" t="s">
        <v>34</v>
      </c>
      <c r="AX235" s="14" t="s">
        <v>85</v>
      </c>
      <c r="AY235" s="253" t="s">
        <v>144</v>
      </c>
    </row>
    <row r="236" spans="1:65" s="2" customFormat="1" ht="21.75" customHeight="1">
      <c r="A236" s="33"/>
      <c r="B236" s="34"/>
      <c r="C236" s="202" t="s">
        <v>451</v>
      </c>
      <c r="D236" s="202" t="s">
        <v>147</v>
      </c>
      <c r="E236" s="203" t="s">
        <v>471</v>
      </c>
      <c r="F236" s="204" t="s">
        <v>472</v>
      </c>
      <c r="G236" s="205" t="s">
        <v>248</v>
      </c>
      <c r="H236" s="206">
        <v>38.808</v>
      </c>
      <c r="I236" s="207"/>
      <c r="J236" s="208">
        <f>ROUND(I236*H236,2)</f>
        <v>0</v>
      </c>
      <c r="K236" s="204" t="s">
        <v>151</v>
      </c>
      <c r="L236" s="38"/>
      <c r="M236" s="209" t="s">
        <v>1</v>
      </c>
      <c r="N236" s="210" t="s">
        <v>42</v>
      </c>
      <c r="O236" s="70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3" t="s">
        <v>216</v>
      </c>
      <c r="AT236" s="213" t="s">
        <v>147</v>
      </c>
      <c r="AU236" s="213" t="s">
        <v>85</v>
      </c>
      <c r="AY236" s="16" t="s">
        <v>144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6" t="s">
        <v>85</v>
      </c>
      <c r="BK236" s="214">
        <f>ROUND(I236*H236,2)</f>
        <v>0</v>
      </c>
      <c r="BL236" s="16" t="s">
        <v>216</v>
      </c>
      <c r="BM236" s="213" t="s">
        <v>636</v>
      </c>
    </row>
    <row r="237" spans="1:65" s="2" customFormat="1" ht="68.25">
      <c r="A237" s="33"/>
      <c r="B237" s="34"/>
      <c r="C237" s="35"/>
      <c r="D237" s="215" t="s">
        <v>154</v>
      </c>
      <c r="E237" s="35"/>
      <c r="F237" s="216" t="s">
        <v>474</v>
      </c>
      <c r="G237" s="35"/>
      <c r="H237" s="35"/>
      <c r="I237" s="114"/>
      <c r="J237" s="35"/>
      <c r="K237" s="35"/>
      <c r="L237" s="38"/>
      <c r="M237" s="217"/>
      <c r="N237" s="218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154</v>
      </c>
      <c r="AU237" s="16" t="s">
        <v>85</v>
      </c>
    </row>
    <row r="238" spans="1:65" s="13" customFormat="1">
      <c r="B238" s="219"/>
      <c r="C238" s="220"/>
      <c r="D238" s="215" t="s">
        <v>161</v>
      </c>
      <c r="E238" s="221" t="s">
        <v>1</v>
      </c>
      <c r="F238" s="222" t="s">
        <v>637</v>
      </c>
      <c r="G238" s="220"/>
      <c r="H238" s="223">
        <v>38.808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161</v>
      </c>
      <c r="AU238" s="229" t="s">
        <v>85</v>
      </c>
      <c r="AV238" s="13" t="s">
        <v>87</v>
      </c>
      <c r="AW238" s="13" t="s">
        <v>34</v>
      </c>
      <c r="AX238" s="13" t="s">
        <v>85</v>
      </c>
      <c r="AY238" s="229" t="s">
        <v>144</v>
      </c>
    </row>
    <row r="239" spans="1:65" s="2" customFormat="1" ht="33" customHeight="1">
      <c r="A239" s="33"/>
      <c r="B239" s="34"/>
      <c r="C239" s="202" t="s">
        <v>454</v>
      </c>
      <c r="D239" s="202" t="s">
        <v>147</v>
      </c>
      <c r="E239" s="203" t="s">
        <v>246</v>
      </c>
      <c r="F239" s="204" t="s">
        <v>247</v>
      </c>
      <c r="G239" s="205" t="s">
        <v>248</v>
      </c>
      <c r="H239" s="206">
        <v>4.4039999999999999</v>
      </c>
      <c r="I239" s="207"/>
      <c r="J239" s="208">
        <f>ROUND(I239*H239,2)</f>
        <v>0</v>
      </c>
      <c r="K239" s="204" t="s">
        <v>151</v>
      </c>
      <c r="L239" s="38"/>
      <c r="M239" s="209" t="s">
        <v>1</v>
      </c>
      <c r="N239" s="210" t="s">
        <v>42</v>
      </c>
      <c r="O239" s="70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3" t="s">
        <v>216</v>
      </c>
      <c r="AT239" s="213" t="s">
        <v>147</v>
      </c>
      <c r="AU239" s="213" t="s">
        <v>85</v>
      </c>
      <c r="AY239" s="16" t="s">
        <v>144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6" t="s">
        <v>85</v>
      </c>
      <c r="BK239" s="214">
        <f>ROUND(I239*H239,2)</f>
        <v>0</v>
      </c>
      <c r="BL239" s="16" t="s">
        <v>216</v>
      </c>
      <c r="BM239" s="213" t="s">
        <v>638</v>
      </c>
    </row>
    <row r="240" spans="1:65" s="2" customFormat="1" ht="68.25">
      <c r="A240" s="33"/>
      <c r="B240" s="34"/>
      <c r="C240" s="35"/>
      <c r="D240" s="215" t="s">
        <v>154</v>
      </c>
      <c r="E240" s="35"/>
      <c r="F240" s="216" t="s">
        <v>250</v>
      </c>
      <c r="G240" s="35"/>
      <c r="H240" s="35"/>
      <c r="I240" s="114"/>
      <c r="J240" s="35"/>
      <c r="K240" s="35"/>
      <c r="L240" s="38"/>
      <c r="M240" s="217"/>
      <c r="N240" s="218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154</v>
      </c>
      <c r="AU240" s="16" t="s">
        <v>85</v>
      </c>
    </row>
    <row r="241" spans="1:51" s="13" customFormat="1">
      <c r="B241" s="219"/>
      <c r="C241" s="220"/>
      <c r="D241" s="215" t="s">
        <v>161</v>
      </c>
      <c r="E241" s="221" t="s">
        <v>1</v>
      </c>
      <c r="F241" s="222" t="s">
        <v>639</v>
      </c>
      <c r="G241" s="220"/>
      <c r="H241" s="223">
        <v>3.444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161</v>
      </c>
      <c r="AU241" s="229" t="s">
        <v>85</v>
      </c>
      <c r="AV241" s="13" t="s">
        <v>87</v>
      </c>
      <c r="AW241" s="13" t="s">
        <v>34</v>
      </c>
      <c r="AX241" s="13" t="s">
        <v>77</v>
      </c>
      <c r="AY241" s="229" t="s">
        <v>144</v>
      </c>
    </row>
    <row r="242" spans="1:51" s="13" customFormat="1">
      <c r="B242" s="219"/>
      <c r="C242" s="220"/>
      <c r="D242" s="215" t="s">
        <v>161</v>
      </c>
      <c r="E242" s="221" t="s">
        <v>1</v>
      </c>
      <c r="F242" s="222" t="s">
        <v>640</v>
      </c>
      <c r="G242" s="220"/>
      <c r="H242" s="223">
        <v>0.96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161</v>
      </c>
      <c r="AU242" s="229" t="s">
        <v>85</v>
      </c>
      <c r="AV242" s="13" t="s">
        <v>87</v>
      </c>
      <c r="AW242" s="13" t="s">
        <v>34</v>
      </c>
      <c r="AX242" s="13" t="s">
        <v>77</v>
      </c>
      <c r="AY242" s="229" t="s">
        <v>144</v>
      </c>
    </row>
    <row r="243" spans="1:51" s="14" customFormat="1">
      <c r="B243" s="243"/>
      <c r="C243" s="244"/>
      <c r="D243" s="215" t="s">
        <v>161</v>
      </c>
      <c r="E243" s="245" t="s">
        <v>1</v>
      </c>
      <c r="F243" s="246" t="s">
        <v>469</v>
      </c>
      <c r="G243" s="244"/>
      <c r="H243" s="247">
        <v>4.4039999999999999</v>
      </c>
      <c r="I243" s="248"/>
      <c r="J243" s="244"/>
      <c r="K243" s="244"/>
      <c r="L243" s="249"/>
      <c r="M243" s="254"/>
      <c r="N243" s="255"/>
      <c r="O243" s="255"/>
      <c r="P243" s="255"/>
      <c r="Q243" s="255"/>
      <c r="R243" s="255"/>
      <c r="S243" s="255"/>
      <c r="T243" s="256"/>
      <c r="AT243" s="253" t="s">
        <v>161</v>
      </c>
      <c r="AU243" s="253" t="s">
        <v>85</v>
      </c>
      <c r="AV243" s="14" t="s">
        <v>152</v>
      </c>
      <c r="AW243" s="14" t="s">
        <v>34</v>
      </c>
      <c r="AX243" s="14" t="s">
        <v>85</v>
      </c>
      <c r="AY243" s="253" t="s">
        <v>144</v>
      </c>
    </row>
    <row r="244" spans="1:51" s="2" customFormat="1" ht="6.95" customHeight="1">
      <c r="A244" s="33"/>
      <c r="B244" s="53"/>
      <c r="C244" s="54"/>
      <c r="D244" s="54"/>
      <c r="E244" s="54"/>
      <c r="F244" s="54"/>
      <c r="G244" s="54"/>
      <c r="H244" s="54"/>
      <c r="I244" s="151"/>
      <c r="J244" s="54"/>
      <c r="K244" s="54"/>
      <c r="L244" s="38"/>
      <c r="M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</row>
  </sheetData>
  <sheetProtection algorithmName="SHA-512" hashValue="xmIz1Y7ooLkAcyeBzo9eeqlpTfUPJzdOnKkEO+Sv6YBPAmi7qEFlNcRXabohseC0JpOEN5BNsxkGHFR6wExxHw==" saltValue="3KPINKuMx087ps6dyFG0nKmY+HZE1qENf4hiPL5KBo3XGcZf5Eig1ViQkjiF6ndnIGjavQV3M6ByMa0IU7PMlQ==" spinCount="100000" sheet="1" objects="1" scenarios="1" formatColumns="0" formatRows="0" autoFilter="0"/>
  <autoFilter ref="C118:K24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105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7" t="str">
        <f>'Rekapitulace stavby'!K6</f>
        <v>Výměna kolejnic v úseku Suchdol nad Odrou – Heřmánky</v>
      </c>
      <c r="F7" s="308"/>
      <c r="G7" s="308"/>
      <c r="H7" s="308"/>
      <c r="I7" s="107"/>
      <c r="L7" s="19"/>
    </row>
    <row r="8" spans="1:46" s="2" customFormat="1" ht="12" customHeight="1">
      <c r="A8" s="33"/>
      <c r="B8" s="38"/>
      <c r="C8" s="33"/>
      <c r="D8" s="113" t="s">
        <v>119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9" t="s">
        <v>641</v>
      </c>
      <c r="F9" s="310"/>
      <c r="G9" s="310"/>
      <c r="H9" s="31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8. 6. 2020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3" t="s">
        <v>1</v>
      </c>
      <c r="F27" s="313"/>
      <c r="G27" s="313"/>
      <c r="H27" s="31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ROUND((SUM(BE119:BE185)),  2)</f>
        <v>0</v>
      </c>
      <c r="G33" s="33"/>
      <c r="H33" s="33"/>
      <c r="I33" s="130">
        <v>0.21</v>
      </c>
      <c r="J33" s="129">
        <f>ROUND(((SUM(BE119:BE185))*I33),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ROUND((SUM(BF119:BF185)),  2)</f>
        <v>0</v>
      </c>
      <c r="G34" s="33"/>
      <c r="H34" s="33"/>
      <c r="I34" s="130">
        <v>0.15</v>
      </c>
      <c r="J34" s="129">
        <f>ROUND(((SUM(BF119:BF185))*I34),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ROUND((SUM(BG119:BG185)),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ROUND((SUM(BH119:BH185)),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ROUND((SUM(BI119:BI185)),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Výměna kolejnic v úseku Suchdol nad Odrou – Heřmánky</v>
      </c>
      <c r="F85" s="306"/>
      <c r="G85" s="306"/>
      <c r="H85" s="306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6" t="str">
        <f>E9</f>
        <v>SO 07 - Výměna kolejnic km 8,435 - 8,660 Suchdol n.O. - Odry</v>
      </c>
      <c r="F87" s="304"/>
      <c r="G87" s="304"/>
      <c r="H87" s="30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PO Suchdol n.O.</v>
      </c>
      <c r="G89" s="35"/>
      <c r="H89" s="35"/>
      <c r="I89" s="116" t="s">
        <v>22</v>
      </c>
      <c r="J89" s="65" t="str">
        <f>IF(J12="","",J12)</f>
        <v>8. 6. 2020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122</v>
      </c>
      <c r="D94" s="156"/>
      <c r="E94" s="156"/>
      <c r="F94" s="156"/>
      <c r="G94" s="156"/>
      <c r="H94" s="156"/>
      <c r="I94" s="157"/>
      <c r="J94" s="158" t="s">
        <v>123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125</v>
      </c>
    </row>
    <row r="97" spans="1:31" s="9" customFormat="1" ht="24.95" customHeight="1">
      <c r="B97" s="160"/>
      <c r="C97" s="161"/>
      <c r="D97" s="162" t="s">
        <v>126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128</v>
      </c>
      <c r="E99" s="163"/>
      <c r="F99" s="163"/>
      <c r="G99" s="163"/>
      <c r="H99" s="163"/>
      <c r="I99" s="164"/>
      <c r="J99" s="165">
        <f>J162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5" t="str">
        <f>E7</f>
        <v>Výměna kolejnic v úseku Suchdol nad Odrou – Heřmánky</v>
      </c>
      <c r="F109" s="306"/>
      <c r="G109" s="306"/>
      <c r="H109" s="306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6" t="str">
        <f>E9</f>
        <v>SO 07 - Výměna kolejnic km 8,435 - 8,660 Suchdol n.O. - Odry</v>
      </c>
      <c r="F111" s="304"/>
      <c r="G111" s="304"/>
      <c r="H111" s="304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PO Suchdol n.O.</v>
      </c>
      <c r="G113" s="35"/>
      <c r="H113" s="35"/>
      <c r="I113" s="116" t="s">
        <v>22</v>
      </c>
      <c r="J113" s="65" t="str">
        <f>IF(J12="","",J12)</f>
        <v>8. 6. 2020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130</v>
      </c>
      <c r="D118" s="177" t="s">
        <v>62</v>
      </c>
      <c r="E118" s="177" t="s">
        <v>58</v>
      </c>
      <c r="F118" s="177" t="s">
        <v>59</v>
      </c>
      <c r="G118" s="177" t="s">
        <v>131</v>
      </c>
      <c r="H118" s="177" t="s">
        <v>132</v>
      </c>
      <c r="I118" s="178" t="s">
        <v>133</v>
      </c>
      <c r="J118" s="177" t="s">
        <v>123</v>
      </c>
      <c r="K118" s="179" t="s">
        <v>134</v>
      </c>
      <c r="L118" s="180"/>
      <c r="M118" s="74" t="s">
        <v>1</v>
      </c>
      <c r="N118" s="75" t="s">
        <v>41</v>
      </c>
      <c r="O118" s="75" t="s">
        <v>135</v>
      </c>
      <c r="P118" s="75" t="s">
        <v>136</v>
      </c>
      <c r="Q118" s="75" t="s">
        <v>137</v>
      </c>
      <c r="R118" s="75" t="s">
        <v>138</v>
      </c>
      <c r="S118" s="75" t="s">
        <v>139</v>
      </c>
      <c r="T118" s="76" t="s">
        <v>140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141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P120+P162</f>
        <v>0</v>
      </c>
      <c r="Q119" s="78"/>
      <c r="R119" s="183">
        <f>R120+R162</f>
        <v>34.277590000000004</v>
      </c>
      <c r="S119" s="78"/>
      <c r="T119" s="184">
        <f>T120+T162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125</v>
      </c>
      <c r="BK119" s="185">
        <f>BK120+BK162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142</v>
      </c>
      <c r="F120" s="189" t="s">
        <v>143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34.277590000000004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145</v>
      </c>
      <c r="F121" s="200" t="s">
        <v>146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SUM(P122:P161)</f>
        <v>0</v>
      </c>
      <c r="Q121" s="194"/>
      <c r="R121" s="195">
        <f>SUM(R122:R161)</f>
        <v>34.277590000000004</v>
      </c>
      <c r="S121" s="194"/>
      <c r="T121" s="196">
        <f>SUM(T122:T161)</f>
        <v>0</v>
      </c>
      <c r="AR121" s="197" t="s">
        <v>85</v>
      </c>
      <c r="AT121" s="198" t="s">
        <v>76</v>
      </c>
      <c r="AU121" s="198" t="s">
        <v>85</v>
      </c>
      <c r="AY121" s="197" t="s">
        <v>144</v>
      </c>
      <c r="BK121" s="199">
        <f>SUM(BK122:BK161)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147</v>
      </c>
      <c r="E122" s="203" t="s">
        <v>148</v>
      </c>
      <c r="F122" s="204" t="s">
        <v>149</v>
      </c>
      <c r="G122" s="205" t="s">
        <v>150</v>
      </c>
      <c r="H122" s="206">
        <v>20</v>
      </c>
      <c r="I122" s="207"/>
      <c r="J122" s="208">
        <f>ROUND(I122*H122,2)</f>
        <v>0</v>
      </c>
      <c r="K122" s="204" t="s">
        <v>151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147</v>
      </c>
      <c r="AU122" s="213" t="s">
        <v>87</v>
      </c>
      <c r="AY122" s="16" t="s">
        <v>144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277</v>
      </c>
    </row>
    <row r="123" spans="1:65" s="2" customFormat="1" ht="19.5">
      <c r="A123" s="33"/>
      <c r="B123" s="34"/>
      <c r="C123" s="35"/>
      <c r="D123" s="215" t="s">
        <v>154</v>
      </c>
      <c r="E123" s="35"/>
      <c r="F123" s="216" t="s">
        <v>155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154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147</v>
      </c>
      <c r="E124" s="203" t="s">
        <v>156</v>
      </c>
      <c r="F124" s="204" t="s">
        <v>157</v>
      </c>
      <c r="G124" s="205" t="s">
        <v>158</v>
      </c>
      <c r="H124" s="206">
        <v>450</v>
      </c>
      <c r="I124" s="207"/>
      <c r="J124" s="208">
        <f>ROUND(I124*H124,2)</f>
        <v>0</v>
      </c>
      <c r="K124" s="204" t="s">
        <v>151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152</v>
      </c>
      <c r="AT124" s="213" t="s">
        <v>147</v>
      </c>
      <c r="AU124" s="213" t="s">
        <v>87</v>
      </c>
      <c r="AY124" s="16" t="s">
        <v>144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152</v>
      </c>
      <c r="BM124" s="213" t="s">
        <v>278</v>
      </c>
    </row>
    <row r="125" spans="1:65" s="2" customFormat="1" ht="39">
      <c r="A125" s="33"/>
      <c r="B125" s="34"/>
      <c r="C125" s="35"/>
      <c r="D125" s="215" t="s">
        <v>154</v>
      </c>
      <c r="E125" s="35"/>
      <c r="F125" s="216" t="s">
        <v>160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154</v>
      </c>
      <c r="AU125" s="16" t="s">
        <v>87</v>
      </c>
    </row>
    <row r="126" spans="1:65" s="13" customFormat="1">
      <c r="B126" s="219"/>
      <c r="C126" s="220"/>
      <c r="D126" s="215" t="s">
        <v>161</v>
      </c>
      <c r="E126" s="221" t="s">
        <v>1</v>
      </c>
      <c r="F126" s="222" t="s">
        <v>279</v>
      </c>
      <c r="G126" s="220"/>
      <c r="H126" s="223">
        <v>450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161</v>
      </c>
      <c r="AU126" s="229" t="s">
        <v>87</v>
      </c>
      <c r="AV126" s="13" t="s">
        <v>87</v>
      </c>
      <c r="AW126" s="13" t="s">
        <v>34</v>
      </c>
      <c r="AX126" s="13" t="s">
        <v>85</v>
      </c>
      <c r="AY126" s="229" t="s">
        <v>144</v>
      </c>
    </row>
    <row r="127" spans="1:65" s="2" customFormat="1" ht="21.75" customHeight="1">
      <c r="A127" s="33"/>
      <c r="B127" s="34"/>
      <c r="C127" s="202" t="s">
        <v>163</v>
      </c>
      <c r="D127" s="202" t="s">
        <v>147</v>
      </c>
      <c r="E127" s="203" t="s">
        <v>169</v>
      </c>
      <c r="F127" s="204" t="s">
        <v>170</v>
      </c>
      <c r="G127" s="205" t="s">
        <v>158</v>
      </c>
      <c r="H127" s="206">
        <v>450</v>
      </c>
      <c r="I127" s="207"/>
      <c r="J127" s="208">
        <f>ROUND(I127*H127,2)</f>
        <v>0</v>
      </c>
      <c r="K127" s="204" t="s">
        <v>151</v>
      </c>
      <c r="L127" s="38"/>
      <c r="M127" s="209" t="s">
        <v>1</v>
      </c>
      <c r="N127" s="210" t="s">
        <v>42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152</v>
      </c>
      <c r="AT127" s="213" t="s">
        <v>147</v>
      </c>
      <c r="AU127" s="213" t="s">
        <v>87</v>
      </c>
      <c r="AY127" s="16" t="s">
        <v>144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152</v>
      </c>
      <c r="BM127" s="213" t="s">
        <v>280</v>
      </c>
    </row>
    <row r="128" spans="1:65" s="2" customFormat="1" ht="19.5">
      <c r="A128" s="33"/>
      <c r="B128" s="34"/>
      <c r="C128" s="35"/>
      <c r="D128" s="215" t="s">
        <v>154</v>
      </c>
      <c r="E128" s="35"/>
      <c r="F128" s="216" t="s">
        <v>172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154</v>
      </c>
      <c r="AU128" s="16" t="s">
        <v>87</v>
      </c>
    </row>
    <row r="129" spans="1:65" s="2" customFormat="1" ht="21.75" customHeight="1">
      <c r="A129" s="33"/>
      <c r="B129" s="34"/>
      <c r="C129" s="202" t="s">
        <v>152</v>
      </c>
      <c r="D129" s="202" t="s">
        <v>147</v>
      </c>
      <c r="E129" s="203" t="s">
        <v>173</v>
      </c>
      <c r="F129" s="204" t="s">
        <v>174</v>
      </c>
      <c r="G129" s="205" t="s">
        <v>150</v>
      </c>
      <c r="H129" s="206">
        <v>4</v>
      </c>
      <c r="I129" s="207"/>
      <c r="J129" s="208">
        <f>ROUND(I129*H129,2)</f>
        <v>0</v>
      </c>
      <c r="K129" s="204" t="s">
        <v>151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152</v>
      </c>
      <c r="AT129" s="213" t="s">
        <v>147</v>
      </c>
      <c r="AU129" s="213" t="s">
        <v>87</v>
      </c>
      <c r="AY129" s="16" t="s">
        <v>144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152</v>
      </c>
      <c r="BM129" s="213" t="s">
        <v>281</v>
      </c>
    </row>
    <row r="130" spans="1:65" s="2" customFormat="1" ht="19.5">
      <c r="A130" s="33"/>
      <c r="B130" s="34"/>
      <c r="C130" s="35"/>
      <c r="D130" s="215" t="s">
        <v>154</v>
      </c>
      <c r="E130" s="35"/>
      <c r="F130" s="216" t="s">
        <v>176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154</v>
      </c>
      <c r="AU130" s="16" t="s">
        <v>87</v>
      </c>
    </row>
    <row r="131" spans="1:65" s="2" customFormat="1" ht="21.75" customHeight="1">
      <c r="A131" s="33"/>
      <c r="B131" s="34"/>
      <c r="C131" s="202" t="s">
        <v>145</v>
      </c>
      <c r="D131" s="202" t="s">
        <v>147</v>
      </c>
      <c r="E131" s="203" t="s">
        <v>178</v>
      </c>
      <c r="F131" s="204" t="s">
        <v>282</v>
      </c>
      <c r="G131" s="205" t="s">
        <v>150</v>
      </c>
      <c r="H131" s="206">
        <v>205</v>
      </c>
      <c r="I131" s="207"/>
      <c r="J131" s="208">
        <f>ROUND(I131*H131,2)</f>
        <v>0</v>
      </c>
      <c r="K131" s="204" t="s">
        <v>151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152</v>
      </c>
      <c r="AT131" s="213" t="s">
        <v>147</v>
      </c>
      <c r="AU131" s="213" t="s">
        <v>87</v>
      </c>
      <c r="AY131" s="16" t="s">
        <v>144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152</v>
      </c>
      <c r="BM131" s="213" t="s">
        <v>283</v>
      </c>
    </row>
    <row r="132" spans="1:65" s="2" customFormat="1" ht="29.25">
      <c r="A132" s="33"/>
      <c r="B132" s="34"/>
      <c r="C132" s="35"/>
      <c r="D132" s="215" t="s">
        <v>154</v>
      </c>
      <c r="E132" s="35"/>
      <c r="F132" s="216" t="s">
        <v>284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154</v>
      </c>
      <c r="AU132" s="16" t="s">
        <v>87</v>
      </c>
    </row>
    <row r="133" spans="1:65" s="2" customFormat="1" ht="21.75" customHeight="1">
      <c r="A133" s="33"/>
      <c r="B133" s="34"/>
      <c r="C133" s="202" t="s">
        <v>177</v>
      </c>
      <c r="D133" s="202" t="s">
        <v>147</v>
      </c>
      <c r="E133" s="203" t="s">
        <v>183</v>
      </c>
      <c r="F133" s="204" t="s">
        <v>184</v>
      </c>
      <c r="G133" s="205" t="s">
        <v>150</v>
      </c>
      <c r="H133" s="206">
        <v>205</v>
      </c>
      <c r="I133" s="207"/>
      <c r="J133" s="208">
        <f>ROUND(I133*H133,2)</f>
        <v>0</v>
      </c>
      <c r="K133" s="204" t="s">
        <v>151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152</v>
      </c>
      <c r="AT133" s="213" t="s">
        <v>147</v>
      </c>
      <c r="AU133" s="213" t="s">
        <v>87</v>
      </c>
      <c r="AY133" s="16" t="s">
        <v>144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152</v>
      </c>
      <c r="BM133" s="213" t="s">
        <v>285</v>
      </c>
    </row>
    <row r="134" spans="1:65" s="2" customFormat="1" ht="19.5">
      <c r="A134" s="33"/>
      <c r="B134" s="34"/>
      <c r="C134" s="35"/>
      <c r="D134" s="215" t="s">
        <v>154</v>
      </c>
      <c r="E134" s="35"/>
      <c r="F134" s="216" t="s">
        <v>186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154</v>
      </c>
      <c r="AU134" s="16" t="s">
        <v>87</v>
      </c>
    </row>
    <row r="135" spans="1:65" s="2" customFormat="1" ht="21.75" customHeight="1">
      <c r="A135" s="33"/>
      <c r="B135" s="34"/>
      <c r="C135" s="202" t="s">
        <v>182</v>
      </c>
      <c r="D135" s="202" t="s">
        <v>147</v>
      </c>
      <c r="E135" s="203" t="s">
        <v>188</v>
      </c>
      <c r="F135" s="204" t="s">
        <v>189</v>
      </c>
      <c r="G135" s="205" t="s">
        <v>190</v>
      </c>
      <c r="H135" s="206">
        <v>8</v>
      </c>
      <c r="I135" s="207"/>
      <c r="J135" s="208">
        <f>ROUND(I135*H135,2)</f>
        <v>0</v>
      </c>
      <c r="K135" s="204" t="s">
        <v>151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152</v>
      </c>
      <c r="AT135" s="213" t="s">
        <v>147</v>
      </c>
      <c r="AU135" s="213" t="s">
        <v>87</v>
      </c>
      <c r="AY135" s="16" t="s">
        <v>144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152</v>
      </c>
      <c r="BM135" s="213" t="s">
        <v>286</v>
      </c>
    </row>
    <row r="136" spans="1:65" s="2" customFormat="1" ht="39">
      <c r="A136" s="33"/>
      <c r="B136" s="34"/>
      <c r="C136" s="35"/>
      <c r="D136" s="215" t="s">
        <v>154</v>
      </c>
      <c r="E136" s="35"/>
      <c r="F136" s="216" t="s">
        <v>192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154</v>
      </c>
      <c r="AU136" s="16" t="s">
        <v>87</v>
      </c>
    </row>
    <row r="137" spans="1:65" s="2" customFormat="1" ht="21.75" customHeight="1">
      <c r="A137" s="33"/>
      <c r="B137" s="34"/>
      <c r="C137" s="202" t="s">
        <v>187</v>
      </c>
      <c r="D137" s="202" t="s">
        <v>147</v>
      </c>
      <c r="E137" s="203" t="s">
        <v>194</v>
      </c>
      <c r="F137" s="204" t="s">
        <v>195</v>
      </c>
      <c r="G137" s="205" t="s">
        <v>158</v>
      </c>
      <c r="H137" s="206">
        <v>450</v>
      </c>
      <c r="I137" s="207"/>
      <c r="J137" s="208">
        <f>ROUND(I137*H137,2)</f>
        <v>0</v>
      </c>
      <c r="K137" s="204" t="s">
        <v>151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152</v>
      </c>
      <c r="AT137" s="213" t="s">
        <v>147</v>
      </c>
      <c r="AU137" s="213" t="s">
        <v>87</v>
      </c>
      <c r="AY137" s="16" t="s">
        <v>144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152</v>
      </c>
      <c r="BM137" s="213" t="s">
        <v>287</v>
      </c>
    </row>
    <row r="138" spans="1:65" s="2" customFormat="1" ht="29.25">
      <c r="A138" s="33"/>
      <c r="B138" s="34"/>
      <c r="C138" s="35"/>
      <c r="D138" s="215" t="s">
        <v>154</v>
      </c>
      <c r="E138" s="35"/>
      <c r="F138" s="216" t="s">
        <v>197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154</v>
      </c>
      <c r="AU138" s="16" t="s">
        <v>87</v>
      </c>
    </row>
    <row r="139" spans="1:65" s="2" customFormat="1" ht="21.75" customHeight="1">
      <c r="A139" s="33"/>
      <c r="B139" s="34"/>
      <c r="C139" s="202" t="s">
        <v>193</v>
      </c>
      <c r="D139" s="202" t="s">
        <v>147</v>
      </c>
      <c r="E139" s="203" t="s">
        <v>199</v>
      </c>
      <c r="F139" s="204" t="s">
        <v>200</v>
      </c>
      <c r="G139" s="205" t="s">
        <v>158</v>
      </c>
      <c r="H139" s="206">
        <v>112</v>
      </c>
      <c r="I139" s="207"/>
      <c r="J139" s="208">
        <f>ROUND(I139*H139,2)</f>
        <v>0</v>
      </c>
      <c r="K139" s="204" t="s">
        <v>151</v>
      </c>
      <c r="L139" s="38"/>
      <c r="M139" s="209" t="s">
        <v>1</v>
      </c>
      <c r="N139" s="210" t="s">
        <v>42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152</v>
      </c>
      <c r="AT139" s="213" t="s">
        <v>147</v>
      </c>
      <c r="AU139" s="213" t="s">
        <v>87</v>
      </c>
      <c r="AY139" s="16" t="s">
        <v>144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152</v>
      </c>
      <c r="BM139" s="213" t="s">
        <v>288</v>
      </c>
    </row>
    <row r="140" spans="1:65" s="2" customFormat="1" ht="29.25">
      <c r="A140" s="33"/>
      <c r="B140" s="34"/>
      <c r="C140" s="35"/>
      <c r="D140" s="215" t="s">
        <v>154</v>
      </c>
      <c r="E140" s="35"/>
      <c r="F140" s="216" t="s">
        <v>202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154</v>
      </c>
      <c r="AU140" s="16" t="s">
        <v>87</v>
      </c>
    </row>
    <row r="141" spans="1:65" s="2" customFormat="1" ht="21.75" customHeight="1">
      <c r="A141" s="33"/>
      <c r="B141" s="34"/>
      <c r="C141" s="202" t="s">
        <v>198</v>
      </c>
      <c r="D141" s="202" t="s">
        <v>147</v>
      </c>
      <c r="E141" s="203" t="s">
        <v>204</v>
      </c>
      <c r="F141" s="204" t="s">
        <v>205</v>
      </c>
      <c r="G141" s="205" t="s">
        <v>158</v>
      </c>
      <c r="H141" s="206">
        <v>112</v>
      </c>
      <c r="I141" s="207"/>
      <c r="J141" s="208">
        <f>ROUND(I141*H141,2)</f>
        <v>0</v>
      </c>
      <c r="K141" s="204" t="s">
        <v>151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147</v>
      </c>
      <c r="AU141" s="213" t="s">
        <v>87</v>
      </c>
      <c r="AY141" s="16" t="s">
        <v>144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289</v>
      </c>
    </row>
    <row r="142" spans="1:65" s="2" customFormat="1" ht="29.25">
      <c r="A142" s="33"/>
      <c r="B142" s="34"/>
      <c r="C142" s="35"/>
      <c r="D142" s="215" t="s">
        <v>154</v>
      </c>
      <c r="E142" s="35"/>
      <c r="F142" s="216" t="s">
        <v>207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154</v>
      </c>
      <c r="AU142" s="16" t="s">
        <v>87</v>
      </c>
    </row>
    <row r="143" spans="1:65" s="2" customFormat="1" ht="21.75" customHeight="1">
      <c r="A143" s="33"/>
      <c r="B143" s="34"/>
      <c r="C143" s="202" t="s">
        <v>203</v>
      </c>
      <c r="D143" s="202" t="s">
        <v>147</v>
      </c>
      <c r="E143" s="203" t="s">
        <v>209</v>
      </c>
      <c r="F143" s="204" t="s">
        <v>210</v>
      </c>
      <c r="G143" s="205" t="s">
        <v>190</v>
      </c>
      <c r="H143" s="206">
        <v>2</v>
      </c>
      <c r="I143" s="207"/>
      <c r="J143" s="208">
        <f>ROUND(I143*H143,2)</f>
        <v>0</v>
      </c>
      <c r="K143" s="204" t="s">
        <v>151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152</v>
      </c>
      <c r="AT143" s="213" t="s">
        <v>147</v>
      </c>
      <c r="AU143" s="213" t="s">
        <v>87</v>
      </c>
      <c r="AY143" s="16" t="s">
        <v>144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152</v>
      </c>
      <c r="BM143" s="213" t="s">
        <v>290</v>
      </c>
    </row>
    <row r="144" spans="1:65" s="2" customFormat="1" ht="29.25">
      <c r="A144" s="33"/>
      <c r="B144" s="34"/>
      <c r="C144" s="35"/>
      <c r="D144" s="215" t="s">
        <v>154</v>
      </c>
      <c r="E144" s="35"/>
      <c r="F144" s="216" t="s">
        <v>212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154</v>
      </c>
      <c r="AU144" s="16" t="s">
        <v>87</v>
      </c>
    </row>
    <row r="145" spans="1:65" s="2" customFormat="1" ht="21.75" customHeight="1">
      <c r="A145" s="33"/>
      <c r="B145" s="34"/>
      <c r="C145" s="202" t="s">
        <v>208</v>
      </c>
      <c r="D145" s="202" t="s">
        <v>147</v>
      </c>
      <c r="E145" s="203" t="s">
        <v>368</v>
      </c>
      <c r="F145" s="204" t="s">
        <v>369</v>
      </c>
      <c r="G145" s="205" t="s">
        <v>351</v>
      </c>
      <c r="H145" s="206">
        <v>0.3</v>
      </c>
      <c r="I145" s="207"/>
      <c r="J145" s="208">
        <f>ROUND(I145*H145,2)</f>
        <v>0</v>
      </c>
      <c r="K145" s="204" t="s">
        <v>151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152</v>
      </c>
      <c r="AT145" s="213" t="s">
        <v>147</v>
      </c>
      <c r="AU145" s="213" t="s">
        <v>87</v>
      </c>
      <c r="AY145" s="16" t="s">
        <v>144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152</v>
      </c>
      <c r="BM145" s="213" t="s">
        <v>642</v>
      </c>
    </row>
    <row r="146" spans="1:65" s="2" customFormat="1" ht="39">
      <c r="A146" s="33"/>
      <c r="B146" s="34"/>
      <c r="C146" s="35"/>
      <c r="D146" s="215" t="s">
        <v>154</v>
      </c>
      <c r="E146" s="35"/>
      <c r="F146" s="216" t="s">
        <v>371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154</v>
      </c>
      <c r="AU146" s="16" t="s">
        <v>87</v>
      </c>
    </row>
    <row r="147" spans="1:65" s="2" customFormat="1" ht="21.75" customHeight="1">
      <c r="A147" s="33"/>
      <c r="B147" s="34"/>
      <c r="C147" s="202" t="s">
        <v>213</v>
      </c>
      <c r="D147" s="202" t="s">
        <v>147</v>
      </c>
      <c r="E147" s="203" t="s">
        <v>525</v>
      </c>
      <c r="F147" s="204" t="s">
        <v>526</v>
      </c>
      <c r="G147" s="205" t="s">
        <v>345</v>
      </c>
      <c r="H147" s="206">
        <v>20</v>
      </c>
      <c r="I147" s="207"/>
      <c r="J147" s="208">
        <f>ROUND(I147*H147,2)</f>
        <v>0</v>
      </c>
      <c r="K147" s="204" t="s">
        <v>151</v>
      </c>
      <c r="L147" s="38"/>
      <c r="M147" s="209" t="s">
        <v>1</v>
      </c>
      <c r="N147" s="210" t="s">
        <v>42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152</v>
      </c>
      <c r="AT147" s="213" t="s">
        <v>147</v>
      </c>
      <c r="AU147" s="213" t="s">
        <v>87</v>
      </c>
      <c r="AY147" s="16" t="s">
        <v>144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152</v>
      </c>
      <c r="BM147" s="213" t="s">
        <v>643</v>
      </c>
    </row>
    <row r="148" spans="1:65" s="2" customFormat="1" ht="19.5">
      <c r="A148" s="33"/>
      <c r="B148" s="34"/>
      <c r="C148" s="35"/>
      <c r="D148" s="215" t="s">
        <v>154</v>
      </c>
      <c r="E148" s="35"/>
      <c r="F148" s="216" t="s">
        <v>528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154</v>
      </c>
      <c r="AU148" s="16" t="s">
        <v>87</v>
      </c>
    </row>
    <row r="149" spans="1:65" s="2" customFormat="1" ht="21.75" customHeight="1">
      <c r="A149" s="33"/>
      <c r="B149" s="34"/>
      <c r="C149" s="230" t="s">
        <v>218</v>
      </c>
      <c r="D149" s="230" t="s">
        <v>223</v>
      </c>
      <c r="E149" s="231" t="s">
        <v>224</v>
      </c>
      <c r="F149" s="232" t="s">
        <v>225</v>
      </c>
      <c r="G149" s="233" t="s">
        <v>150</v>
      </c>
      <c r="H149" s="234">
        <v>688</v>
      </c>
      <c r="I149" s="235"/>
      <c r="J149" s="236">
        <f>ROUND(I149*H149,2)</f>
        <v>0</v>
      </c>
      <c r="K149" s="232" t="s">
        <v>151</v>
      </c>
      <c r="L149" s="237"/>
      <c r="M149" s="238" t="s">
        <v>1</v>
      </c>
      <c r="N149" s="239" t="s">
        <v>42</v>
      </c>
      <c r="O149" s="70"/>
      <c r="P149" s="211">
        <f>O149*H149</f>
        <v>0</v>
      </c>
      <c r="Q149" s="211">
        <v>1.8000000000000001E-4</v>
      </c>
      <c r="R149" s="211">
        <f>Q149*H149</f>
        <v>0.12384000000000001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187</v>
      </c>
      <c r="AT149" s="213" t="s">
        <v>223</v>
      </c>
      <c r="AU149" s="213" t="s">
        <v>87</v>
      </c>
      <c r="AY149" s="16" t="s">
        <v>144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291</v>
      </c>
    </row>
    <row r="150" spans="1:65" s="2" customFormat="1">
      <c r="A150" s="33"/>
      <c r="B150" s="34"/>
      <c r="C150" s="35"/>
      <c r="D150" s="215" t="s">
        <v>154</v>
      </c>
      <c r="E150" s="35"/>
      <c r="F150" s="216" t="s">
        <v>225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154</v>
      </c>
      <c r="AU150" s="16" t="s">
        <v>87</v>
      </c>
    </row>
    <row r="151" spans="1:65" s="2" customFormat="1" ht="21.75" customHeight="1">
      <c r="A151" s="33"/>
      <c r="B151" s="34"/>
      <c r="C151" s="230" t="s">
        <v>8</v>
      </c>
      <c r="D151" s="230" t="s">
        <v>223</v>
      </c>
      <c r="E151" s="231" t="s">
        <v>228</v>
      </c>
      <c r="F151" s="232" t="s">
        <v>229</v>
      </c>
      <c r="G151" s="233" t="s">
        <v>150</v>
      </c>
      <c r="H151" s="234">
        <v>205</v>
      </c>
      <c r="I151" s="235"/>
      <c r="J151" s="236">
        <f>ROUND(I151*H151,2)</f>
        <v>0</v>
      </c>
      <c r="K151" s="232" t="s">
        <v>151</v>
      </c>
      <c r="L151" s="237"/>
      <c r="M151" s="238" t="s">
        <v>1</v>
      </c>
      <c r="N151" s="239" t="s">
        <v>42</v>
      </c>
      <c r="O151" s="70"/>
      <c r="P151" s="211">
        <f>O151*H151</f>
        <v>0</v>
      </c>
      <c r="Q151" s="211">
        <v>4.0999999999999999E-4</v>
      </c>
      <c r="R151" s="211">
        <f>Q151*H151</f>
        <v>8.405E-2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187</v>
      </c>
      <c r="AT151" s="213" t="s">
        <v>223</v>
      </c>
      <c r="AU151" s="213" t="s">
        <v>87</v>
      </c>
      <c r="AY151" s="16" t="s">
        <v>144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152</v>
      </c>
      <c r="BM151" s="213" t="s">
        <v>292</v>
      </c>
    </row>
    <row r="152" spans="1:65" s="2" customFormat="1">
      <c r="A152" s="33"/>
      <c r="B152" s="34"/>
      <c r="C152" s="35"/>
      <c r="D152" s="215" t="s">
        <v>154</v>
      </c>
      <c r="E152" s="35"/>
      <c r="F152" s="216" t="s">
        <v>229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154</v>
      </c>
      <c r="AU152" s="16" t="s">
        <v>87</v>
      </c>
    </row>
    <row r="153" spans="1:65" s="2" customFormat="1" ht="21.75" customHeight="1">
      <c r="A153" s="33"/>
      <c r="B153" s="34"/>
      <c r="C153" s="230" t="s">
        <v>227</v>
      </c>
      <c r="D153" s="230" t="s">
        <v>223</v>
      </c>
      <c r="E153" s="231" t="s">
        <v>232</v>
      </c>
      <c r="F153" s="232" t="s">
        <v>233</v>
      </c>
      <c r="G153" s="233" t="s">
        <v>150</v>
      </c>
      <c r="H153" s="234">
        <v>205</v>
      </c>
      <c r="I153" s="235"/>
      <c r="J153" s="236">
        <f>ROUND(I153*H153,2)</f>
        <v>0</v>
      </c>
      <c r="K153" s="232" t="s">
        <v>151</v>
      </c>
      <c r="L153" s="237"/>
      <c r="M153" s="238" t="s">
        <v>1</v>
      </c>
      <c r="N153" s="239" t="s">
        <v>42</v>
      </c>
      <c r="O153" s="70"/>
      <c r="P153" s="211">
        <f>O153*H153</f>
        <v>0</v>
      </c>
      <c r="Q153" s="211">
        <v>1.4999999999999999E-4</v>
      </c>
      <c r="R153" s="211">
        <f>Q153*H153</f>
        <v>3.0749999999999996E-2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187</v>
      </c>
      <c r="AT153" s="213" t="s">
        <v>223</v>
      </c>
      <c r="AU153" s="213" t="s">
        <v>87</v>
      </c>
      <c r="AY153" s="16" t="s">
        <v>144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152</v>
      </c>
      <c r="BM153" s="213" t="s">
        <v>293</v>
      </c>
    </row>
    <row r="154" spans="1:65" s="2" customFormat="1">
      <c r="A154" s="33"/>
      <c r="B154" s="34"/>
      <c r="C154" s="35"/>
      <c r="D154" s="215" t="s">
        <v>154</v>
      </c>
      <c r="E154" s="35"/>
      <c r="F154" s="216" t="s">
        <v>233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154</v>
      </c>
      <c r="AU154" s="16" t="s">
        <v>87</v>
      </c>
    </row>
    <row r="155" spans="1:65" s="2" customFormat="1" ht="21.75" customHeight="1">
      <c r="A155" s="33"/>
      <c r="B155" s="34"/>
      <c r="C155" s="230" t="s">
        <v>231</v>
      </c>
      <c r="D155" s="230" t="s">
        <v>223</v>
      </c>
      <c r="E155" s="231" t="s">
        <v>236</v>
      </c>
      <c r="F155" s="232" t="s">
        <v>237</v>
      </c>
      <c r="G155" s="233" t="s">
        <v>150</v>
      </c>
      <c r="H155" s="234">
        <v>205</v>
      </c>
      <c r="I155" s="235"/>
      <c r="J155" s="236">
        <f>ROUND(I155*H155,2)</f>
        <v>0</v>
      </c>
      <c r="K155" s="232" t="s">
        <v>151</v>
      </c>
      <c r="L155" s="237"/>
      <c r="M155" s="238" t="s">
        <v>1</v>
      </c>
      <c r="N155" s="239" t="s">
        <v>42</v>
      </c>
      <c r="O155" s="70"/>
      <c r="P155" s="211">
        <f>O155*H155</f>
        <v>0</v>
      </c>
      <c r="Q155" s="211">
        <v>9.0000000000000006E-5</v>
      </c>
      <c r="R155" s="211">
        <f>Q155*H155</f>
        <v>1.8450000000000001E-2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187</v>
      </c>
      <c r="AT155" s="213" t="s">
        <v>223</v>
      </c>
      <c r="AU155" s="213" t="s">
        <v>87</v>
      </c>
      <c r="AY155" s="16" t="s">
        <v>144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152</v>
      </c>
      <c r="BM155" s="213" t="s">
        <v>294</v>
      </c>
    </row>
    <row r="156" spans="1:65" s="2" customFormat="1">
      <c r="A156" s="33"/>
      <c r="B156" s="34"/>
      <c r="C156" s="35"/>
      <c r="D156" s="215" t="s">
        <v>154</v>
      </c>
      <c r="E156" s="35"/>
      <c r="F156" s="216" t="s">
        <v>237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154</v>
      </c>
      <c r="AU156" s="16" t="s">
        <v>87</v>
      </c>
    </row>
    <row r="157" spans="1:65" s="2" customFormat="1" ht="21.75" customHeight="1">
      <c r="A157" s="33"/>
      <c r="B157" s="34"/>
      <c r="C157" s="230" t="s">
        <v>235</v>
      </c>
      <c r="D157" s="230" t="s">
        <v>223</v>
      </c>
      <c r="E157" s="231" t="s">
        <v>240</v>
      </c>
      <c r="F157" s="232" t="s">
        <v>241</v>
      </c>
      <c r="G157" s="233" t="s">
        <v>150</v>
      </c>
      <c r="H157" s="234">
        <v>410</v>
      </c>
      <c r="I157" s="235"/>
      <c r="J157" s="236">
        <f>ROUND(I157*H157,2)</f>
        <v>0</v>
      </c>
      <c r="K157" s="232" t="s">
        <v>151</v>
      </c>
      <c r="L157" s="237"/>
      <c r="M157" s="238" t="s">
        <v>1</v>
      </c>
      <c r="N157" s="239" t="s">
        <v>42</v>
      </c>
      <c r="O157" s="70"/>
      <c r="P157" s="211">
        <f>O157*H157</f>
        <v>0</v>
      </c>
      <c r="Q157" s="211">
        <v>5.0000000000000002E-5</v>
      </c>
      <c r="R157" s="211">
        <f>Q157*H157</f>
        <v>2.0500000000000001E-2</v>
      </c>
      <c r="S157" s="211">
        <v>0</v>
      </c>
      <c r="T157" s="21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187</v>
      </c>
      <c r="AT157" s="213" t="s">
        <v>223</v>
      </c>
      <c r="AU157" s="213" t="s">
        <v>87</v>
      </c>
      <c r="AY157" s="16" t="s">
        <v>144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85</v>
      </c>
      <c r="BK157" s="214">
        <f>ROUND(I157*H157,2)</f>
        <v>0</v>
      </c>
      <c r="BL157" s="16" t="s">
        <v>152</v>
      </c>
      <c r="BM157" s="213" t="s">
        <v>295</v>
      </c>
    </row>
    <row r="158" spans="1:65" s="2" customFormat="1">
      <c r="A158" s="33"/>
      <c r="B158" s="34"/>
      <c r="C158" s="35"/>
      <c r="D158" s="215" t="s">
        <v>154</v>
      </c>
      <c r="E158" s="35"/>
      <c r="F158" s="216" t="s">
        <v>241</v>
      </c>
      <c r="G158" s="35"/>
      <c r="H158" s="35"/>
      <c r="I158" s="114"/>
      <c r="J158" s="35"/>
      <c r="K158" s="35"/>
      <c r="L158" s="38"/>
      <c r="M158" s="217"/>
      <c r="N158" s="21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154</v>
      </c>
      <c r="AU158" s="16" t="s">
        <v>87</v>
      </c>
    </row>
    <row r="159" spans="1:65" s="2" customFormat="1" ht="21.75" customHeight="1">
      <c r="A159" s="33"/>
      <c r="B159" s="34"/>
      <c r="C159" s="230" t="s">
        <v>239</v>
      </c>
      <c r="D159" s="230" t="s">
        <v>223</v>
      </c>
      <c r="E159" s="231" t="s">
        <v>404</v>
      </c>
      <c r="F159" s="232" t="s">
        <v>405</v>
      </c>
      <c r="G159" s="233" t="s">
        <v>248</v>
      </c>
      <c r="H159" s="234">
        <v>34</v>
      </c>
      <c r="I159" s="235"/>
      <c r="J159" s="236">
        <f>ROUND(I159*H159,2)</f>
        <v>0</v>
      </c>
      <c r="K159" s="232" t="s">
        <v>151</v>
      </c>
      <c r="L159" s="237"/>
      <c r="M159" s="238" t="s">
        <v>1</v>
      </c>
      <c r="N159" s="239" t="s">
        <v>42</v>
      </c>
      <c r="O159" s="70"/>
      <c r="P159" s="211">
        <f>O159*H159</f>
        <v>0</v>
      </c>
      <c r="Q159" s="211">
        <v>1</v>
      </c>
      <c r="R159" s="211">
        <f>Q159*H159</f>
        <v>34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187</v>
      </c>
      <c r="AT159" s="213" t="s">
        <v>223</v>
      </c>
      <c r="AU159" s="213" t="s">
        <v>87</v>
      </c>
      <c r="AY159" s="16" t="s">
        <v>144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85</v>
      </c>
      <c r="BK159" s="214">
        <f>ROUND(I159*H159,2)</f>
        <v>0</v>
      </c>
      <c r="BL159" s="16" t="s">
        <v>152</v>
      </c>
      <c r="BM159" s="213" t="s">
        <v>644</v>
      </c>
    </row>
    <row r="160" spans="1:65" s="2" customFormat="1">
      <c r="A160" s="33"/>
      <c r="B160" s="34"/>
      <c r="C160" s="35"/>
      <c r="D160" s="215" t="s">
        <v>154</v>
      </c>
      <c r="E160" s="35"/>
      <c r="F160" s="216" t="s">
        <v>405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154</v>
      </c>
      <c r="AU160" s="16" t="s">
        <v>87</v>
      </c>
    </row>
    <row r="161" spans="1:65" s="13" customFormat="1">
      <c r="B161" s="219"/>
      <c r="C161" s="220"/>
      <c r="D161" s="215" t="s">
        <v>161</v>
      </c>
      <c r="E161" s="221" t="s">
        <v>1</v>
      </c>
      <c r="F161" s="222" t="s">
        <v>645</v>
      </c>
      <c r="G161" s="220"/>
      <c r="H161" s="223">
        <v>34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161</v>
      </c>
      <c r="AU161" s="229" t="s">
        <v>87</v>
      </c>
      <c r="AV161" s="13" t="s">
        <v>87</v>
      </c>
      <c r="AW161" s="13" t="s">
        <v>34</v>
      </c>
      <c r="AX161" s="13" t="s">
        <v>85</v>
      </c>
      <c r="AY161" s="229" t="s">
        <v>144</v>
      </c>
    </row>
    <row r="162" spans="1:65" s="12" customFormat="1" ht="25.9" customHeight="1">
      <c r="B162" s="186"/>
      <c r="C162" s="187"/>
      <c r="D162" s="188" t="s">
        <v>76</v>
      </c>
      <c r="E162" s="189" t="s">
        <v>243</v>
      </c>
      <c r="F162" s="189" t="s">
        <v>244</v>
      </c>
      <c r="G162" s="187"/>
      <c r="H162" s="187"/>
      <c r="I162" s="190"/>
      <c r="J162" s="191">
        <f>BK162</f>
        <v>0</v>
      </c>
      <c r="K162" s="187"/>
      <c r="L162" s="192"/>
      <c r="M162" s="193"/>
      <c r="N162" s="194"/>
      <c r="O162" s="194"/>
      <c r="P162" s="195">
        <f>SUM(P163:P185)</f>
        <v>0</v>
      </c>
      <c r="Q162" s="194"/>
      <c r="R162" s="195">
        <f>SUM(R163:R185)</f>
        <v>0</v>
      </c>
      <c r="S162" s="194"/>
      <c r="T162" s="196">
        <f>SUM(T163:T185)</f>
        <v>0</v>
      </c>
      <c r="AR162" s="197" t="s">
        <v>152</v>
      </c>
      <c r="AT162" s="198" t="s">
        <v>76</v>
      </c>
      <c r="AU162" s="198" t="s">
        <v>77</v>
      </c>
      <c r="AY162" s="197" t="s">
        <v>144</v>
      </c>
      <c r="BK162" s="199">
        <f>SUM(BK163:BK185)</f>
        <v>0</v>
      </c>
    </row>
    <row r="163" spans="1:65" s="2" customFormat="1" ht="33" customHeight="1">
      <c r="A163" s="33"/>
      <c r="B163" s="34"/>
      <c r="C163" s="202" t="s">
        <v>245</v>
      </c>
      <c r="D163" s="202" t="s">
        <v>147</v>
      </c>
      <c r="E163" s="203" t="s">
        <v>246</v>
      </c>
      <c r="F163" s="204" t="s">
        <v>247</v>
      </c>
      <c r="G163" s="205" t="s">
        <v>248</v>
      </c>
      <c r="H163" s="206">
        <v>22.225999999999999</v>
      </c>
      <c r="I163" s="207"/>
      <c r="J163" s="208">
        <f>ROUND(I163*H163,2)</f>
        <v>0</v>
      </c>
      <c r="K163" s="204" t="s">
        <v>151</v>
      </c>
      <c r="L163" s="38"/>
      <c r="M163" s="209" t="s">
        <v>1</v>
      </c>
      <c r="N163" s="210" t="s">
        <v>42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216</v>
      </c>
      <c r="AT163" s="213" t="s">
        <v>147</v>
      </c>
      <c r="AU163" s="213" t="s">
        <v>85</v>
      </c>
      <c r="AY163" s="16" t="s">
        <v>144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216</v>
      </c>
      <c r="BM163" s="213" t="s">
        <v>296</v>
      </c>
    </row>
    <row r="164" spans="1:65" s="2" customFormat="1" ht="68.25">
      <c r="A164" s="33"/>
      <c r="B164" s="34"/>
      <c r="C164" s="35"/>
      <c r="D164" s="215" t="s">
        <v>154</v>
      </c>
      <c r="E164" s="35"/>
      <c r="F164" s="216" t="s">
        <v>250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154</v>
      </c>
      <c r="AU164" s="16" t="s">
        <v>85</v>
      </c>
    </row>
    <row r="165" spans="1:65" s="13" customFormat="1">
      <c r="B165" s="219"/>
      <c r="C165" s="220"/>
      <c r="D165" s="215" t="s">
        <v>161</v>
      </c>
      <c r="E165" s="221" t="s">
        <v>1</v>
      </c>
      <c r="F165" s="222" t="s">
        <v>297</v>
      </c>
      <c r="G165" s="220"/>
      <c r="H165" s="223">
        <v>22.225999999999999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161</v>
      </c>
      <c r="AU165" s="229" t="s">
        <v>85</v>
      </c>
      <c r="AV165" s="13" t="s">
        <v>87</v>
      </c>
      <c r="AW165" s="13" t="s">
        <v>34</v>
      </c>
      <c r="AX165" s="13" t="s">
        <v>85</v>
      </c>
      <c r="AY165" s="229" t="s">
        <v>144</v>
      </c>
    </row>
    <row r="166" spans="1:65" s="2" customFormat="1" ht="21.75" customHeight="1">
      <c r="A166" s="33"/>
      <c r="B166" s="34"/>
      <c r="C166" s="202" t="s">
        <v>7</v>
      </c>
      <c r="D166" s="202" t="s">
        <v>147</v>
      </c>
      <c r="E166" s="203" t="s">
        <v>252</v>
      </c>
      <c r="F166" s="204" t="s">
        <v>253</v>
      </c>
      <c r="G166" s="205" t="s">
        <v>248</v>
      </c>
      <c r="H166" s="206">
        <v>22.225999999999999</v>
      </c>
      <c r="I166" s="207"/>
      <c r="J166" s="208">
        <f>ROUND(I166*H166,2)</f>
        <v>0</v>
      </c>
      <c r="K166" s="204" t="s">
        <v>151</v>
      </c>
      <c r="L166" s="38"/>
      <c r="M166" s="209" t="s">
        <v>1</v>
      </c>
      <c r="N166" s="210" t="s">
        <v>42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216</v>
      </c>
      <c r="AT166" s="213" t="s">
        <v>147</v>
      </c>
      <c r="AU166" s="213" t="s">
        <v>85</v>
      </c>
      <c r="AY166" s="16" t="s">
        <v>144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0</v>
      </c>
      <c r="BL166" s="16" t="s">
        <v>216</v>
      </c>
      <c r="BM166" s="213" t="s">
        <v>298</v>
      </c>
    </row>
    <row r="167" spans="1:65" s="2" customFormat="1" ht="29.25">
      <c r="A167" s="33"/>
      <c r="B167" s="34"/>
      <c r="C167" s="35"/>
      <c r="D167" s="215" t="s">
        <v>154</v>
      </c>
      <c r="E167" s="35"/>
      <c r="F167" s="216" t="s">
        <v>255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154</v>
      </c>
      <c r="AU167" s="16" t="s">
        <v>85</v>
      </c>
    </row>
    <row r="168" spans="1:65" s="13" customFormat="1">
      <c r="B168" s="219"/>
      <c r="C168" s="220"/>
      <c r="D168" s="215" t="s">
        <v>161</v>
      </c>
      <c r="E168" s="221" t="s">
        <v>1</v>
      </c>
      <c r="F168" s="222" t="s">
        <v>299</v>
      </c>
      <c r="G168" s="220"/>
      <c r="H168" s="223">
        <v>22.225999999999999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161</v>
      </c>
      <c r="AU168" s="229" t="s">
        <v>85</v>
      </c>
      <c r="AV168" s="13" t="s">
        <v>87</v>
      </c>
      <c r="AW168" s="13" t="s">
        <v>34</v>
      </c>
      <c r="AX168" s="13" t="s">
        <v>85</v>
      </c>
      <c r="AY168" s="229" t="s">
        <v>144</v>
      </c>
    </row>
    <row r="169" spans="1:65" s="2" customFormat="1" ht="33" customHeight="1">
      <c r="A169" s="33"/>
      <c r="B169" s="34"/>
      <c r="C169" s="202" t="s">
        <v>257</v>
      </c>
      <c r="D169" s="202" t="s">
        <v>147</v>
      </c>
      <c r="E169" s="203" t="s">
        <v>246</v>
      </c>
      <c r="F169" s="204" t="s">
        <v>247</v>
      </c>
      <c r="G169" s="205" t="s">
        <v>248</v>
      </c>
      <c r="H169" s="206">
        <v>22.225999999999999</v>
      </c>
      <c r="I169" s="207"/>
      <c r="J169" s="208">
        <f>ROUND(I169*H169,2)</f>
        <v>0</v>
      </c>
      <c r="K169" s="204" t="s">
        <v>151</v>
      </c>
      <c r="L169" s="38"/>
      <c r="M169" s="209" t="s">
        <v>1</v>
      </c>
      <c r="N169" s="210" t="s">
        <v>42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216</v>
      </c>
      <c r="AT169" s="213" t="s">
        <v>147</v>
      </c>
      <c r="AU169" s="213" t="s">
        <v>85</v>
      </c>
      <c r="AY169" s="16" t="s">
        <v>144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216</v>
      </c>
      <c r="BM169" s="213" t="s">
        <v>300</v>
      </c>
    </row>
    <row r="170" spans="1:65" s="2" customFormat="1" ht="68.25">
      <c r="A170" s="33"/>
      <c r="B170" s="34"/>
      <c r="C170" s="35"/>
      <c r="D170" s="215" t="s">
        <v>154</v>
      </c>
      <c r="E170" s="35"/>
      <c r="F170" s="216" t="s">
        <v>250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154</v>
      </c>
      <c r="AU170" s="16" t="s">
        <v>85</v>
      </c>
    </row>
    <row r="171" spans="1:65" s="13" customFormat="1">
      <c r="B171" s="219"/>
      <c r="C171" s="220"/>
      <c r="D171" s="215" t="s">
        <v>161</v>
      </c>
      <c r="E171" s="221" t="s">
        <v>1</v>
      </c>
      <c r="F171" s="222" t="s">
        <v>299</v>
      </c>
      <c r="G171" s="220"/>
      <c r="H171" s="223">
        <v>22.225999999999999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161</v>
      </c>
      <c r="AU171" s="229" t="s">
        <v>85</v>
      </c>
      <c r="AV171" s="13" t="s">
        <v>87</v>
      </c>
      <c r="AW171" s="13" t="s">
        <v>34</v>
      </c>
      <c r="AX171" s="13" t="s">
        <v>85</v>
      </c>
      <c r="AY171" s="229" t="s">
        <v>144</v>
      </c>
    </row>
    <row r="172" spans="1:65" s="2" customFormat="1" ht="33" customHeight="1">
      <c r="A172" s="33"/>
      <c r="B172" s="34"/>
      <c r="C172" s="202" t="s">
        <v>259</v>
      </c>
      <c r="D172" s="202" t="s">
        <v>147</v>
      </c>
      <c r="E172" s="203" t="s">
        <v>260</v>
      </c>
      <c r="F172" s="204" t="s">
        <v>261</v>
      </c>
      <c r="G172" s="205" t="s">
        <v>150</v>
      </c>
      <c r="H172" s="206">
        <v>1</v>
      </c>
      <c r="I172" s="207"/>
      <c r="J172" s="208">
        <f>ROUND(I172*H172,2)</f>
        <v>0</v>
      </c>
      <c r="K172" s="204" t="s">
        <v>151</v>
      </c>
      <c r="L172" s="38"/>
      <c r="M172" s="209" t="s">
        <v>1</v>
      </c>
      <c r="N172" s="210" t="s">
        <v>42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216</v>
      </c>
      <c r="AT172" s="213" t="s">
        <v>147</v>
      </c>
      <c r="AU172" s="213" t="s">
        <v>85</v>
      </c>
      <c r="AY172" s="16" t="s">
        <v>144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216</v>
      </c>
      <c r="BM172" s="213" t="s">
        <v>301</v>
      </c>
    </row>
    <row r="173" spans="1:65" s="2" customFormat="1" ht="68.25">
      <c r="A173" s="33"/>
      <c r="B173" s="34"/>
      <c r="C173" s="35"/>
      <c r="D173" s="215" t="s">
        <v>154</v>
      </c>
      <c r="E173" s="35"/>
      <c r="F173" s="216" t="s">
        <v>263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154</v>
      </c>
      <c r="AU173" s="16" t="s">
        <v>85</v>
      </c>
    </row>
    <row r="174" spans="1:65" s="13" customFormat="1">
      <c r="B174" s="219"/>
      <c r="C174" s="220"/>
      <c r="D174" s="215" t="s">
        <v>161</v>
      </c>
      <c r="E174" s="221" t="s">
        <v>1</v>
      </c>
      <c r="F174" s="222" t="s">
        <v>302</v>
      </c>
      <c r="G174" s="220"/>
      <c r="H174" s="223">
        <v>1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161</v>
      </c>
      <c r="AU174" s="229" t="s">
        <v>85</v>
      </c>
      <c r="AV174" s="13" t="s">
        <v>87</v>
      </c>
      <c r="AW174" s="13" t="s">
        <v>34</v>
      </c>
      <c r="AX174" s="13" t="s">
        <v>85</v>
      </c>
      <c r="AY174" s="229" t="s">
        <v>144</v>
      </c>
    </row>
    <row r="175" spans="1:65" s="2" customFormat="1" ht="21.75" customHeight="1">
      <c r="A175" s="33"/>
      <c r="B175" s="34"/>
      <c r="C175" s="202" t="s">
        <v>265</v>
      </c>
      <c r="D175" s="202" t="s">
        <v>147</v>
      </c>
      <c r="E175" s="203" t="s">
        <v>621</v>
      </c>
      <c r="F175" s="204" t="s">
        <v>622</v>
      </c>
      <c r="G175" s="205" t="s">
        <v>248</v>
      </c>
      <c r="H175" s="206">
        <v>34</v>
      </c>
      <c r="I175" s="207"/>
      <c r="J175" s="208">
        <f>ROUND(I175*H175,2)</f>
        <v>0</v>
      </c>
      <c r="K175" s="204" t="s">
        <v>151</v>
      </c>
      <c r="L175" s="38"/>
      <c r="M175" s="209" t="s">
        <v>1</v>
      </c>
      <c r="N175" s="210" t="s">
        <v>42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216</v>
      </c>
      <c r="AT175" s="213" t="s">
        <v>147</v>
      </c>
      <c r="AU175" s="213" t="s">
        <v>85</v>
      </c>
      <c r="AY175" s="16" t="s">
        <v>144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216</v>
      </c>
      <c r="BM175" s="213" t="s">
        <v>646</v>
      </c>
    </row>
    <row r="176" spans="1:65" s="2" customFormat="1" ht="68.25">
      <c r="A176" s="33"/>
      <c r="B176" s="34"/>
      <c r="C176" s="35"/>
      <c r="D176" s="215" t="s">
        <v>154</v>
      </c>
      <c r="E176" s="35"/>
      <c r="F176" s="216" t="s">
        <v>624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154</v>
      </c>
      <c r="AU176" s="16" t="s">
        <v>85</v>
      </c>
    </row>
    <row r="177" spans="1:65" s="13" customFormat="1">
      <c r="B177" s="219"/>
      <c r="C177" s="220"/>
      <c r="D177" s="215" t="s">
        <v>161</v>
      </c>
      <c r="E177" s="221" t="s">
        <v>1</v>
      </c>
      <c r="F177" s="222" t="s">
        <v>647</v>
      </c>
      <c r="G177" s="220"/>
      <c r="H177" s="223">
        <v>34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161</v>
      </c>
      <c r="AU177" s="229" t="s">
        <v>85</v>
      </c>
      <c r="AV177" s="13" t="s">
        <v>87</v>
      </c>
      <c r="AW177" s="13" t="s">
        <v>34</v>
      </c>
      <c r="AX177" s="13" t="s">
        <v>85</v>
      </c>
      <c r="AY177" s="229" t="s">
        <v>144</v>
      </c>
    </row>
    <row r="178" spans="1:65" s="2" customFormat="1" ht="21.75" customHeight="1">
      <c r="A178" s="33"/>
      <c r="B178" s="34"/>
      <c r="C178" s="202" t="s">
        <v>270</v>
      </c>
      <c r="D178" s="202" t="s">
        <v>147</v>
      </c>
      <c r="E178" s="203" t="s">
        <v>266</v>
      </c>
      <c r="F178" s="204" t="s">
        <v>267</v>
      </c>
      <c r="G178" s="205" t="s">
        <v>248</v>
      </c>
      <c r="H178" s="206">
        <v>0.124</v>
      </c>
      <c r="I178" s="207"/>
      <c r="J178" s="208">
        <f>ROUND(I178*H178,2)</f>
        <v>0</v>
      </c>
      <c r="K178" s="204" t="s">
        <v>151</v>
      </c>
      <c r="L178" s="38"/>
      <c r="M178" s="209" t="s">
        <v>1</v>
      </c>
      <c r="N178" s="210" t="s">
        <v>42</v>
      </c>
      <c r="O178" s="70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216</v>
      </c>
      <c r="AT178" s="213" t="s">
        <v>147</v>
      </c>
      <c r="AU178" s="213" t="s">
        <v>85</v>
      </c>
      <c r="AY178" s="16" t="s">
        <v>144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85</v>
      </c>
      <c r="BK178" s="214">
        <f>ROUND(I178*H178,2)</f>
        <v>0</v>
      </c>
      <c r="BL178" s="16" t="s">
        <v>216</v>
      </c>
      <c r="BM178" s="213" t="s">
        <v>303</v>
      </c>
    </row>
    <row r="179" spans="1:65" s="2" customFormat="1" ht="29.25">
      <c r="A179" s="33"/>
      <c r="B179" s="34"/>
      <c r="C179" s="35"/>
      <c r="D179" s="215" t="s">
        <v>154</v>
      </c>
      <c r="E179" s="35"/>
      <c r="F179" s="216" t="s">
        <v>269</v>
      </c>
      <c r="G179" s="35"/>
      <c r="H179" s="35"/>
      <c r="I179" s="114"/>
      <c r="J179" s="35"/>
      <c r="K179" s="35"/>
      <c r="L179" s="38"/>
      <c r="M179" s="217"/>
      <c r="N179" s="218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154</v>
      </c>
      <c r="AU179" s="16" t="s">
        <v>85</v>
      </c>
    </row>
    <row r="180" spans="1:65" s="2" customFormat="1" ht="33" customHeight="1">
      <c r="A180" s="33"/>
      <c r="B180" s="34"/>
      <c r="C180" s="202" t="s">
        <v>372</v>
      </c>
      <c r="D180" s="202" t="s">
        <v>147</v>
      </c>
      <c r="E180" s="203" t="s">
        <v>271</v>
      </c>
      <c r="F180" s="204" t="s">
        <v>272</v>
      </c>
      <c r="G180" s="205" t="s">
        <v>150</v>
      </c>
      <c r="H180" s="206">
        <v>1</v>
      </c>
      <c r="I180" s="207"/>
      <c r="J180" s="208">
        <f>ROUND(I180*H180,2)</f>
        <v>0</v>
      </c>
      <c r="K180" s="204" t="s">
        <v>151</v>
      </c>
      <c r="L180" s="38"/>
      <c r="M180" s="209" t="s">
        <v>1</v>
      </c>
      <c r="N180" s="210" t="s">
        <v>42</v>
      </c>
      <c r="O180" s="70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216</v>
      </c>
      <c r="AT180" s="213" t="s">
        <v>147</v>
      </c>
      <c r="AU180" s="213" t="s">
        <v>85</v>
      </c>
      <c r="AY180" s="16" t="s">
        <v>144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85</v>
      </c>
      <c r="BK180" s="214">
        <f>ROUND(I180*H180,2)</f>
        <v>0</v>
      </c>
      <c r="BL180" s="16" t="s">
        <v>216</v>
      </c>
      <c r="BM180" s="213" t="s">
        <v>304</v>
      </c>
    </row>
    <row r="181" spans="1:65" s="2" customFormat="1" ht="68.25">
      <c r="A181" s="33"/>
      <c r="B181" s="34"/>
      <c r="C181" s="35"/>
      <c r="D181" s="215" t="s">
        <v>154</v>
      </c>
      <c r="E181" s="35"/>
      <c r="F181" s="216" t="s">
        <v>274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154</v>
      </c>
      <c r="AU181" s="16" t="s">
        <v>85</v>
      </c>
    </row>
    <row r="182" spans="1:65" s="13" customFormat="1">
      <c r="B182" s="219"/>
      <c r="C182" s="220"/>
      <c r="D182" s="215" t="s">
        <v>161</v>
      </c>
      <c r="E182" s="221" t="s">
        <v>1</v>
      </c>
      <c r="F182" s="222" t="s">
        <v>305</v>
      </c>
      <c r="G182" s="220"/>
      <c r="H182" s="223">
        <v>1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161</v>
      </c>
      <c r="AU182" s="229" t="s">
        <v>85</v>
      </c>
      <c r="AV182" s="13" t="s">
        <v>87</v>
      </c>
      <c r="AW182" s="13" t="s">
        <v>34</v>
      </c>
      <c r="AX182" s="13" t="s">
        <v>85</v>
      </c>
      <c r="AY182" s="229" t="s">
        <v>144</v>
      </c>
    </row>
    <row r="183" spans="1:65" s="2" customFormat="1" ht="21.75" customHeight="1">
      <c r="A183" s="33"/>
      <c r="B183" s="34"/>
      <c r="C183" s="202" t="s">
        <v>377</v>
      </c>
      <c r="D183" s="202" t="s">
        <v>147</v>
      </c>
      <c r="E183" s="203" t="s">
        <v>306</v>
      </c>
      <c r="F183" s="204" t="s">
        <v>307</v>
      </c>
      <c r="G183" s="205" t="s">
        <v>150</v>
      </c>
      <c r="H183" s="206">
        <v>6</v>
      </c>
      <c r="I183" s="207"/>
      <c r="J183" s="208">
        <f>ROUND(I183*H183,2)</f>
        <v>0</v>
      </c>
      <c r="K183" s="204" t="s">
        <v>151</v>
      </c>
      <c r="L183" s="38"/>
      <c r="M183" s="209" t="s">
        <v>1</v>
      </c>
      <c r="N183" s="210" t="s">
        <v>42</v>
      </c>
      <c r="O183" s="70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216</v>
      </c>
      <c r="AT183" s="213" t="s">
        <v>147</v>
      </c>
      <c r="AU183" s="213" t="s">
        <v>85</v>
      </c>
      <c r="AY183" s="16" t="s">
        <v>144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85</v>
      </c>
      <c r="BK183" s="214">
        <f>ROUND(I183*H183,2)</f>
        <v>0</v>
      </c>
      <c r="BL183" s="16" t="s">
        <v>216</v>
      </c>
      <c r="BM183" s="213" t="s">
        <v>308</v>
      </c>
    </row>
    <row r="184" spans="1:65" s="2" customFormat="1" ht="29.25">
      <c r="A184" s="33"/>
      <c r="B184" s="34"/>
      <c r="C184" s="35"/>
      <c r="D184" s="215" t="s">
        <v>154</v>
      </c>
      <c r="E184" s="35"/>
      <c r="F184" s="216" t="s">
        <v>309</v>
      </c>
      <c r="G184" s="35"/>
      <c r="H184" s="35"/>
      <c r="I184" s="114"/>
      <c r="J184" s="35"/>
      <c r="K184" s="35"/>
      <c r="L184" s="38"/>
      <c r="M184" s="217"/>
      <c r="N184" s="218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154</v>
      </c>
      <c r="AU184" s="16" t="s">
        <v>85</v>
      </c>
    </row>
    <row r="185" spans="1:65" s="13" customFormat="1">
      <c r="B185" s="219"/>
      <c r="C185" s="220"/>
      <c r="D185" s="215" t="s">
        <v>161</v>
      </c>
      <c r="E185" s="221" t="s">
        <v>1</v>
      </c>
      <c r="F185" s="222" t="s">
        <v>310</v>
      </c>
      <c r="G185" s="220"/>
      <c r="H185" s="223">
        <v>6</v>
      </c>
      <c r="I185" s="224"/>
      <c r="J185" s="220"/>
      <c r="K185" s="220"/>
      <c r="L185" s="225"/>
      <c r="M185" s="240"/>
      <c r="N185" s="241"/>
      <c r="O185" s="241"/>
      <c r="P185" s="241"/>
      <c r="Q185" s="241"/>
      <c r="R185" s="241"/>
      <c r="S185" s="241"/>
      <c r="T185" s="242"/>
      <c r="AT185" s="229" t="s">
        <v>161</v>
      </c>
      <c r="AU185" s="229" t="s">
        <v>85</v>
      </c>
      <c r="AV185" s="13" t="s">
        <v>87</v>
      </c>
      <c r="AW185" s="13" t="s">
        <v>34</v>
      </c>
      <c r="AX185" s="13" t="s">
        <v>85</v>
      </c>
      <c r="AY185" s="229" t="s">
        <v>144</v>
      </c>
    </row>
    <row r="186" spans="1:65" s="2" customFormat="1" ht="6.95" customHeight="1">
      <c r="A186" s="33"/>
      <c r="B186" s="53"/>
      <c r="C186" s="54"/>
      <c r="D186" s="54"/>
      <c r="E186" s="54"/>
      <c r="F186" s="54"/>
      <c r="G186" s="54"/>
      <c r="H186" s="54"/>
      <c r="I186" s="151"/>
      <c r="J186" s="54"/>
      <c r="K186" s="54"/>
      <c r="L186" s="38"/>
      <c r="M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</row>
  </sheetData>
  <sheetProtection algorithmName="SHA-512" hashValue="8bXI4+EDWCImld5TBef0xOiNMKiAJzuP5JL8Xk87+kPXeun7pEjoDJpewzOmgsxXR1zOxTv6wORF5NjtIt6izA==" saltValue="H/G+LyMwBXyCx+8SYniMQKgZCuYLoH+1tn38PiYQpYQMi0EpLl2vogRPNhvv+DjfNCC35hQjT3wfA/fkTnKvSQ==" spinCount="100000" sheet="1" objects="1" scenarios="1" formatColumns="0" formatRows="0" autoFilter="0"/>
  <autoFilter ref="C118:K18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108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7" t="str">
        <f>'Rekapitulace stavby'!K6</f>
        <v>Výměna kolejnic v úseku Suchdol nad Odrou – Heřmánky</v>
      </c>
      <c r="F7" s="308"/>
      <c r="G7" s="308"/>
      <c r="H7" s="308"/>
      <c r="I7" s="107"/>
      <c r="L7" s="19"/>
    </row>
    <row r="8" spans="1:46" s="2" customFormat="1" ht="12" customHeight="1">
      <c r="A8" s="33"/>
      <c r="B8" s="38"/>
      <c r="C8" s="33"/>
      <c r="D8" s="113" t="s">
        <v>119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9" t="s">
        <v>648</v>
      </c>
      <c r="F9" s="310"/>
      <c r="G9" s="310"/>
      <c r="H9" s="31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8. 6. 2020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1" t="str">
        <f>'Rekapitulace stavby'!E14</f>
        <v>Vyplň údaj</v>
      </c>
      <c r="F18" s="312"/>
      <c r="G18" s="312"/>
      <c r="H18" s="312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3" t="s">
        <v>1</v>
      </c>
      <c r="F27" s="313"/>
      <c r="G27" s="313"/>
      <c r="H27" s="31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ROUND((SUM(BE119:BE175)),  2)</f>
        <v>0</v>
      </c>
      <c r="G33" s="33"/>
      <c r="H33" s="33"/>
      <c r="I33" s="130">
        <v>0.21</v>
      </c>
      <c r="J33" s="129">
        <f>ROUND(((SUM(BE119:BE175))*I33),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ROUND((SUM(BF119:BF175)),  2)</f>
        <v>0</v>
      </c>
      <c r="G34" s="33"/>
      <c r="H34" s="33"/>
      <c r="I34" s="130">
        <v>0.15</v>
      </c>
      <c r="J34" s="129">
        <f>ROUND(((SUM(BF119:BF175))*I34),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ROUND((SUM(BG119:BG175)),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ROUND((SUM(BH119:BH175)),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ROUND((SUM(BI119:BI175)),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Výměna kolejnic v úseku Suchdol nad Odrou – Heřmánky</v>
      </c>
      <c r="F85" s="306"/>
      <c r="G85" s="306"/>
      <c r="H85" s="306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6" t="str">
        <f>E9</f>
        <v>SO 08 - Výměna kolejnic km 11,940 - 12,115 Odry - Heřmánky</v>
      </c>
      <c r="F87" s="304"/>
      <c r="G87" s="304"/>
      <c r="H87" s="30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PO Suchdol n.O.</v>
      </c>
      <c r="G89" s="35"/>
      <c r="H89" s="35"/>
      <c r="I89" s="116" t="s">
        <v>22</v>
      </c>
      <c r="J89" s="65" t="str">
        <f>IF(J12="","",J12)</f>
        <v>8. 6. 2020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122</v>
      </c>
      <c r="D94" s="156"/>
      <c r="E94" s="156"/>
      <c r="F94" s="156"/>
      <c r="G94" s="156"/>
      <c r="H94" s="156"/>
      <c r="I94" s="157"/>
      <c r="J94" s="158" t="s">
        <v>123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125</v>
      </c>
    </row>
    <row r="97" spans="1:31" s="9" customFormat="1" ht="24.95" customHeight="1">
      <c r="B97" s="160"/>
      <c r="C97" s="161"/>
      <c r="D97" s="162" t="s">
        <v>126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128</v>
      </c>
      <c r="E99" s="163"/>
      <c r="F99" s="163"/>
      <c r="G99" s="163"/>
      <c r="H99" s="163"/>
      <c r="I99" s="164"/>
      <c r="J99" s="165">
        <f>J158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5" t="str">
        <f>E7</f>
        <v>Výměna kolejnic v úseku Suchdol nad Odrou – Heřmánky</v>
      </c>
      <c r="F109" s="306"/>
      <c r="G109" s="306"/>
      <c r="H109" s="306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6" t="str">
        <f>E9</f>
        <v>SO 08 - Výměna kolejnic km 11,940 - 12,115 Odry - Heřmánky</v>
      </c>
      <c r="F111" s="304"/>
      <c r="G111" s="304"/>
      <c r="H111" s="304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PO Suchdol n.O.</v>
      </c>
      <c r="G113" s="35"/>
      <c r="H113" s="35"/>
      <c r="I113" s="116" t="s">
        <v>22</v>
      </c>
      <c r="J113" s="65" t="str">
        <f>IF(J12="","",J12)</f>
        <v>8. 6. 2020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130</v>
      </c>
      <c r="D118" s="177" t="s">
        <v>62</v>
      </c>
      <c r="E118" s="177" t="s">
        <v>58</v>
      </c>
      <c r="F118" s="177" t="s">
        <v>59</v>
      </c>
      <c r="G118" s="177" t="s">
        <v>131</v>
      </c>
      <c r="H118" s="177" t="s">
        <v>132</v>
      </c>
      <c r="I118" s="178" t="s">
        <v>133</v>
      </c>
      <c r="J118" s="177" t="s">
        <v>123</v>
      </c>
      <c r="K118" s="179" t="s">
        <v>134</v>
      </c>
      <c r="L118" s="180"/>
      <c r="M118" s="74" t="s">
        <v>1</v>
      </c>
      <c r="N118" s="75" t="s">
        <v>41</v>
      </c>
      <c r="O118" s="75" t="s">
        <v>135</v>
      </c>
      <c r="P118" s="75" t="s">
        <v>136</v>
      </c>
      <c r="Q118" s="75" t="s">
        <v>137</v>
      </c>
      <c r="R118" s="75" t="s">
        <v>138</v>
      </c>
      <c r="S118" s="75" t="s">
        <v>139</v>
      </c>
      <c r="T118" s="76" t="s">
        <v>140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141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P120+P158</f>
        <v>0</v>
      </c>
      <c r="Q119" s="78"/>
      <c r="R119" s="183">
        <f>R120+R158</f>
        <v>0.21642999999999998</v>
      </c>
      <c r="S119" s="78"/>
      <c r="T119" s="184">
        <f>T120+T158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125</v>
      </c>
      <c r="BK119" s="185">
        <f>BK120+BK158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142</v>
      </c>
      <c r="F120" s="189" t="s">
        <v>143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0.21642999999999998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145</v>
      </c>
      <c r="F121" s="200" t="s">
        <v>146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SUM(P122:P157)</f>
        <v>0</v>
      </c>
      <c r="Q121" s="194"/>
      <c r="R121" s="195">
        <f>SUM(R122:R157)</f>
        <v>0.21642999999999998</v>
      </c>
      <c r="S121" s="194"/>
      <c r="T121" s="196">
        <f>SUM(T122:T157)</f>
        <v>0</v>
      </c>
      <c r="AR121" s="197" t="s">
        <v>85</v>
      </c>
      <c r="AT121" s="198" t="s">
        <v>76</v>
      </c>
      <c r="AU121" s="198" t="s">
        <v>85</v>
      </c>
      <c r="AY121" s="197" t="s">
        <v>144</v>
      </c>
      <c r="BK121" s="199">
        <f>SUM(BK122:BK157)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147</v>
      </c>
      <c r="E122" s="203" t="s">
        <v>148</v>
      </c>
      <c r="F122" s="204" t="s">
        <v>149</v>
      </c>
      <c r="G122" s="205" t="s">
        <v>150</v>
      </c>
      <c r="H122" s="206">
        <v>16</v>
      </c>
      <c r="I122" s="207"/>
      <c r="J122" s="208">
        <f>ROUND(I122*H122,2)</f>
        <v>0</v>
      </c>
      <c r="K122" s="204" t="s">
        <v>151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147</v>
      </c>
      <c r="AU122" s="213" t="s">
        <v>87</v>
      </c>
      <c r="AY122" s="16" t="s">
        <v>144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649</v>
      </c>
    </row>
    <row r="123" spans="1:65" s="2" customFormat="1" ht="19.5">
      <c r="A123" s="33"/>
      <c r="B123" s="34"/>
      <c r="C123" s="35"/>
      <c r="D123" s="215" t="s">
        <v>154</v>
      </c>
      <c r="E123" s="35"/>
      <c r="F123" s="216" t="s">
        <v>155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154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147</v>
      </c>
      <c r="E124" s="203" t="s">
        <v>156</v>
      </c>
      <c r="F124" s="204" t="s">
        <v>157</v>
      </c>
      <c r="G124" s="205" t="s">
        <v>158</v>
      </c>
      <c r="H124" s="206">
        <v>300</v>
      </c>
      <c r="I124" s="207"/>
      <c r="J124" s="208">
        <f>ROUND(I124*H124,2)</f>
        <v>0</v>
      </c>
      <c r="K124" s="204" t="s">
        <v>151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152</v>
      </c>
      <c r="AT124" s="213" t="s">
        <v>147</v>
      </c>
      <c r="AU124" s="213" t="s">
        <v>87</v>
      </c>
      <c r="AY124" s="16" t="s">
        <v>144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152</v>
      </c>
      <c r="BM124" s="213" t="s">
        <v>650</v>
      </c>
    </row>
    <row r="125" spans="1:65" s="2" customFormat="1" ht="39">
      <c r="A125" s="33"/>
      <c r="B125" s="34"/>
      <c r="C125" s="35"/>
      <c r="D125" s="215" t="s">
        <v>154</v>
      </c>
      <c r="E125" s="35"/>
      <c r="F125" s="216" t="s">
        <v>160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154</v>
      </c>
      <c r="AU125" s="16" t="s">
        <v>87</v>
      </c>
    </row>
    <row r="126" spans="1:65" s="13" customFormat="1">
      <c r="B126" s="219"/>
      <c r="C126" s="220"/>
      <c r="D126" s="215" t="s">
        <v>161</v>
      </c>
      <c r="E126" s="221" t="s">
        <v>1</v>
      </c>
      <c r="F126" s="222" t="s">
        <v>162</v>
      </c>
      <c r="G126" s="220"/>
      <c r="H126" s="223">
        <v>300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161</v>
      </c>
      <c r="AU126" s="229" t="s">
        <v>87</v>
      </c>
      <c r="AV126" s="13" t="s">
        <v>87</v>
      </c>
      <c r="AW126" s="13" t="s">
        <v>34</v>
      </c>
      <c r="AX126" s="13" t="s">
        <v>85</v>
      </c>
      <c r="AY126" s="229" t="s">
        <v>144</v>
      </c>
    </row>
    <row r="127" spans="1:65" s="2" customFormat="1" ht="21.75" customHeight="1">
      <c r="A127" s="33"/>
      <c r="B127" s="34"/>
      <c r="C127" s="202" t="s">
        <v>163</v>
      </c>
      <c r="D127" s="202" t="s">
        <v>147</v>
      </c>
      <c r="E127" s="203" t="s">
        <v>164</v>
      </c>
      <c r="F127" s="204" t="s">
        <v>165</v>
      </c>
      <c r="G127" s="205" t="s">
        <v>158</v>
      </c>
      <c r="H127" s="206">
        <v>50</v>
      </c>
      <c r="I127" s="207"/>
      <c r="J127" s="208">
        <f>ROUND(I127*H127,2)</f>
        <v>0</v>
      </c>
      <c r="K127" s="204" t="s">
        <v>151</v>
      </c>
      <c r="L127" s="38"/>
      <c r="M127" s="209" t="s">
        <v>1</v>
      </c>
      <c r="N127" s="210" t="s">
        <v>42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152</v>
      </c>
      <c r="AT127" s="213" t="s">
        <v>147</v>
      </c>
      <c r="AU127" s="213" t="s">
        <v>87</v>
      </c>
      <c r="AY127" s="16" t="s">
        <v>144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152</v>
      </c>
      <c r="BM127" s="213" t="s">
        <v>651</v>
      </c>
    </row>
    <row r="128" spans="1:65" s="2" customFormat="1" ht="39">
      <c r="A128" s="33"/>
      <c r="B128" s="34"/>
      <c r="C128" s="35"/>
      <c r="D128" s="215" t="s">
        <v>154</v>
      </c>
      <c r="E128" s="35"/>
      <c r="F128" s="216" t="s">
        <v>167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154</v>
      </c>
      <c r="AU128" s="16" t="s">
        <v>87</v>
      </c>
    </row>
    <row r="129" spans="1:65" s="13" customFormat="1">
      <c r="B129" s="219"/>
      <c r="C129" s="220"/>
      <c r="D129" s="215" t="s">
        <v>161</v>
      </c>
      <c r="E129" s="221" t="s">
        <v>1</v>
      </c>
      <c r="F129" s="222" t="s">
        <v>168</v>
      </c>
      <c r="G129" s="220"/>
      <c r="H129" s="223">
        <v>50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161</v>
      </c>
      <c r="AU129" s="229" t="s">
        <v>87</v>
      </c>
      <c r="AV129" s="13" t="s">
        <v>87</v>
      </c>
      <c r="AW129" s="13" t="s">
        <v>34</v>
      </c>
      <c r="AX129" s="13" t="s">
        <v>85</v>
      </c>
      <c r="AY129" s="229" t="s">
        <v>144</v>
      </c>
    </row>
    <row r="130" spans="1:65" s="2" customFormat="1" ht="21.75" customHeight="1">
      <c r="A130" s="33"/>
      <c r="B130" s="34"/>
      <c r="C130" s="202" t="s">
        <v>152</v>
      </c>
      <c r="D130" s="202" t="s">
        <v>147</v>
      </c>
      <c r="E130" s="203" t="s">
        <v>169</v>
      </c>
      <c r="F130" s="204" t="s">
        <v>170</v>
      </c>
      <c r="G130" s="205" t="s">
        <v>158</v>
      </c>
      <c r="H130" s="206">
        <v>350</v>
      </c>
      <c r="I130" s="207"/>
      <c r="J130" s="208">
        <f>ROUND(I130*H130,2)</f>
        <v>0</v>
      </c>
      <c r="K130" s="204" t="s">
        <v>151</v>
      </c>
      <c r="L130" s="38"/>
      <c r="M130" s="209" t="s">
        <v>1</v>
      </c>
      <c r="N130" s="210" t="s">
        <v>42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152</v>
      </c>
      <c r="AT130" s="213" t="s">
        <v>147</v>
      </c>
      <c r="AU130" s="213" t="s">
        <v>87</v>
      </c>
      <c r="AY130" s="16" t="s">
        <v>144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85</v>
      </c>
      <c r="BK130" s="214">
        <f>ROUND(I130*H130,2)</f>
        <v>0</v>
      </c>
      <c r="BL130" s="16" t="s">
        <v>152</v>
      </c>
      <c r="BM130" s="213" t="s">
        <v>652</v>
      </c>
    </row>
    <row r="131" spans="1:65" s="2" customFormat="1" ht="19.5">
      <c r="A131" s="33"/>
      <c r="B131" s="34"/>
      <c r="C131" s="35"/>
      <c r="D131" s="215" t="s">
        <v>154</v>
      </c>
      <c r="E131" s="35"/>
      <c r="F131" s="216" t="s">
        <v>172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154</v>
      </c>
      <c r="AU131" s="16" t="s">
        <v>87</v>
      </c>
    </row>
    <row r="132" spans="1:65" s="2" customFormat="1" ht="21.75" customHeight="1">
      <c r="A132" s="33"/>
      <c r="B132" s="34"/>
      <c r="C132" s="202" t="s">
        <v>145</v>
      </c>
      <c r="D132" s="202" t="s">
        <v>147</v>
      </c>
      <c r="E132" s="203" t="s">
        <v>173</v>
      </c>
      <c r="F132" s="204" t="s">
        <v>174</v>
      </c>
      <c r="G132" s="205" t="s">
        <v>150</v>
      </c>
      <c r="H132" s="206">
        <v>4</v>
      </c>
      <c r="I132" s="207"/>
      <c r="J132" s="208">
        <f>ROUND(I132*H132,2)</f>
        <v>0</v>
      </c>
      <c r="K132" s="204" t="s">
        <v>151</v>
      </c>
      <c r="L132" s="38"/>
      <c r="M132" s="209" t="s">
        <v>1</v>
      </c>
      <c r="N132" s="210" t="s">
        <v>42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152</v>
      </c>
      <c r="AT132" s="213" t="s">
        <v>147</v>
      </c>
      <c r="AU132" s="213" t="s">
        <v>87</v>
      </c>
      <c r="AY132" s="16" t="s">
        <v>144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85</v>
      </c>
      <c r="BK132" s="214">
        <f>ROUND(I132*H132,2)</f>
        <v>0</v>
      </c>
      <c r="BL132" s="16" t="s">
        <v>152</v>
      </c>
      <c r="BM132" s="213" t="s">
        <v>653</v>
      </c>
    </row>
    <row r="133" spans="1:65" s="2" customFormat="1" ht="19.5">
      <c r="A133" s="33"/>
      <c r="B133" s="34"/>
      <c r="C133" s="35"/>
      <c r="D133" s="215" t="s">
        <v>154</v>
      </c>
      <c r="E133" s="35"/>
      <c r="F133" s="216" t="s">
        <v>176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154</v>
      </c>
      <c r="AU133" s="16" t="s">
        <v>87</v>
      </c>
    </row>
    <row r="134" spans="1:65" s="2" customFormat="1" ht="21.75" customHeight="1">
      <c r="A134" s="33"/>
      <c r="B134" s="34"/>
      <c r="C134" s="202" t="s">
        <v>177</v>
      </c>
      <c r="D134" s="202" t="s">
        <v>147</v>
      </c>
      <c r="E134" s="203" t="s">
        <v>178</v>
      </c>
      <c r="F134" s="204" t="s">
        <v>179</v>
      </c>
      <c r="G134" s="205" t="s">
        <v>150</v>
      </c>
      <c r="H134" s="206">
        <v>160</v>
      </c>
      <c r="I134" s="207"/>
      <c r="J134" s="208">
        <f>ROUND(I134*H134,2)</f>
        <v>0</v>
      </c>
      <c r="K134" s="204" t="s">
        <v>151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152</v>
      </c>
      <c r="AT134" s="213" t="s">
        <v>147</v>
      </c>
      <c r="AU134" s="213" t="s">
        <v>87</v>
      </c>
      <c r="AY134" s="16" t="s">
        <v>144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152</v>
      </c>
      <c r="BM134" s="213" t="s">
        <v>654</v>
      </c>
    </row>
    <row r="135" spans="1:65" s="2" customFormat="1" ht="19.5">
      <c r="A135" s="33"/>
      <c r="B135" s="34"/>
      <c r="C135" s="35"/>
      <c r="D135" s="215" t="s">
        <v>154</v>
      </c>
      <c r="E135" s="35"/>
      <c r="F135" s="216" t="s">
        <v>181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154</v>
      </c>
      <c r="AU135" s="16" t="s">
        <v>87</v>
      </c>
    </row>
    <row r="136" spans="1:65" s="2" customFormat="1" ht="21.75" customHeight="1">
      <c r="A136" s="33"/>
      <c r="B136" s="34"/>
      <c r="C136" s="202" t="s">
        <v>182</v>
      </c>
      <c r="D136" s="202" t="s">
        <v>147</v>
      </c>
      <c r="E136" s="203" t="s">
        <v>183</v>
      </c>
      <c r="F136" s="204" t="s">
        <v>184</v>
      </c>
      <c r="G136" s="205" t="s">
        <v>150</v>
      </c>
      <c r="H136" s="206">
        <v>159</v>
      </c>
      <c r="I136" s="207"/>
      <c r="J136" s="208">
        <f>ROUND(I136*H136,2)</f>
        <v>0</v>
      </c>
      <c r="K136" s="204" t="s">
        <v>151</v>
      </c>
      <c r="L136" s="38"/>
      <c r="M136" s="209" t="s">
        <v>1</v>
      </c>
      <c r="N136" s="210" t="s">
        <v>42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152</v>
      </c>
      <c r="AT136" s="213" t="s">
        <v>147</v>
      </c>
      <c r="AU136" s="213" t="s">
        <v>87</v>
      </c>
      <c r="AY136" s="16" t="s">
        <v>144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85</v>
      </c>
      <c r="BK136" s="214">
        <f>ROUND(I136*H136,2)</f>
        <v>0</v>
      </c>
      <c r="BL136" s="16" t="s">
        <v>152</v>
      </c>
      <c r="BM136" s="213" t="s">
        <v>655</v>
      </c>
    </row>
    <row r="137" spans="1:65" s="2" customFormat="1" ht="19.5">
      <c r="A137" s="33"/>
      <c r="B137" s="34"/>
      <c r="C137" s="35"/>
      <c r="D137" s="215" t="s">
        <v>154</v>
      </c>
      <c r="E137" s="35"/>
      <c r="F137" s="216" t="s">
        <v>186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154</v>
      </c>
      <c r="AU137" s="16" t="s">
        <v>87</v>
      </c>
    </row>
    <row r="138" spans="1:65" s="2" customFormat="1" ht="21.75" customHeight="1">
      <c r="A138" s="33"/>
      <c r="B138" s="34"/>
      <c r="C138" s="202" t="s">
        <v>187</v>
      </c>
      <c r="D138" s="202" t="s">
        <v>147</v>
      </c>
      <c r="E138" s="203" t="s">
        <v>188</v>
      </c>
      <c r="F138" s="204" t="s">
        <v>189</v>
      </c>
      <c r="G138" s="205" t="s">
        <v>190</v>
      </c>
      <c r="H138" s="206">
        <v>8</v>
      </c>
      <c r="I138" s="207"/>
      <c r="J138" s="208">
        <f>ROUND(I138*H138,2)</f>
        <v>0</v>
      </c>
      <c r="K138" s="204" t="s">
        <v>151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152</v>
      </c>
      <c r="AT138" s="213" t="s">
        <v>147</v>
      </c>
      <c r="AU138" s="213" t="s">
        <v>87</v>
      </c>
      <c r="AY138" s="16" t="s">
        <v>144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152</v>
      </c>
      <c r="BM138" s="213" t="s">
        <v>656</v>
      </c>
    </row>
    <row r="139" spans="1:65" s="2" customFormat="1" ht="39">
      <c r="A139" s="33"/>
      <c r="B139" s="34"/>
      <c r="C139" s="35"/>
      <c r="D139" s="215" t="s">
        <v>154</v>
      </c>
      <c r="E139" s="35"/>
      <c r="F139" s="216" t="s">
        <v>192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154</v>
      </c>
      <c r="AU139" s="16" t="s">
        <v>87</v>
      </c>
    </row>
    <row r="140" spans="1:65" s="2" customFormat="1" ht="21.75" customHeight="1">
      <c r="A140" s="33"/>
      <c r="B140" s="34"/>
      <c r="C140" s="202" t="s">
        <v>193</v>
      </c>
      <c r="D140" s="202" t="s">
        <v>147</v>
      </c>
      <c r="E140" s="203" t="s">
        <v>194</v>
      </c>
      <c r="F140" s="204" t="s">
        <v>195</v>
      </c>
      <c r="G140" s="205" t="s">
        <v>158</v>
      </c>
      <c r="H140" s="206">
        <v>350</v>
      </c>
      <c r="I140" s="207"/>
      <c r="J140" s="208">
        <f>ROUND(I140*H140,2)</f>
        <v>0</v>
      </c>
      <c r="K140" s="204" t="s">
        <v>151</v>
      </c>
      <c r="L140" s="38"/>
      <c r="M140" s="209" t="s">
        <v>1</v>
      </c>
      <c r="N140" s="210" t="s">
        <v>42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152</v>
      </c>
      <c r="AT140" s="213" t="s">
        <v>147</v>
      </c>
      <c r="AU140" s="213" t="s">
        <v>87</v>
      </c>
      <c r="AY140" s="16" t="s">
        <v>144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0</v>
      </c>
      <c r="BL140" s="16" t="s">
        <v>152</v>
      </c>
      <c r="BM140" s="213" t="s">
        <v>657</v>
      </c>
    </row>
    <row r="141" spans="1:65" s="2" customFormat="1" ht="29.25">
      <c r="A141" s="33"/>
      <c r="B141" s="34"/>
      <c r="C141" s="35"/>
      <c r="D141" s="215" t="s">
        <v>154</v>
      </c>
      <c r="E141" s="35"/>
      <c r="F141" s="216" t="s">
        <v>197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154</v>
      </c>
      <c r="AU141" s="16" t="s">
        <v>87</v>
      </c>
    </row>
    <row r="142" spans="1:65" s="2" customFormat="1" ht="21.75" customHeight="1">
      <c r="A142" s="33"/>
      <c r="B142" s="34"/>
      <c r="C142" s="202" t="s">
        <v>198</v>
      </c>
      <c r="D142" s="202" t="s">
        <v>147</v>
      </c>
      <c r="E142" s="203" t="s">
        <v>199</v>
      </c>
      <c r="F142" s="204" t="s">
        <v>200</v>
      </c>
      <c r="G142" s="205" t="s">
        <v>158</v>
      </c>
      <c r="H142" s="206">
        <v>200</v>
      </c>
      <c r="I142" s="207"/>
      <c r="J142" s="208">
        <f>ROUND(I142*H142,2)</f>
        <v>0</v>
      </c>
      <c r="K142" s="204" t="s">
        <v>151</v>
      </c>
      <c r="L142" s="38"/>
      <c r="M142" s="209" t="s">
        <v>1</v>
      </c>
      <c r="N142" s="210" t="s">
        <v>42</v>
      </c>
      <c r="O142" s="70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152</v>
      </c>
      <c r="AT142" s="213" t="s">
        <v>147</v>
      </c>
      <c r="AU142" s="213" t="s">
        <v>87</v>
      </c>
      <c r="AY142" s="16" t="s">
        <v>144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85</v>
      </c>
      <c r="BK142" s="214">
        <f>ROUND(I142*H142,2)</f>
        <v>0</v>
      </c>
      <c r="BL142" s="16" t="s">
        <v>152</v>
      </c>
      <c r="BM142" s="213" t="s">
        <v>658</v>
      </c>
    </row>
    <row r="143" spans="1:65" s="2" customFormat="1" ht="29.25">
      <c r="A143" s="33"/>
      <c r="B143" s="34"/>
      <c r="C143" s="35"/>
      <c r="D143" s="215" t="s">
        <v>154</v>
      </c>
      <c r="E143" s="35"/>
      <c r="F143" s="216" t="s">
        <v>202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154</v>
      </c>
      <c r="AU143" s="16" t="s">
        <v>87</v>
      </c>
    </row>
    <row r="144" spans="1:65" s="2" customFormat="1" ht="21.75" customHeight="1">
      <c r="A144" s="33"/>
      <c r="B144" s="34"/>
      <c r="C144" s="202" t="s">
        <v>203</v>
      </c>
      <c r="D144" s="202" t="s">
        <v>147</v>
      </c>
      <c r="E144" s="203" t="s">
        <v>204</v>
      </c>
      <c r="F144" s="204" t="s">
        <v>205</v>
      </c>
      <c r="G144" s="205" t="s">
        <v>158</v>
      </c>
      <c r="H144" s="206">
        <v>200</v>
      </c>
      <c r="I144" s="207"/>
      <c r="J144" s="208">
        <f>ROUND(I144*H144,2)</f>
        <v>0</v>
      </c>
      <c r="K144" s="204" t="s">
        <v>151</v>
      </c>
      <c r="L144" s="38"/>
      <c r="M144" s="209" t="s">
        <v>1</v>
      </c>
      <c r="N144" s="210" t="s">
        <v>42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152</v>
      </c>
      <c r="AT144" s="213" t="s">
        <v>147</v>
      </c>
      <c r="AU144" s="213" t="s">
        <v>87</v>
      </c>
      <c r="AY144" s="16" t="s">
        <v>144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85</v>
      </c>
      <c r="BK144" s="214">
        <f>ROUND(I144*H144,2)</f>
        <v>0</v>
      </c>
      <c r="BL144" s="16" t="s">
        <v>152</v>
      </c>
      <c r="BM144" s="213" t="s">
        <v>659</v>
      </c>
    </row>
    <row r="145" spans="1:65" s="2" customFormat="1" ht="29.25">
      <c r="A145" s="33"/>
      <c r="B145" s="34"/>
      <c r="C145" s="35"/>
      <c r="D145" s="215" t="s">
        <v>154</v>
      </c>
      <c r="E145" s="35"/>
      <c r="F145" s="216" t="s">
        <v>207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154</v>
      </c>
      <c r="AU145" s="16" t="s">
        <v>87</v>
      </c>
    </row>
    <row r="146" spans="1:65" s="2" customFormat="1" ht="21.75" customHeight="1">
      <c r="A146" s="33"/>
      <c r="B146" s="34"/>
      <c r="C146" s="202" t="s">
        <v>208</v>
      </c>
      <c r="D146" s="202" t="s">
        <v>147</v>
      </c>
      <c r="E146" s="203" t="s">
        <v>209</v>
      </c>
      <c r="F146" s="204" t="s">
        <v>210</v>
      </c>
      <c r="G146" s="205" t="s">
        <v>190</v>
      </c>
      <c r="H146" s="206">
        <v>2</v>
      </c>
      <c r="I146" s="207"/>
      <c r="J146" s="208">
        <f>ROUND(I146*H146,2)</f>
        <v>0</v>
      </c>
      <c r="K146" s="204" t="s">
        <v>151</v>
      </c>
      <c r="L146" s="38"/>
      <c r="M146" s="209" t="s">
        <v>1</v>
      </c>
      <c r="N146" s="210" t="s">
        <v>42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152</v>
      </c>
      <c r="AT146" s="213" t="s">
        <v>147</v>
      </c>
      <c r="AU146" s="213" t="s">
        <v>87</v>
      </c>
      <c r="AY146" s="16" t="s">
        <v>144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85</v>
      </c>
      <c r="BK146" s="214">
        <f>ROUND(I146*H146,2)</f>
        <v>0</v>
      </c>
      <c r="BL146" s="16" t="s">
        <v>152</v>
      </c>
      <c r="BM146" s="213" t="s">
        <v>660</v>
      </c>
    </row>
    <row r="147" spans="1:65" s="2" customFormat="1" ht="29.25">
      <c r="A147" s="33"/>
      <c r="B147" s="34"/>
      <c r="C147" s="35"/>
      <c r="D147" s="215" t="s">
        <v>154</v>
      </c>
      <c r="E147" s="35"/>
      <c r="F147" s="216" t="s">
        <v>212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154</v>
      </c>
      <c r="AU147" s="16" t="s">
        <v>87</v>
      </c>
    </row>
    <row r="148" spans="1:65" s="2" customFormat="1" ht="21.75" customHeight="1">
      <c r="A148" s="33"/>
      <c r="B148" s="34"/>
      <c r="C148" s="230" t="s">
        <v>213</v>
      </c>
      <c r="D148" s="230" t="s">
        <v>223</v>
      </c>
      <c r="E148" s="231" t="s">
        <v>224</v>
      </c>
      <c r="F148" s="232" t="s">
        <v>225</v>
      </c>
      <c r="G148" s="233" t="s">
        <v>150</v>
      </c>
      <c r="H148" s="234">
        <v>536</v>
      </c>
      <c r="I148" s="235"/>
      <c r="J148" s="236">
        <f>ROUND(I148*H148,2)</f>
        <v>0</v>
      </c>
      <c r="K148" s="232" t="s">
        <v>151</v>
      </c>
      <c r="L148" s="237"/>
      <c r="M148" s="238" t="s">
        <v>1</v>
      </c>
      <c r="N148" s="239" t="s">
        <v>42</v>
      </c>
      <c r="O148" s="70"/>
      <c r="P148" s="211">
        <f>O148*H148</f>
        <v>0</v>
      </c>
      <c r="Q148" s="211">
        <v>1.8000000000000001E-4</v>
      </c>
      <c r="R148" s="211">
        <f>Q148*H148</f>
        <v>9.648000000000001E-2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187</v>
      </c>
      <c r="AT148" s="213" t="s">
        <v>223</v>
      </c>
      <c r="AU148" s="213" t="s">
        <v>87</v>
      </c>
      <c r="AY148" s="16" t="s">
        <v>144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85</v>
      </c>
      <c r="BK148" s="214">
        <f>ROUND(I148*H148,2)</f>
        <v>0</v>
      </c>
      <c r="BL148" s="16" t="s">
        <v>152</v>
      </c>
      <c r="BM148" s="213" t="s">
        <v>661</v>
      </c>
    </row>
    <row r="149" spans="1:65" s="2" customFormat="1">
      <c r="A149" s="33"/>
      <c r="B149" s="34"/>
      <c r="C149" s="35"/>
      <c r="D149" s="215" t="s">
        <v>154</v>
      </c>
      <c r="E149" s="35"/>
      <c r="F149" s="216" t="s">
        <v>225</v>
      </c>
      <c r="G149" s="35"/>
      <c r="H149" s="35"/>
      <c r="I149" s="114"/>
      <c r="J149" s="35"/>
      <c r="K149" s="35"/>
      <c r="L149" s="38"/>
      <c r="M149" s="217"/>
      <c r="N149" s="21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154</v>
      </c>
      <c r="AU149" s="16" t="s">
        <v>87</v>
      </c>
    </row>
    <row r="150" spans="1:65" s="2" customFormat="1" ht="21.75" customHeight="1">
      <c r="A150" s="33"/>
      <c r="B150" s="34"/>
      <c r="C150" s="230" t="s">
        <v>218</v>
      </c>
      <c r="D150" s="230" t="s">
        <v>223</v>
      </c>
      <c r="E150" s="231" t="s">
        <v>228</v>
      </c>
      <c r="F150" s="232" t="s">
        <v>229</v>
      </c>
      <c r="G150" s="233" t="s">
        <v>150</v>
      </c>
      <c r="H150" s="234">
        <v>160</v>
      </c>
      <c r="I150" s="235"/>
      <c r="J150" s="236">
        <f>ROUND(I150*H150,2)</f>
        <v>0</v>
      </c>
      <c r="K150" s="232" t="s">
        <v>151</v>
      </c>
      <c r="L150" s="237"/>
      <c r="M150" s="238" t="s">
        <v>1</v>
      </c>
      <c r="N150" s="239" t="s">
        <v>42</v>
      </c>
      <c r="O150" s="70"/>
      <c r="P150" s="211">
        <f>O150*H150</f>
        <v>0</v>
      </c>
      <c r="Q150" s="211">
        <v>4.0999999999999999E-4</v>
      </c>
      <c r="R150" s="211">
        <f>Q150*H150</f>
        <v>6.5599999999999992E-2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187</v>
      </c>
      <c r="AT150" s="213" t="s">
        <v>223</v>
      </c>
      <c r="AU150" s="213" t="s">
        <v>87</v>
      </c>
      <c r="AY150" s="16" t="s">
        <v>144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85</v>
      </c>
      <c r="BK150" s="214">
        <f>ROUND(I150*H150,2)</f>
        <v>0</v>
      </c>
      <c r="BL150" s="16" t="s">
        <v>152</v>
      </c>
      <c r="BM150" s="213" t="s">
        <v>662</v>
      </c>
    </row>
    <row r="151" spans="1:65" s="2" customFormat="1">
      <c r="A151" s="33"/>
      <c r="B151" s="34"/>
      <c r="C151" s="35"/>
      <c r="D151" s="215" t="s">
        <v>154</v>
      </c>
      <c r="E151" s="35"/>
      <c r="F151" s="216" t="s">
        <v>229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154</v>
      </c>
      <c r="AU151" s="16" t="s">
        <v>87</v>
      </c>
    </row>
    <row r="152" spans="1:65" s="2" customFormat="1" ht="21.75" customHeight="1">
      <c r="A152" s="33"/>
      <c r="B152" s="34"/>
      <c r="C152" s="230" t="s">
        <v>8</v>
      </c>
      <c r="D152" s="230" t="s">
        <v>223</v>
      </c>
      <c r="E152" s="231" t="s">
        <v>232</v>
      </c>
      <c r="F152" s="232" t="s">
        <v>233</v>
      </c>
      <c r="G152" s="233" t="s">
        <v>150</v>
      </c>
      <c r="H152" s="234">
        <v>160</v>
      </c>
      <c r="I152" s="235"/>
      <c r="J152" s="236">
        <f>ROUND(I152*H152,2)</f>
        <v>0</v>
      </c>
      <c r="K152" s="232" t="s">
        <v>151</v>
      </c>
      <c r="L152" s="237"/>
      <c r="M152" s="238" t="s">
        <v>1</v>
      </c>
      <c r="N152" s="239" t="s">
        <v>42</v>
      </c>
      <c r="O152" s="70"/>
      <c r="P152" s="211">
        <f>O152*H152</f>
        <v>0</v>
      </c>
      <c r="Q152" s="211">
        <v>1.4999999999999999E-4</v>
      </c>
      <c r="R152" s="211">
        <f>Q152*H152</f>
        <v>2.3999999999999997E-2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187</v>
      </c>
      <c r="AT152" s="213" t="s">
        <v>223</v>
      </c>
      <c r="AU152" s="213" t="s">
        <v>87</v>
      </c>
      <c r="AY152" s="16" t="s">
        <v>144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152</v>
      </c>
      <c r="BM152" s="213" t="s">
        <v>663</v>
      </c>
    </row>
    <row r="153" spans="1:65" s="2" customFormat="1">
      <c r="A153" s="33"/>
      <c r="B153" s="34"/>
      <c r="C153" s="35"/>
      <c r="D153" s="215" t="s">
        <v>154</v>
      </c>
      <c r="E153" s="35"/>
      <c r="F153" s="216" t="s">
        <v>233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154</v>
      </c>
      <c r="AU153" s="16" t="s">
        <v>87</v>
      </c>
    </row>
    <row r="154" spans="1:65" s="2" customFormat="1" ht="21.75" customHeight="1">
      <c r="A154" s="33"/>
      <c r="B154" s="34"/>
      <c r="C154" s="230" t="s">
        <v>227</v>
      </c>
      <c r="D154" s="230" t="s">
        <v>223</v>
      </c>
      <c r="E154" s="231" t="s">
        <v>236</v>
      </c>
      <c r="F154" s="232" t="s">
        <v>237</v>
      </c>
      <c r="G154" s="233" t="s">
        <v>150</v>
      </c>
      <c r="H154" s="234">
        <v>160</v>
      </c>
      <c r="I154" s="235"/>
      <c r="J154" s="236">
        <f>ROUND(I154*H154,2)</f>
        <v>0</v>
      </c>
      <c r="K154" s="232" t="s">
        <v>151</v>
      </c>
      <c r="L154" s="237"/>
      <c r="M154" s="238" t="s">
        <v>1</v>
      </c>
      <c r="N154" s="239" t="s">
        <v>42</v>
      </c>
      <c r="O154" s="70"/>
      <c r="P154" s="211">
        <f>O154*H154</f>
        <v>0</v>
      </c>
      <c r="Q154" s="211">
        <v>9.0000000000000006E-5</v>
      </c>
      <c r="R154" s="211">
        <f>Q154*H154</f>
        <v>1.4400000000000001E-2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187</v>
      </c>
      <c r="AT154" s="213" t="s">
        <v>223</v>
      </c>
      <c r="AU154" s="213" t="s">
        <v>87</v>
      </c>
      <c r="AY154" s="16" t="s">
        <v>144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85</v>
      </c>
      <c r="BK154" s="214">
        <f>ROUND(I154*H154,2)</f>
        <v>0</v>
      </c>
      <c r="BL154" s="16" t="s">
        <v>152</v>
      </c>
      <c r="BM154" s="213" t="s">
        <v>664</v>
      </c>
    </row>
    <row r="155" spans="1:65" s="2" customFormat="1">
      <c r="A155" s="33"/>
      <c r="B155" s="34"/>
      <c r="C155" s="35"/>
      <c r="D155" s="215" t="s">
        <v>154</v>
      </c>
      <c r="E155" s="35"/>
      <c r="F155" s="216" t="s">
        <v>237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154</v>
      </c>
      <c r="AU155" s="16" t="s">
        <v>87</v>
      </c>
    </row>
    <row r="156" spans="1:65" s="2" customFormat="1" ht="21.75" customHeight="1">
      <c r="A156" s="33"/>
      <c r="B156" s="34"/>
      <c r="C156" s="230" t="s">
        <v>231</v>
      </c>
      <c r="D156" s="230" t="s">
        <v>223</v>
      </c>
      <c r="E156" s="231" t="s">
        <v>240</v>
      </c>
      <c r="F156" s="232" t="s">
        <v>241</v>
      </c>
      <c r="G156" s="233" t="s">
        <v>150</v>
      </c>
      <c r="H156" s="234">
        <v>319</v>
      </c>
      <c r="I156" s="235"/>
      <c r="J156" s="236">
        <f>ROUND(I156*H156,2)</f>
        <v>0</v>
      </c>
      <c r="K156" s="232" t="s">
        <v>151</v>
      </c>
      <c r="L156" s="237"/>
      <c r="M156" s="238" t="s">
        <v>1</v>
      </c>
      <c r="N156" s="239" t="s">
        <v>42</v>
      </c>
      <c r="O156" s="70"/>
      <c r="P156" s="211">
        <f>O156*H156</f>
        <v>0</v>
      </c>
      <c r="Q156" s="211">
        <v>5.0000000000000002E-5</v>
      </c>
      <c r="R156" s="211">
        <f>Q156*H156</f>
        <v>1.5950000000000002E-2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187</v>
      </c>
      <c r="AT156" s="213" t="s">
        <v>223</v>
      </c>
      <c r="AU156" s="213" t="s">
        <v>87</v>
      </c>
      <c r="AY156" s="16" t="s">
        <v>144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152</v>
      </c>
      <c r="BM156" s="213" t="s">
        <v>665</v>
      </c>
    </row>
    <row r="157" spans="1:65" s="2" customFormat="1">
      <c r="A157" s="33"/>
      <c r="B157" s="34"/>
      <c r="C157" s="35"/>
      <c r="D157" s="215" t="s">
        <v>154</v>
      </c>
      <c r="E157" s="35"/>
      <c r="F157" s="216" t="s">
        <v>241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154</v>
      </c>
      <c r="AU157" s="16" t="s">
        <v>87</v>
      </c>
    </row>
    <row r="158" spans="1:65" s="12" customFormat="1" ht="25.9" customHeight="1">
      <c r="B158" s="186"/>
      <c r="C158" s="187"/>
      <c r="D158" s="188" t="s">
        <v>76</v>
      </c>
      <c r="E158" s="189" t="s">
        <v>243</v>
      </c>
      <c r="F158" s="189" t="s">
        <v>244</v>
      </c>
      <c r="G158" s="187"/>
      <c r="H158" s="187"/>
      <c r="I158" s="190"/>
      <c r="J158" s="191">
        <f>BK158</f>
        <v>0</v>
      </c>
      <c r="K158" s="187"/>
      <c r="L158" s="192"/>
      <c r="M158" s="193"/>
      <c r="N158" s="194"/>
      <c r="O158" s="194"/>
      <c r="P158" s="195">
        <f>SUM(P159:P175)</f>
        <v>0</v>
      </c>
      <c r="Q158" s="194"/>
      <c r="R158" s="195">
        <f>SUM(R159:R175)</f>
        <v>0</v>
      </c>
      <c r="S158" s="194"/>
      <c r="T158" s="196">
        <f>SUM(T159:T175)</f>
        <v>0</v>
      </c>
      <c r="AR158" s="197" t="s">
        <v>152</v>
      </c>
      <c r="AT158" s="198" t="s">
        <v>76</v>
      </c>
      <c r="AU158" s="198" t="s">
        <v>77</v>
      </c>
      <c r="AY158" s="197" t="s">
        <v>144</v>
      </c>
      <c r="BK158" s="199">
        <f>SUM(BK159:BK175)</f>
        <v>0</v>
      </c>
    </row>
    <row r="159" spans="1:65" s="2" customFormat="1" ht="33" customHeight="1">
      <c r="A159" s="33"/>
      <c r="B159" s="34"/>
      <c r="C159" s="202" t="s">
        <v>235</v>
      </c>
      <c r="D159" s="202" t="s">
        <v>147</v>
      </c>
      <c r="E159" s="203" t="s">
        <v>666</v>
      </c>
      <c r="F159" s="204" t="s">
        <v>667</v>
      </c>
      <c r="G159" s="205" t="s">
        <v>248</v>
      </c>
      <c r="H159" s="206">
        <v>17.286999999999999</v>
      </c>
      <c r="I159" s="207"/>
      <c r="J159" s="208">
        <f>ROUND(I159*H159,2)</f>
        <v>0</v>
      </c>
      <c r="K159" s="204" t="s">
        <v>151</v>
      </c>
      <c r="L159" s="38"/>
      <c r="M159" s="209" t="s">
        <v>1</v>
      </c>
      <c r="N159" s="210" t="s">
        <v>42</v>
      </c>
      <c r="O159" s="70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216</v>
      </c>
      <c r="AT159" s="213" t="s">
        <v>147</v>
      </c>
      <c r="AU159" s="213" t="s">
        <v>85</v>
      </c>
      <c r="AY159" s="16" t="s">
        <v>144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85</v>
      </c>
      <c r="BK159" s="214">
        <f>ROUND(I159*H159,2)</f>
        <v>0</v>
      </c>
      <c r="BL159" s="16" t="s">
        <v>216</v>
      </c>
      <c r="BM159" s="213" t="s">
        <v>668</v>
      </c>
    </row>
    <row r="160" spans="1:65" s="2" customFormat="1" ht="68.25">
      <c r="A160" s="33"/>
      <c r="B160" s="34"/>
      <c r="C160" s="35"/>
      <c r="D160" s="215" t="s">
        <v>154</v>
      </c>
      <c r="E160" s="35"/>
      <c r="F160" s="216" t="s">
        <v>669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154</v>
      </c>
      <c r="AU160" s="16" t="s">
        <v>85</v>
      </c>
    </row>
    <row r="161" spans="1:65" s="13" customFormat="1">
      <c r="B161" s="219"/>
      <c r="C161" s="220"/>
      <c r="D161" s="215" t="s">
        <v>161</v>
      </c>
      <c r="E161" s="221" t="s">
        <v>1</v>
      </c>
      <c r="F161" s="222" t="s">
        <v>251</v>
      </c>
      <c r="G161" s="220"/>
      <c r="H161" s="223">
        <v>17.286999999999999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161</v>
      </c>
      <c r="AU161" s="229" t="s">
        <v>85</v>
      </c>
      <c r="AV161" s="13" t="s">
        <v>87</v>
      </c>
      <c r="AW161" s="13" t="s">
        <v>34</v>
      </c>
      <c r="AX161" s="13" t="s">
        <v>85</v>
      </c>
      <c r="AY161" s="229" t="s">
        <v>144</v>
      </c>
    </row>
    <row r="162" spans="1:65" s="2" customFormat="1" ht="21.75" customHeight="1">
      <c r="A162" s="33"/>
      <c r="B162" s="34"/>
      <c r="C162" s="202" t="s">
        <v>239</v>
      </c>
      <c r="D162" s="202" t="s">
        <v>147</v>
      </c>
      <c r="E162" s="203" t="s">
        <v>252</v>
      </c>
      <c r="F162" s="204" t="s">
        <v>253</v>
      </c>
      <c r="G162" s="205" t="s">
        <v>248</v>
      </c>
      <c r="H162" s="206">
        <v>17.286999999999999</v>
      </c>
      <c r="I162" s="207"/>
      <c r="J162" s="208">
        <f>ROUND(I162*H162,2)</f>
        <v>0</v>
      </c>
      <c r="K162" s="204" t="s">
        <v>151</v>
      </c>
      <c r="L162" s="38"/>
      <c r="M162" s="209" t="s">
        <v>1</v>
      </c>
      <c r="N162" s="210" t="s">
        <v>42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216</v>
      </c>
      <c r="AT162" s="213" t="s">
        <v>147</v>
      </c>
      <c r="AU162" s="213" t="s">
        <v>85</v>
      </c>
      <c r="AY162" s="16" t="s">
        <v>144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216</v>
      </c>
      <c r="BM162" s="213" t="s">
        <v>670</v>
      </c>
    </row>
    <row r="163" spans="1:65" s="2" customFormat="1" ht="29.25">
      <c r="A163" s="33"/>
      <c r="B163" s="34"/>
      <c r="C163" s="35"/>
      <c r="D163" s="215" t="s">
        <v>154</v>
      </c>
      <c r="E163" s="35"/>
      <c r="F163" s="216" t="s">
        <v>255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154</v>
      </c>
      <c r="AU163" s="16" t="s">
        <v>85</v>
      </c>
    </row>
    <row r="164" spans="1:65" s="13" customFormat="1">
      <c r="B164" s="219"/>
      <c r="C164" s="220"/>
      <c r="D164" s="215" t="s">
        <v>161</v>
      </c>
      <c r="E164" s="221" t="s">
        <v>1</v>
      </c>
      <c r="F164" s="222" t="s">
        <v>256</v>
      </c>
      <c r="G164" s="220"/>
      <c r="H164" s="223">
        <v>17.286999999999999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161</v>
      </c>
      <c r="AU164" s="229" t="s">
        <v>85</v>
      </c>
      <c r="AV164" s="13" t="s">
        <v>87</v>
      </c>
      <c r="AW164" s="13" t="s">
        <v>34</v>
      </c>
      <c r="AX164" s="13" t="s">
        <v>85</v>
      </c>
      <c r="AY164" s="229" t="s">
        <v>144</v>
      </c>
    </row>
    <row r="165" spans="1:65" s="2" customFormat="1" ht="33" customHeight="1">
      <c r="A165" s="33"/>
      <c r="B165" s="34"/>
      <c r="C165" s="202" t="s">
        <v>245</v>
      </c>
      <c r="D165" s="202" t="s">
        <v>147</v>
      </c>
      <c r="E165" s="203" t="s">
        <v>246</v>
      </c>
      <c r="F165" s="204" t="s">
        <v>247</v>
      </c>
      <c r="G165" s="205" t="s">
        <v>248</v>
      </c>
      <c r="H165" s="206">
        <v>17.286999999999999</v>
      </c>
      <c r="I165" s="207"/>
      <c r="J165" s="208">
        <f>ROUND(I165*H165,2)</f>
        <v>0</v>
      </c>
      <c r="K165" s="204" t="s">
        <v>151</v>
      </c>
      <c r="L165" s="38"/>
      <c r="M165" s="209" t="s">
        <v>1</v>
      </c>
      <c r="N165" s="210" t="s">
        <v>42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216</v>
      </c>
      <c r="AT165" s="213" t="s">
        <v>147</v>
      </c>
      <c r="AU165" s="213" t="s">
        <v>85</v>
      </c>
      <c r="AY165" s="16" t="s">
        <v>144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216</v>
      </c>
      <c r="BM165" s="213" t="s">
        <v>671</v>
      </c>
    </row>
    <row r="166" spans="1:65" s="2" customFormat="1" ht="68.25">
      <c r="A166" s="33"/>
      <c r="B166" s="34"/>
      <c r="C166" s="35"/>
      <c r="D166" s="215" t="s">
        <v>154</v>
      </c>
      <c r="E166" s="35"/>
      <c r="F166" s="216" t="s">
        <v>250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154</v>
      </c>
      <c r="AU166" s="16" t="s">
        <v>85</v>
      </c>
    </row>
    <row r="167" spans="1:65" s="13" customFormat="1">
      <c r="B167" s="219"/>
      <c r="C167" s="220"/>
      <c r="D167" s="215" t="s">
        <v>161</v>
      </c>
      <c r="E167" s="221" t="s">
        <v>1</v>
      </c>
      <c r="F167" s="222" t="s">
        <v>256</v>
      </c>
      <c r="G167" s="220"/>
      <c r="H167" s="223">
        <v>17.286999999999999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161</v>
      </c>
      <c r="AU167" s="229" t="s">
        <v>85</v>
      </c>
      <c r="AV167" s="13" t="s">
        <v>87</v>
      </c>
      <c r="AW167" s="13" t="s">
        <v>34</v>
      </c>
      <c r="AX167" s="13" t="s">
        <v>85</v>
      </c>
      <c r="AY167" s="229" t="s">
        <v>144</v>
      </c>
    </row>
    <row r="168" spans="1:65" s="2" customFormat="1" ht="33" customHeight="1">
      <c r="A168" s="33"/>
      <c r="B168" s="34"/>
      <c r="C168" s="202" t="s">
        <v>7</v>
      </c>
      <c r="D168" s="202" t="s">
        <v>147</v>
      </c>
      <c r="E168" s="203" t="s">
        <v>260</v>
      </c>
      <c r="F168" s="204" t="s">
        <v>261</v>
      </c>
      <c r="G168" s="205" t="s">
        <v>150</v>
      </c>
      <c r="H168" s="206">
        <v>1</v>
      </c>
      <c r="I168" s="207"/>
      <c r="J168" s="208">
        <f>ROUND(I168*H168,2)</f>
        <v>0</v>
      </c>
      <c r="K168" s="204" t="s">
        <v>151</v>
      </c>
      <c r="L168" s="38"/>
      <c r="M168" s="209" t="s">
        <v>1</v>
      </c>
      <c r="N168" s="210" t="s">
        <v>42</v>
      </c>
      <c r="O168" s="70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216</v>
      </c>
      <c r="AT168" s="213" t="s">
        <v>147</v>
      </c>
      <c r="AU168" s="213" t="s">
        <v>85</v>
      </c>
      <c r="AY168" s="16" t="s">
        <v>144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85</v>
      </c>
      <c r="BK168" s="214">
        <f>ROUND(I168*H168,2)</f>
        <v>0</v>
      </c>
      <c r="BL168" s="16" t="s">
        <v>216</v>
      </c>
      <c r="BM168" s="213" t="s">
        <v>672</v>
      </c>
    </row>
    <row r="169" spans="1:65" s="2" customFormat="1" ht="68.25">
      <c r="A169" s="33"/>
      <c r="B169" s="34"/>
      <c r="C169" s="35"/>
      <c r="D169" s="215" t="s">
        <v>154</v>
      </c>
      <c r="E169" s="35"/>
      <c r="F169" s="216" t="s">
        <v>263</v>
      </c>
      <c r="G169" s="35"/>
      <c r="H169" s="35"/>
      <c r="I169" s="114"/>
      <c r="J169" s="35"/>
      <c r="K169" s="35"/>
      <c r="L169" s="38"/>
      <c r="M169" s="217"/>
      <c r="N169" s="21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154</v>
      </c>
      <c r="AU169" s="16" t="s">
        <v>85</v>
      </c>
    </row>
    <row r="170" spans="1:65" s="13" customFormat="1">
      <c r="B170" s="219"/>
      <c r="C170" s="220"/>
      <c r="D170" s="215" t="s">
        <v>161</v>
      </c>
      <c r="E170" s="221" t="s">
        <v>1</v>
      </c>
      <c r="F170" s="222" t="s">
        <v>264</v>
      </c>
      <c r="G170" s="220"/>
      <c r="H170" s="223">
        <v>1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161</v>
      </c>
      <c r="AU170" s="229" t="s">
        <v>85</v>
      </c>
      <c r="AV170" s="13" t="s">
        <v>87</v>
      </c>
      <c r="AW170" s="13" t="s">
        <v>34</v>
      </c>
      <c r="AX170" s="13" t="s">
        <v>85</v>
      </c>
      <c r="AY170" s="229" t="s">
        <v>144</v>
      </c>
    </row>
    <row r="171" spans="1:65" s="2" customFormat="1" ht="21.75" customHeight="1">
      <c r="A171" s="33"/>
      <c r="B171" s="34"/>
      <c r="C171" s="202" t="s">
        <v>257</v>
      </c>
      <c r="D171" s="202" t="s">
        <v>147</v>
      </c>
      <c r="E171" s="203" t="s">
        <v>266</v>
      </c>
      <c r="F171" s="204" t="s">
        <v>267</v>
      </c>
      <c r="G171" s="205" t="s">
        <v>248</v>
      </c>
      <c r="H171" s="206">
        <v>9.6000000000000002E-2</v>
      </c>
      <c r="I171" s="207"/>
      <c r="J171" s="208">
        <f>ROUND(I171*H171,2)</f>
        <v>0</v>
      </c>
      <c r="K171" s="204" t="s">
        <v>151</v>
      </c>
      <c r="L171" s="38"/>
      <c r="M171" s="209" t="s">
        <v>1</v>
      </c>
      <c r="N171" s="210" t="s">
        <v>42</v>
      </c>
      <c r="O171" s="70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216</v>
      </c>
      <c r="AT171" s="213" t="s">
        <v>147</v>
      </c>
      <c r="AU171" s="213" t="s">
        <v>85</v>
      </c>
      <c r="AY171" s="16" t="s">
        <v>144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85</v>
      </c>
      <c r="BK171" s="214">
        <f>ROUND(I171*H171,2)</f>
        <v>0</v>
      </c>
      <c r="BL171" s="16" t="s">
        <v>216</v>
      </c>
      <c r="BM171" s="213" t="s">
        <v>673</v>
      </c>
    </row>
    <row r="172" spans="1:65" s="2" customFormat="1" ht="29.25">
      <c r="A172" s="33"/>
      <c r="B172" s="34"/>
      <c r="C172" s="35"/>
      <c r="D172" s="215" t="s">
        <v>154</v>
      </c>
      <c r="E172" s="35"/>
      <c r="F172" s="216" t="s">
        <v>269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154</v>
      </c>
      <c r="AU172" s="16" t="s">
        <v>85</v>
      </c>
    </row>
    <row r="173" spans="1:65" s="2" customFormat="1" ht="33" customHeight="1">
      <c r="A173" s="33"/>
      <c r="B173" s="34"/>
      <c r="C173" s="202" t="s">
        <v>259</v>
      </c>
      <c r="D173" s="202" t="s">
        <v>147</v>
      </c>
      <c r="E173" s="203" t="s">
        <v>271</v>
      </c>
      <c r="F173" s="204" t="s">
        <v>272</v>
      </c>
      <c r="G173" s="205" t="s">
        <v>150</v>
      </c>
      <c r="H173" s="206">
        <v>1</v>
      </c>
      <c r="I173" s="207"/>
      <c r="J173" s="208">
        <f>ROUND(I173*H173,2)</f>
        <v>0</v>
      </c>
      <c r="K173" s="204" t="s">
        <v>151</v>
      </c>
      <c r="L173" s="38"/>
      <c r="M173" s="209" t="s">
        <v>1</v>
      </c>
      <c r="N173" s="210" t="s">
        <v>42</v>
      </c>
      <c r="O173" s="70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216</v>
      </c>
      <c r="AT173" s="213" t="s">
        <v>147</v>
      </c>
      <c r="AU173" s="213" t="s">
        <v>85</v>
      </c>
      <c r="AY173" s="16" t="s">
        <v>144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216</v>
      </c>
      <c r="BM173" s="213" t="s">
        <v>674</v>
      </c>
    </row>
    <row r="174" spans="1:65" s="2" customFormat="1" ht="68.25">
      <c r="A174" s="33"/>
      <c r="B174" s="34"/>
      <c r="C174" s="35"/>
      <c r="D174" s="215" t="s">
        <v>154</v>
      </c>
      <c r="E174" s="35"/>
      <c r="F174" s="216" t="s">
        <v>274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154</v>
      </c>
      <c r="AU174" s="16" t="s">
        <v>85</v>
      </c>
    </row>
    <row r="175" spans="1:65" s="13" customFormat="1">
      <c r="B175" s="219"/>
      <c r="C175" s="220"/>
      <c r="D175" s="215" t="s">
        <v>161</v>
      </c>
      <c r="E175" s="221" t="s">
        <v>1</v>
      </c>
      <c r="F175" s="222" t="s">
        <v>275</v>
      </c>
      <c r="G175" s="220"/>
      <c r="H175" s="223">
        <v>1</v>
      </c>
      <c r="I175" s="224"/>
      <c r="J175" s="220"/>
      <c r="K175" s="220"/>
      <c r="L175" s="225"/>
      <c r="M175" s="240"/>
      <c r="N175" s="241"/>
      <c r="O175" s="241"/>
      <c r="P175" s="241"/>
      <c r="Q175" s="241"/>
      <c r="R175" s="241"/>
      <c r="S175" s="241"/>
      <c r="T175" s="242"/>
      <c r="AT175" s="229" t="s">
        <v>161</v>
      </c>
      <c r="AU175" s="229" t="s">
        <v>85</v>
      </c>
      <c r="AV175" s="13" t="s">
        <v>87</v>
      </c>
      <c r="AW175" s="13" t="s">
        <v>34</v>
      </c>
      <c r="AX175" s="13" t="s">
        <v>85</v>
      </c>
      <c r="AY175" s="229" t="s">
        <v>144</v>
      </c>
    </row>
    <row r="176" spans="1:65" s="2" customFormat="1" ht="6.95" customHeight="1">
      <c r="A176" s="33"/>
      <c r="B176" s="53"/>
      <c r="C176" s="54"/>
      <c r="D176" s="54"/>
      <c r="E176" s="54"/>
      <c r="F176" s="54"/>
      <c r="G176" s="54"/>
      <c r="H176" s="54"/>
      <c r="I176" s="151"/>
      <c r="J176" s="54"/>
      <c r="K176" s="54"/>
      <c r="L176" s="38"/>
      <c r="M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</row>
  </sheetData>
  <sheetProtection algorithmName="SHA-512" hashValue="1CbG9p4Y81foZ5OMmsDV8kcNOVYmB7EuJro2XffHdty8gldOxPiWToXUZzSF5YsmV/tig4n/vv/NT19eE6XHTg==" saltValue="wdnV66AwOrb3QVBL3E6zlNWeDjLhPt1QNA+1kM86mFKIJc4mHvFjPsVYCKECm8neb6tq4ez3YTuJ09SHLHLhTw==" spinCount="100000" sheet="1" objects="1" scenarios="1" formatColumns="0" formatRows="0" autoFilter="0"/>
  <autoFilter ref="C118:K17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SO 01 - Výměna kolejnic k...</vt:lpstr>
      <vt:lpstr>SO 02 - Výměna kolejnic k...</vt:lpstr>
      <vt:lpstr>SO 03 - Výměna kolejnic k...</vt:lpstr>
      <vt:lpstr>SO 04 - Výměna kolejnic k...</vt:lpstr>
      <vt:lpstr>SO 05 - Výměna kolejnic k...</vt:lpstr>
      <vt:lpstr>SO 06 - Výměna kolejnic k...</vt:lpstr>
      <vt:lpstr>SO 07 - Výměna kolejnic k...</vt:lpstr>
      <vt:lpstr>SO 08 - Výměna kolejnic k...</vt:lpstr>
      <vt:lpstr>SO 09 - Výměna kolejnic k...</vt:lpstr>
      <vt:lpstr>SO 10 - Výměna kolejnic k...</vt:lpstr>
      <vt:lpstr>VON - Výměna kolejnic v ú...</vt:lpstr>
      <vt:lpstr>'Rekapitulace stavby'!Názvy_tisku</vt:lpstr>
      <vt:lpstr>'SO 01 - Výměna kolejnic k...'!Názvy_tisku</vt:lpstr>
      <vt:lpstr>'SO 02 - Výměna kolejnic k...'!Názvy_tisku</vt:lpstr>
      <vt:lpstr>'SO 03 - Výměna kolejnic k...'!Názvy_tisku</vt:lpstr>
      <vt:lpstr>'SO 04 - Výměna kolejnic k...'!Názvy_tisku</vt:lpstr>
      <vt:lpstr>'SO 05 - Výměna kolejnic k...'!Názvy_tisku</vt:lpstr>
      <vt:lpstr>'SO 06 - Výměna kolejnic k...'!Názvy_tisku</vt:lpstr>
      <vt:lpstr>'SO 07 - Výměna kolejnic k...'!Názvy_tisku</vt:lpstr>
      <vt:lpstr>'SO 08 - Výměna kolejnic k...'!Názvy_tisku</vt:lpstr>
      <vt:lpstr>'SO 09 - Výměna kolejnic k...'!Názvy_tisku</vt:lpstr>
      <vt:lpstr>'SO 10 - Výměna kolejnic k...'!Názvy_tisku</vt:lpstr>
      <vt:lpstr>'VON - Výměna kolejnic v ú...'!Názvy_tisku</vt:lpstr>
      <vt:lpstr>'Rekapitulace stavby'!Oblast_tisku</vt:lpstr>
      <vt:lpstr>'SO 01 - Výměna kolejnic k...'!Oblast_tisku</vt:lpstr>
      <vt:lpstr>'SO 02 - Výměna kolejnic k...'!Oblast_tisku</vt:lpstr>
      <vt:lpstr>'SO 03 - Výměna kolejnic k...'!Oblast_tisku</vt:lpstr>
      <vt:lpstr>'SO 04 - Výměna kolejnic k...'!Oblast_tisku</vt:lpstr>
      <vt:lpstr>'SO 05 - Výměna kolejnic k...'!Oblast_tisku</vt:lpstr>
      <vt:lpstr>'SO 06 - Výměna kolejnic k...'!Oblast_tisku</vt:lpstr>
      <vt:lpstr>'SO 07 - Výměna kolejnic k...'!Oblast_tisku</vt:lpstr>
      <vt:lpstr>'SO 08 - Výměna kolejnic k...'!Oblast_tisku</vt:lpstr>
      <vt:lpstr>'SO 09 - Výměna kolejnic k...'!Oblast_tisku</vt:lpstr>
      <vt:lpstr>'SO 10 - Výměna kolejnic k...'!Oblast_tisku</vt:lpstr>
      <vt:lpstr>'VON - Výměna kolejnic v ú...'!Oblast_tisku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cp:lastPrinted>2020-06-29T07:02:17Z</cp:lastPrinted>
  <dcterms:created xsi:type="dcterms:W3CDTF">2020-06-24T06:01:17Z</dcterms:created>
  <dcterms:modified xsi:type="dcterms:W3CDTF">2020-06-29T07:02:22Z</dcterms:modified>
</cp:coreProperties>
</file>