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95" windowWidth="16650" windowHeight="10920"/>
  </bookViews>
  <sheets>
    <sheet name="Rekapitulace zakázky" sheetId="1" r:id="rId1"/>
    <sheet name="SO01 - Stavební část" sheetId="2" r:id="rId2"/>
    <sheet name="SO02 - Střešní konstrukce" sheetId="3" r:id="rId3"/>
    <sheet name="SO03 - Oprava fasády" sheetId="4" r:id="rId4"/>
    <sheet name="01 - Stavební část" sheetId="5" r:id="rId5"/>
    <sheet name="02 - UT- Demontáže" sheetId="6" r:id="rId6"/>
    <sheet name="03 - UT-Veřejné WC veřejnost" sheetId="7" r:id="rId7"/>
    <sheet name="04 - UT- Komerční prostory" sheetId="8" r:id="rId8"/>
    <sheet name="05 - Plynovod" sheetId="9" r:id="rId9"/>
    <sheet name="06 - MaR" sheetId="10" r:id="rId10"/>
    <sheet name="001 - Rekonstrukce SZ kom..." sheetId="11" r:id="rId11"/>
    <sheet name="002 - Rekonstrukce SZ - v..." sheetId="12" r:id="rId12"/>
    <sheet name="SO06 - Elektroinstalace" sheetId="13" r:id="rId13"/>
    <sheet name="SO07 - Vzduchotechnika" sheetId="14" r:id="rId14"/>
    <sheet name="SO08 - VRN" sheetId="15" r:id="rId15"/>
    <sheet name="Pokyny pro vyplnění" sheetId="16" r:id="rId16"/>
  </sheets>
  <definedNames>
    <definedName name="_xlnm._FilterDatabase" localSheetId="10" hidden="1">'001 - Rekonstrukce SZ kom...'!$C$92:$K$176</definedName>
    <definedName name="_xlnm._FilterDatabase" localSheetId="11" hidden="1">'002 - Rekonstrukce SZ - v...'!$C$94:$K$219</definedName>
    <definedName name="_xlnm._FilterDatabase" localSheetId="4" hidden="1">'01 - Stavební část'!$C$96:$K$145</definedName>
    <definedName name="_xlnm._FilterDatabase" localSheetId="5" hidden="1">'02 - UT- Demontáže'!$C$89:$K$110</definedName>
    <definedName name="_xlnm._FilterDatabase" localSheetId="6" hidden="1">'03 - UT-Veřejné WC veřejnost'!$C$91:$K$168</definedName>
    <definedName name="_xlnm._FilterDatabase" localSheetId="7" hidden="1">'04 - UT- Komerční prostory'!$C$90:$K$193</definedName>
    <definedName name="_xlnm._FilterDatabase" localSheetId="8" hidden="1">'05 - Plynovod'!$C$89:$K$108</definedName>
    <definedName name="_xlnm._FilterDatabase" localSheetId="9" hidden="1">'06 - MaR'!$C$86:$K$101</definedName>
    <definedName name="_xlnm._FilterDatabase" localSheetId="1" hidden="1">'SO01 - Stavební část'!$C$98:$K$537</definedName>
    <definedName name="_xlnm._FilterDatabase" localSheetId="2" hidden="1">'SO02 - Střešní konstrukce'!$C$83:$K$114</definedName>
    <definedName name="_xlnm._FilterDatabase" localSheetId="3" hidden="1">'SO03 - Oprava fasády'!$C$85:$K$134</definedName>
    <definedName name="_xlnm._FilterDatabase" localSheetId="12" hidden="1">'SO06 - Elektroinstalace'!$C$86:$K$305</definedName>
    <definedName name="_xlnm._FilterDatabase" localSheetId="13" hidden="1">'SO07 - Vzduchotechnika'!$C$82:$K$107</definedName>
    <definedName name="_xlnm._FilterDatabase" localSheetId="14" hidden="1">'SO08 - VRN'!$C$83:$K$105</definedName>
    <definedName name="_xlnm.Print_Titles" localSheetId="10">'001 - Rekonstrukce SZ kom...'!$92:$92</definedName>
    <definedName name="_xlnm.Print_Titles" localSheetId="11">'002 - Rekonstrukce SZ - v...'!$94:$94</definedName>
    <definedName name="_xlnm.Print_Titles" localSheetId="4">'01 - Stavební část'!$96:$96</definedName>
    <definedName name="_xlnm.Print_Titles" localSheetId="5">'02 - UT- Demontáže'!$89:$89</definedName>
    <definedName name="_xlnm.Print_Titles" localSheetId="6">'03 - UT-Veřejné WC veřejnost'!$91:$91</definedName>
    <definedName name="_xlnm.Print_Titles" localSheetId="7">'04 - UT- Komerční prostory'!$90:$90</definedName>
    <definedName name="_xlnm.Print_Titles" localSheetId="8">'05 - Plynovod'!$89:$89</definedName>
    <definedName name="_xlnm.Print_Titles" localSheetId="9">'06 - MaR'!$86:$86</definedName>
    <definedName name="_xlnm.Print_Titles" localSheetId="0">'Rekapitulace zakázky'!$52:$52</definedName>
    <definedName name="_xlnm.Print_Titles" localSheetId="1">'SO01 - Stavební část'!$98:$98</definedName>
    <definedName name="_xlnm.Print_Titles" localSheetId="2">'SO02 - Střešní konstrukce'!$83:$83</definedName>
    <definedName name="_xlnm.Print_Titles" localSheetId="3">'SO03 - Oprava fasády'!$85:$85</definedName>
    <definedName name="_xlnm.Print_Titles" localSheetId="12">'SO06 - Elektroinstalace'!$86:$86</definedName>
    <definedName name="_xlnm.Print_Titles" localSheetId="13">'SO07 - Vzduchotechnika'!$82:$82</definedName>
    <definedName name="_xlnm.Print_Titles" localSheetId="14">'SO08 - VRN'!$83:$83</definedName>
    <definedName name="_xlnm.Print_Area" localSheetId="10">'001 - Rekonstrukce SZ kom...'!$C$4:$J$41,'001 - Rekonstrukce SZ kom...'!$C$47:$J$72,'001 - Rekonstrukce SZ kom...'!$C$78:$K$176</definedName>
    <definedName name="_xlnm.Print_Area" localSheetId="11">'002 - Rekonstrukce SZ - v...'!$C$4:$J$41,'002 - Rekonstrukce SZ - v...'!$C$47:$J$74,'002 - Rekonstrukce SZ - v...'!$C$80:$K$219</definedName>
    <definedName name="_xlnm.Print_Area" localSheetId="4">'01 - Stavební část'!$C$4:$J$41,'01 - Stavební část'!$C$47:$J$76,'01 - Stavební část'!$C$82:$K$145</definedName>
    <definedName name="_xlnm.Print_Area" localSheetId="5">'02 - UT- Demontáže'!$C$4:$J$41,'02 - UT- Demontáže'!$C$47:$J$69,'02 - UT- Demontáže'!$C$75:$K$110</definedName>
    <definedName name="_xlnm.Print_Area" localSheetId="6">'03 - UT-Veřejné WC veřejnost'!$C$4:$J$41,'03 - UT-Veřejné WC veřejnost'!$C$47:$J$71,'03 - UT-Veřejné WC veřejnost'!$C$77:$K$168</definedName>
    <definedName name="_xlnm.Print_Area" localSheetId="7">'04 - UT- Komerční prostory'!$C$4:$J$41,'04 - UT- Komerční prostory'!$C$47:$J$70,'04 - UT- Komerční prostory'!$C$76:$K$193</definedName>
    <definedName name="_xlnm.Print_Area" localSheetId="8">'05 - Plynovod'!$C$4:$J$41,'05 - Plynovod'!$C$47:$J$69,'05 - Plynovod'!$C$75:$K$108</definedName>
    <definedName name="_xlnm.Print_Area" localSheetId="9">'06 - MaR'!$C$4:$J$41,'06 - MaR'!$C$47:$J$66,'06 - MaR'!$C$72:$K$101</definedName>
    <definedName name="_xlnm.Print_Area" localSheetId="0">'Rekapitulace zakázky'!$D$4:$AO$36,'Rekapitulace zakázky'!$C$42:$AQ$71</definedName>
    <definedName name="_xlnm.Print_Area" localSheetId="1">'SO01 - Stavební část'!$C$4:$J$39,'SO01 - Stavební část'!$C$45:$J$80,'SO01 - Stavební část'!$C$86:$K$537</definedName>
    <definedName name="_xlnm.Print_Area" localSheetId="2">'SO02 - Střešní konstrukce'!$C$4:$J$39,'SO02 - Střešní konstrukce'!$C$45:$J$65,'SO02 - Střešní konstrukce'!$C$71:$K$114</definedName>
    <definedName name="_xlnm.Print_Area" localSheetId="3">'SO03 - Oprava fasády'!$C$4:$J$39,'SO03 - Oprava fasády'!$C$45:$J$67,'SO03 - Oprava fasády'!$C$73:$K$134</definedName>
    <definedName name="_xlnm.Print_Area" localSheetId="12">'SO06 - Elektroinstalace'!$C$4:$J$39,'SO06 - Elektroinstalace'!$C$45:$J$68,'SO06 - Elektroinstalace'!$C$74:$K$305</definedName>
    <definedName name="_xlnm.Print_Area" localSheetId="13">'SO07 - Vzduchotechnika'!$C$4:$J$39,'SO07 - Vzduchotechnika'!$C$45:$J$64,'SO07 - Vzduchotechnika'!$C$70:$K$107</definedName>
    <definedName name="_xlnm.Print_Area" localSheetId="14">'SO08 - VRN'!$C$4:$J$39,'SO08 - VRN'!$C$45:$J$65,'SO08 - VRN'!$C$71:$K$105</definedName>
  </definedNames>
  <calcPr calcId="145621"/>
</workbook>
</file>

<file path=xl/calcChain.xml><?xml version="1.0" encoding="utf-8"?>
<calcChain xmlns="http://schemas.openxmlformats.org/spreadsheetml/2006/main">
  <c r="J37" i="15" l="1"/>
  <c r="J36" i="15"/>
  <c r="AY70" i="1" s="1"/>
  <c r="J35" i="15"/>
  <c r="AX70" i="1" s="1"/>
  <c r="BI103" i="15"/>
  <c r="BH103" i="15"/>
  <c r="BG103" i="15"/>
  <c r="BF103" i="15"/>
  <c r="T103" i="15"/>
  <c r="T102" i="15"/>
  <c r="R103" i="15"/>
  <c r="R102" i="15" s="1"/>
  <c r="P103" i="15"/>
  <c r="P102" i="15" s="1"/>
  <c r="BI101" i="15"/>
  <c r="BH101" i="15"/>
  <c r="BG101" i="15"/>
  <c r="BF101" i="15"/>
  <c r="T101" i="15"/>
  <c r="R101" i="15"/>
  <c r="P101" i="15"/>
  <c r="BI100" i="15"/>
  <c r="BH100" i="15"/>
  <c r="BG100" i="15"/>
  <c r="BF100" i="15"/>
  <c r="T100" i="15"/>
  <c r="R100" i="15"/>
  <c r="P100" i="15"/>
  <c r="BI98" i="15"/>
  <c r="BH98" i="15"/>
  <c r="BG98" i="15"/>
  <c r="BF98" i="15"/>
  <c r="T98" i="15"/>
  <c r="R98" i="15"/>
  <c r="P98" i="15"/>
  <c r="BI95" i="15"/>
  <c r="BH95" i="15"/>
  <c r="BG95" i="15"/>
  <c r="BF95" i="15"/>
  <c r="T95" i="15"/>
  <c r="R95" i="15"/>
  <c r="P95" i="15"/>
  <c r="BI92" i="15"/>
  <c r="BH92" i="15"/>
  <c r="BG92" i="15"/>
  <c r="BF92" i="15"/>
  <c r="T92" i="15"/>
  <c r="R92" i="15"/>
  <c r="P92" i="15"/>
  <c r="BI91" i="15"/>
  <c r="BH91" i="15"/>
  <c r="BG91" i="15"/>
  <c r="BF91" i="15"/>
  <c r="T91" i="15"/>
  <c r="R91" i="15"/>
  <c r="P91" i="15"/>
  <c r="BI89" i="15"/>
  <c r="BH89" i="15"/>
  <c r="BG89" i="15"/>
  <c r="BF89" i="15"/>
  <c r="T89" i="15"/>
  <c r="R89" i="15"/>
  <c r="P89" i="15"/>
  <c r="BI88" i="15"/>
  <c r="BH88" i="15"/>
  <c r="BG88" i="15"/>
  <c r="BF88" i="15"/>
  <c r="T88" i="15"/>
  <c r="R88" i="15"/>
  <c r="P88" i="15"/>
  <c r="BI87" i="15"/>
  <c r="BH87" i="15"/>
  <c r="BG87" i="15"/>
  <c r="BF87" i="15"/>
  <c r="T87" i="15"/>
  <c r="R87" i="15"/>
  <c r="P87" i="15"/>
  <c r="J81" i="15"/>
  <c r="J80" i="15"/>
  <c r="F80" i="15"/>
  <c r="F78" i="15"/>
  <c r="E76" i="15"/>
  <c r="J55" i="15"/>
  <c r="J54" i="15"/>
  <c r="F54" i="15"/>
  <c r="F52" i="15"/>
  <c r="E50" i="15"/>
  <c r="J18" i="15"/>
  <c r="E18" i="15"/>
  <c r="F55" i="15" s="1"/>
  <c r="J17" i="15"/>
  <c r="J12" i="15"/>
  <c r="J78" i="15" s="1"/>
  <c r="E7" i="15"/>
  <c r="E74" i="15"/>
  <c r="J37" i="14"/>
  <c r="J36" i="14"/>
  <c r="AY69" i="1"/>
  <c r="J35" i="14"/>
  <c r="AX69" i="1" s="1"/>
  <c r="BI107" i="14"/>
  <c r="BH107" i="14"/>
  <c r="BG107" i="14"/>
  <c r="BF107" i="14"/>
  <c r="T107" i="14"/>
  <c r="R107" i="14"/>
  <c r="P107" i="14"/>
  <c r="BI106" i="14"/>
  <c r="BH106" i="14"/>
  <c r="BG106" i="14"/>
  <c r="BF106" i="14"/>
  <c r="T106" i="14"/>
  <c r="R106" i="14"/>
  <c r="P106" i="14"/>
  <c r="BI105" i="14"/>
  <c r="BH105" i="14"/>
  <c r="BG105" i="14"/>
  <c r="BF105" i="14"/>
  <c r="T105" i="14"/>
  <c r="R105" i="14"/>
  <c r="P105" i="14"/>
  <c r="BI104" i="14"/>
  <c r="BH104" i="14"/>
  <c r="BG104" i="14"/>
  <c r="BF104" i="14"/>
  <c r="T104" i="14"/>
  <c r="R104" i="14"/>
  <c r="P104" i="14"/>
  <c r="BI103" i="14"/>
  <c r="BH103" i="14"/>
  <c r="BG103" i="14"/>
  <c r="BF103" i="14"/>
  <c r="T103" i="14"/>
  <c r="R103" i="14"/>
  <c r="P103" i="14"/>
  <c r="BI102" i="14"/>
  <c r="BH102" i="14"/>
  <c r="BG102" i="14"/>
  <c r="BF102" i="14"/>
  <c r="T102" i="14"/>
  <c r="R102" i="14"/>
  <c r="P102" i="14"/>
  <c r="BI101" i="14"/>
  <c r="BH101" i="14"/>
  <c r="BG101" i="14"/>
  <c r="BF101" i="14"/>
  <c r="T101" i="14"/>
  <c r="R101" i="14"/>
  <c r="P101" i="14"/>
  <c r="BI100" i="14"/>
  <c r="BH100" i="14"/>
  <c r="BG100" i="14"/>
  <c r="BF100" i="14"/>
  <c r="T100" i="14"/>
  <c r="R100" i="14"/>
  <c r="P100" i="14"/>
  <c r="BI99" i="14"/>
  <c r="BH99" i="14"/>
  <c r="BG99" i="14"/>
  <c r="BF99" i="14"/>
  <c r="T99" i="14"/>
  <c r="R99" i="14"/>
  <c r="P99" i="14"/>
  <c r="BI98" i="14"/>
  <c r="BH98" i="14"/>
  <c r="BG98" i="14"/>
  <c r="BF98" i="14"/>
  <c r="T98" i="14"/>
  <c r="R98" i="14"/>
  <c r="P98" i="14"/>
  <c r="BI97" i="14"/>
  <c r="BH97" i="14"/>
  <c r="BG97" i="14"/>
  <c r="BF97" i="14"/>
  <c r="T97" i="14"/>
  <c r="R97" i="14"/>
  <c r="P97" i="14"/>
  <c r="BI96" i="14"/>
  <c r="BH96" i="14"/>
  <c r="BG96" i="14"/>
  <c r="BF96" i="14"/>
  <c r="T96" i="14"/>
  <c r="R96" i="14"/>
  <c r="P96" i="14"/>
  <c r="BI95" i="14"/>
  <c r="BH95" i="14"/>
  <c r="BG95" i="14"/>
  <c r="BF95" i="14"/>
  <c r="T95" i="14"/>
  <c r="R95" i="14"/>
  <c r="P95" i="14"/>
  <c r="BI94" i="14"/>
  <c r="BH94" i="14"/>
  <c r="BG94" i="14"/>
  <c r="BF94" i="14"/>
  <c r="T94" i="14"/>
  <c r="R94" i="14"/>
  <c r="P94" i="14"/>
  <c r="BI93" i="14"/>
  <c r="BH93" i="14"/>
  <c r="BG93" i="14"/>
  <c r="BF93" i="14"/>
  <c r="T93" i="14"/>
  <c r="R93" i="14"/>
  <c r="P93" i="14"/>
  <c r="BI92" i="14"/>
  <c r="BH92" i="14"/>
  <c r="BG92" i="14"/>
  <c r="BF92" i="14"/>
  <c r="T92" i="14"/>
  <c r="R92" i="14"/>
  <c r="P92" i="14"/>
  <c r="BI91" i="14"/>
  <c r="BH91" i="14"/>
  <c r="BG91" i="14"/>
  <c r="BF91" i="14"/>
  <c r="T91" i="14"/>
  <c r="R91" i="14"/>
  <c r="P91" i="14"/>
  <c r="BI90" i="14"/>
  <c r="BH90" i="14"/>
  <c r="BG90" i="14"/>
  <c r="BF90" i="14"/>
  <c r="T90" i="14"/>
  <c r="R90" i="14"/>
  <c r="P90" i="14"/>
  <c r="BI89" i="14"/>
  <c r="BH89" i="14"/>
  <c r="BG89" i="14"/>
  <c r="BF89" i="14"/>
  <c r="T89" i="14"/>
  <c r="R89" i="14"/>
  <c r="P89" i="14"/>
  <c r="BI86" i="14"/>
  <c r="BH86" i="14"/>
  <c r="BG86" i="14"/>
  <c r="BF86" i="14"/>
  <c r="T86" i="14"/>
  <c r="T85" i="14"/>
  <c r="T84" i="14" s="1"/>
  <c r="R86" i="14"/>
  <c r="R85" i="14" s="1"/>
  <c r="R84" i="14" s="1"/>
  <c r="P86" i="14"/>
  <c r="P85" i="14" s="1"/>
  <c r="P84" i="14" s="1"/>
  <c r="J80" i="14"/>
  <c r="J79" i="14"/>
  <c r="F79" i="14"/>
  <c r="F77" i="14"/>
  <c r="E75" i="14"/>
  <c r="J55" i="14"/>
  <c r="J54" i="14"/>
  <c r="F54" i="14"/>
  <c r="F52" i="14"/>
  <c r="E50" i="14"/>
  <c r="J18" i="14"/>
  <c r="E18" i="14"/>
  <c r="F80" i="14"/>
  <c r="J17" i="14"/>
  <c r="J12" i="14"/>
  <c r="J77" i="14" s="1"/>
  <c r="E7" i="14"/>
  <c r="E48" i="14" s="1"/>
  <c r="J37" i="13"/>
  <c r="J36" i="13"/>
  <c r="AY68" i="1"/>
  <c r="J35" i="13"/>
  <c r="AX68" i="1" s="1"/>
  <c r="BI305" i="13"/>
  <c r="BH305" i="13"/>
  <c r="BG305" i="13"/>
  <c r="BF305" i="13"/>
  <c r="T305" i="13"/>
  <c r="R305" i="13"/>
  <c r="P305" i="13"/>
  <c r="BI304" i="13"/>
  <c r="BH304" i="13"/>
  <c r="BG304" i="13"/>
  <c r="BF304" i="13"/>
  <c r="T304" i="13"/>
  <c r="R304" i="13"/>
  <c r="P304" i="13"/>
  <c r="BI303" i="13"/>
  <c r="BH303" i="13"/>
  <c r="BG303" i="13"/>
  <c r="BF303" i="13"/>
  <c r="T303" i="13"/>
  <c r="R303" i="13"/>
  <c r="P303" i="13"/>
  <c r="BI302" i="13"/>
  <c r="BH302" i="13"/>
  <c r="BG302" i="13"/>
  <c r="BF302" i="13"/>
  <c r="T302" i="13"/>
  <c r="R302" i="13"/>
  <c r="P302" i="13"/>
  <c r="BI301" i="13"/>
  <c r="BH301" i="13"/>
  <c r="BG301" i="13"/>
  <c r="BF301" i="13"/>
  <c r="T301" i="13"/>
  <c r="R301" i="13"/>
  <c r="P301" i="13"/>
  <c r="BI297" i="13"/>
  <c r="BH297" i="13"/>
  <c r="BG297" i="13"/>
  <c r="BF297" i="13"/>
  <c r="T297" i="13"/>
  <c r="R297" i="13"/>
  <c r="P297" i="13"/>
  <c r="BI292" i="13"/>
  <c r="BH292" i="13"/>
  <c r="BG292" i="13"/>
  <c r="BF292" i="13"/>
  <c r="T292" i="13"/>
  <c r="R292" i="13"/>
  <c r="P292" i="13"/>
  <c r="BI286" i="13"/>
  <c r="BH286" i="13"/>
  <c r="BG286" i="13"/>
  <c r="BF286" i="13"/>
  <c r="T286" i="13"/>
  <c r="R286" i="13"/>
  <c r="P286" i="13"/>
  <c r="BI280" i="13"/>
  <c r="BH280" i="13"/>
  <c r="BG280" i="13"/>
  <c r="BF280" i="13"/>
  <c r="T280" i="13"/>
  <c r="R280" i="13"/>
  <c r="P280" i="13"/>
  <c r="BI279" i="13"/>
  <c r="BH279" i="13"/>
  <c r="BG279" i="13"/>
  <c r="BF279" i="13"/>
  <c r="T279" i="13"/>
  <c r="R279" i="13"/>
  <c r="P279" i="13"/>
  <c r="BI278" i="13"/>
  <c r="BH278" i="13"/>
  <c r="BG278" i="13"/>
  <c r="BF278" i="13"/>
  <c r="T278" i="13"/>
  <c r="R278" i="13"/>
  <c r="P278" i="13"/>
  <c r="BI277" i="13"/>
  <c r="BH277" i="13"/>
  <c r="BG277" i="13"/>
  <c r="BF277" i="13"/>
  <c r="T277" i="13"/>
  <c r="R277" i="13"/>
  <c r="P277" i="13"/>
  <c r="BI276" i="13"/>
  <c r="BH276" i="13"/>
  <c r="BG276" i="13"/>
  <c r="BF276" i="13"/>
  <c r="T276" i="13"/>
  <c r="R276" i="13"/>
  <c r="P276" i="13"/>
  <c r="BI275" i="13"/>
  <c r="BH275" i="13"/>
  <c r="BG275" i="13"/>
  <c r="BF275" i="13"/>
  <c r="T275" i="13"/>
  <c r="R275" i="13"/>
  <c r="P275" i="13"/>
  <c r="BI274" i="13"/>
  <c r="BH274" i="13"/>
  <c r="BG274" i="13"/>
  <c r="BF274" i="13"/>
  <c r="T274" i="13"/>
  <c r="R274" i="13"/>
  <c r="P274" i="13"/>
  <c r="BI273" i="13"/>
  <c r="BH273" i="13"/>
  <c r="BG273" i="13"/>
  <c r="BF273" i="13"/>
  <c r="T273" i="13"/>
  <c r="R273" i="13"/>
  <c r="P273" i="13"/>
  <c r="BI272" i="13"/>
  <c r="BH272" i="13"/>
  <c r="BG272" i="13"/>
  <c r="BF272" i="13"/>
  <c r="T272" i="13"/>
  <c r="R272" i="13"/>
  <c r="P272" i="13"/>
  <c r="BI271" i="13"/>
  <c r="BH271" i="13"/>
  <c r="BG271" i="13"/>
  <c r="BF271" i="13"/>
  <c r="T271" i="13"/>
  <c r="R271" i="13"/>
  <c r="P271" i="13"/>
  <c r="BI270" i="13"/>
  <c r="BH270" i="13"/>
  <c r="BG270" i="13"/>
  <c r="BF270" i="13"/>
  <c r="T270" i="13"/>
  <c r="R270" i="13"/>
  <c r="P270" i="13"/>
  <c r="BI269" i="13"/>
  <c r="BH269" i="13"/>
  <c r="BG269" i="13"/>
  <c r="BF269" i="13"/>
  <c r="T269" i="13"/>
  <c r="R269" i="13"/>
  <c r="P269" i="13"/>
  <c r="BI266" i="13"/>
  <c r="BH266" i="13"/>
  <c r="BG266" i="13"/>
  <c r="BF266" i="13"/>
  <c r="T266" i="13"/>
  <c r="R266" i="13"/>
  <c r="P266" i="13"/>
  <c r="BI265" i="13"/>
  <c r="BH265" i="13"/>
  <c r="BG265" i="13"/>
  <c r="BF265" i="13"/>
  <c r="T265" i="13"/>
  <c r="R265" i="13"/>
  <c r="P265" i="13"/>
  <c r="BI264" i="13"/>
  <c r="BH264" i="13"/>
  <c r="BG264" i="13"/>
  <c r="BF264" i="13"/>
  <c r="T264" i="13"/>
  <c r="R264" i="13"/>
  <c r="P264" i="13"/>
  <c r="BI263" i="13"/>
  <c r="BH263" i="13"/>
  <c r="BG263" i="13"/>
  <c r="BF263" i="13"/>
  <c r="T263" i="13"/>
  <c r="R263" i="13"/>
  <c r="P263" i="13"/>
  <c r="BI262" i="13"/>
  <c r="BH262" i="13"/>
  <c r="BG262" i="13"/>
  <c r="BF262" i="13"/>
  <c r="T262" i="13"/>
  <c r="R262" i="13"/>
  <c r="P262" i="13"/>
  <c r="BI261" i="13"/>
  <c r="BH261" i="13"/>
  <c r="BG261" i="13"/>
  <c r="BF261" i="13"/>
  <c r="T261" i="13"/>
  <c r="R261" i="13"/>
  <c r="P261" i="13"/>
  <c r="BI260" i="13"/>
  <c r="BH260" i="13"/>
  <c r="BG260" i="13"/>
  <c r="BF260" i="13"/>
  <c r="T260" i="13"/>
  <c r="R260" i="13"/>
  <c r="P260" i="13"/>
  <c r="BI249" i="13"/>
  <c r="BH249" i="13"/>
  <c r="BG249" i="13"/>
  <c r="BF249" i="13"/>
  <c r="T249" i="13"/>
  <c r="R249" i="13"/>
  <c r="P249" i="13"/>
  <c r="BI245" i="13"/>
  <c r="BH245" i="13"/>
  <c r="BG245" i="13"/>
  <c r="BF245" i="13"/>
  <c r="T245" i="13"/>
  <c r="R245" i="13"/>
  <c r="P245" i="13"/>
  <c r="BI244" i="13"/>
  <c r="BH244" i="13"/>
  <c r="BG244" i="13"/>
  <c r="BF244" i="13"/>
  <c r="T244" i="13"/>
  <c r="R244" i="13"/>
  <c r="P244" i="13"/>
  <c r="BI243" i="13"/>
  <c r="BH243" i="13"/>
  <c r="BG243" i="13"/>
  <c r="BF243" i="13"/>
  <c r="T243" i="13"/>
  <c r="R243" i="13"/>
  <c r="P243" i="13"/>
  <c r="BI242" i="13"/>
  <c r="BH242" i="13"/>
  <c r="BG242" i="13"/>
  <c r="BF242" i="13"/>
  <c r="T242" i="13"/>
  <c r="R242" i="13"/>
  <c r="P242" i="13"/>
  <c r="BI241" i="13"/>
  <c r="BH241" i="13"/>
  <c r="BG241" i="13"/>
  <c r="BF241" i="13"/>
  <c r="T241" i="13"/>
  <c r="R241" i="13"/>
  <c r="P241" i="13"/>
  <c r="BI240" i="13"/>
  <c r="BH240" i="13"/>
  <c r="BG240" i="13"/>
  <c r="BF240" i="13"/>
  <c r="T240" i="13"/>
  <c r="R240" i="13"/>
  <c r="P240" i="13"/>
  <c r="BI239" i="13"/>
  <c r="BH239" i="13"/>
  <c r="BG239" i="13"/>
  <c r="BF239" i="13"/>
  <c r="T239" i="13"/>
  <c r="R239" i="13"/>
  <c r="P239" i="13"/>
  <c r="BI238" i="13"/>
  <c r="BH238" i="13"/>
  <c r="BG238" i="13"/>
  <c r="BF238" i="13"/>
  <c r="T238" i="13"/>
  <c r="R238" i="13"/>
  <c r="P238" i="13"/>
  <c r="BI224" i="13"/>
  <c r="BH224" i="13"/>
  <c r="BG224" i="13"/>
  <c r="BF224" i="13"/>
  <c r="T224" i="13"/>
  <c r="R224" i="13"/>
  <c r="P224" i="13"/>
  <c r="BI223" i="13"/>
  <c r="BH223" i="13"/>
  <c r="BG223" i="13"/>
  <c r="BF223" i="13"/>
  <c r="T223" i="13"/>
  <c r="R223" i="13"/>
  <c r="P223" i="13"/>
  <c r="BI220" i="13"/>
  <c r="BH220" i="13"/>
  <c r="BG220" i="13"/>
  <c r="BF220" i="13"/>
  <c r="T220" i="13"/>
  <c r="R220" i="13"/>
  <c r="P220" i="13"/>
  <c r="BI219" i="13"/>
  <c r="BH219" i="13"/>
  <c r="BG219" i="13"/>
  <c r="BF219" i="13"/>
  <c r="T219" i="13"/>
  <c r="R219" i="13"/>
  <c r="P219" i="13"/>
  <c r="BI218" i="13"/>
  <c r="BH218" i="13"/>
  <c r="BG218" i="13"/>
  <c r="BF218" i="13"/>
  <c r="T218" i="13"/>
  <c r="R218" i="13"/>
  <c r="P218" i="13"/>
  <c r="BI214" i="13"/>
  <c r="BH214" i="13"/>
  <c r="BG214" i="13"/>
  <c r="BF214" i="13"/>
  <c r="T214" i="13"/>
  <c r="R214" i="13"/>
  <c r="P214" i="13"/>
  <c r="BI202" i="13"/>
  <c r="BH202" i="13"/>
  <c r="BG202" i="13"/>
  <c r="BF202" i="13"/>
  <c r="T202" i="13"/>
  <c r="R202" i="13"/>
  <c r="P202" i="13"/>
  <c r="BI201" i="13"/>
  <c r="BH201" i="13"/>
  <c r="BG201" i="13"/>
  <c r="BF201" i="13"/>
  <c r="T201" i="13"/>
  <c r="R201" i="13"/>
  <c r="P201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6" i="13"/>
  <c r="BH126" i="13"/>
  <c r="BG126" i="13"/>
  <c r="BF126" i="13"/>
  <c r="T126" i="13"/>
  <c r="R126" i="13"/>
  <c r="P126" i="13"/>
  <c r="BI125" i="13"/>
  <c r="BH125" i="13"/>
  <c r="BG125" i="13"/>
  <c r="BF125" i="13"/>
  <c r="T125" i="13"/>
  <c r="R125" i="13"/>
  <c r="P125" i="13"/>
  <c r="BI124" i="13"/>
  <c r="BH124" i="13"/>
  <c r="BG124" i="13"/>
  <c r="BF124" i="13"/>
  <c r="T124" i="13"/>
  <c r="R124" i="13"/>
  <c r="P124" i="13"/>
  <c r="BI123" i="13"/>
  <c r="BH123" i="13"/>
  <c r="BG123" i="13"/>
  <c r="BF123" i="13"/>
  <c r="T123" i="13"/>
  <c r="R123" i="13"/>
  <c r="P123" i="13"/>
  <c r="BI122" i="13"/>
  <c r="BH122" i="13"/>
  <c r="BG122" i="13"/>
  <c r="BF122" i="13"/>
  <c r="T122" i="13"/>
  <c r="R122" i="13"/>
  <c r="P122" i="13"/>
  <c r="BI121" i="13"/>
  <c r="BH121" i="13"/>
  <c r="BG121" i="13"/>
  <c r="BF121" i="13"/>
  <c r="T121" i="13"/>
  <c r="R121" i="13"/>
  <c r="P121" i="13"/>
  <c r="BI112" i="13"/>
  <c r="BH112" i="13"/>
  <c r="BG112" i="13"/>
  <c r="BF112" i="13"/>
  <c r="T112" i="13"/>
  <c r="R112" i="13"/>
  <c r="P112" i="13"/>
  <c r="BI111" i="13"/>
  <c r="BH111" i="13"/>
  <c r="BG111" i="13"/>
  <c r="BF111" i="13"/>
  <c r="T111" i="13"/>
  <c r="R111" i="13"/>
  <c r="P111" i="13"/>
  <c r="BI110" i="13"/>
  <c r="BH110" i="13"/>
  <c r="BG110" i="13"/>
  <c r="BF110" i="13"/>
  <c r="T110" i="13"/>
  <c r="R110" i="13"/>
  <c r="P110" i="13"/>
  <c r="BI109" i="13"/>
  <c r="BH109" i="13"/>
  <c r="BG109" i="13"/>
  <c r="BF109" i="13"/>
  <c r="T109" i="13"/>
  <c r="R109" i="13"/>
  <c r="P109" i="13"/>
  <c r="BI107" i="13"/>
  <c r="BH107" i="13"/>
  <c r="BG107" i="13"/>
  <c r="BF107" i="13"/>
  <c r="T107" i="13"/>
  <c r="R107" i="13"/>
  <c r="P107" i="13"/>
  <c r="BI106" i="13"/>
  <c r="BH106" i="13"/>
  <c r="BG106" i="13"/>
  <c r="BF106" i="13"/>
  <c r="T106" i="13"/>
  <c r="R106" i="13"/>
  <c r="P106" i="13"/>
  <c r="BI104" i="13"/>
  <c r="BH104" i="13"/>
  <c r="BG104" i="13"/>
  <c r="BF104" i="13"/>
  <c r="T104" i="13"/>
  <c r="R104" i="13"/>
  <c r="P104" i="13"/>
  <c r="BI103" i="13"/>
  <c r="BH103" i="13"/>
  <c r="BG103" i="13"/>
  <c r="BF103" i="13"/>
  <c r="T103" i="13"/>
  <c r="R103" i="13"/>
  <c r="P103" i="13"/>
  <c r="BI100" i="13"/>
  <c r="BH100" i="13"/>
  <c r="BG100" i="13"/>
  <c r="BF100" i="13"/>
  <c r="T100" i="13"/>
  <c r="R100" i="13"/>
  <c r="P100" i="13"/>
  <c r="BI99" i="13"/>
  <c r="BH99" i="13"/>
  <c r="BG99" i="13"/>
  <c r="BF99" i="13"/>
  <c r="T99" i="13"/>
  <c r="R99" i="13"/>
  <c r="P99" i="13"/>
  <c r="BI98" i="13"/>
  <c r="BH98" i="13"/>
  <c r="BG98" i="13"/>
  <c r="BF98" i="13"/>
  <c r="T98" i="13"/>
  <c r="R98" i="13"/>
  <c r="P98" i="13"/>
  <c r="BI97" i="13"/>
  <c r="BH97" i="13"/>
  <c r="BG97" i="13"/>
  <c r="BF97" i="13"/>
  <c r="T97" i="13"/>
  <c r="R97" i="13"/>
  <c r="P97" i="13"/>
  <c r="BI95" i="13"/>
  <c r="BH95" i="13"/>
  <c r="BG95" i="13"/>
  <c r="BF95" i="13"/>
  <c r="T95" i="13"/>
  <c r="R95" i="13"/>
  <c r="P95" i="13"/>
  <c r="BI94" i="13"/>
  <c r="BH94" i="13"/>
  <c r="BG94" i="13"/>
  <c r="BF94" i="13"/>
  <c r="T94" i="13"/>
  <c r="R94" i="13"/>
  <c r="P94" i="13"/>
  <c r="BI93" i="13"/>
  <c r="BH93" i="13"/>
  <c r="BG93" i="13"/>
  <c r="BF93" i="13"/>
  <c r="T93" i="13"/>
  <c r="R93" i="13"/>
  <c r="P93" i="13"/>
  <c r="BI92" i="13"/>
  <c r="BH92" i="13"/>
  <c r="BG92" i="13"/>
  <c r="BF92" i="13"/>
  <c r="T92" i="13"/>
  <c r="R92" i="13"/>
  <c r="P92" i="13"/>
  <c r="BI91" i="13"/>
  <c r="BH91" i="13"/>
  <c r="BG91" i="13"/>
  <c r="BF91" i="13"/>
  <c r="T91" i="13"/>
  <c r="R91" i="13"/>
  <c r="P91" i="13"/>
  <c r="BI90" i="13"/>
  <c r="BH90" i="13"/>
  <c r="BG90" i="13"/>
  <c r="BF90" i="13"/>
  <c r="T90" i="13"/>
  <c r="R90" i="13"/>
  <c r="P90" i="13"/>
  <c r="J84" i="13"/>
  <c r="J83" i="13"/>
  <c r="F83" i="13"/>
  <c r="F81" i="13"/>
  <c r="E79" i="13"/>
  <c r="J55" i="13"/>
  <c r="J54" i="13"/>
  <c r="F54" i="13"/>
  <c r="F52" i="13"/>
  <c r="E50" i="13"/>
  <c r="J18" i="13"/>
  <c r="E18" i="13"/>
  <c r="F84" i="13" s="1"/>
  <c r="J17" i="13"/>
  <c r="J12" i="13"/>
  <c r="J81" i="13"/>
  <c r="E7" i="13"/>
  <c r="E48" i="13" s="1"/>
  <c r="J39" i="12"/>
  <c r="J38" i="12"/>
  <c r="AY67" i="1" s="1"/>
  <c r="J37" i="12"/>
  <c r="AX67" i="1" s="1"/>
  <c r="BI219" i="12"/>
  <c r="BH219" i="12"/>
  <c r="BG219" i="12"/>
  <c r="BF219" i="12"/>
  <c r="T219" i="12"/>
  <c r="R219" i="12"/>
  <c r="P219" i="12"/>
  <c r="BI218" i="12"/>
  <c r="BH218" i="12"/>
  <c r="BG218" i="12"/>
  <c r="BF218" i="12"/>
  <c r="T218" i="12"/>
  <c r="R218" i="12"/>
  <c r="P218" i="12"/>
  <c r="BI215" i="12"/>
  <c r="BH215" i="12"/>
  <c r="BG215" i="12"/>
  <c r="BF215" i="12"/>
  <c r="T215" i="12"/>
  <c r="R215" i="12"/>
  <c r="P215" i="12"/>
  <c r="BI214" i="12"/>
  <c r="BH214" i="12"/>
  <c r="BG214" i="12"/>
  <c r="BF214" i="12"/>
  <c r="T214" i="12"/>
  <c r="R214" i="12"/>
  <c r="P214" i="12"/>
  <c r="BI206" i="12"/>
  <c r="BH206" i="12"/>
  <c r="BG206" i="12"/>
  <c r="BF206" i="12"/>
  <c r="T206" i="12"/>
  <c r="R206" i="12"/>
  <c r="P206" i="12"/>
  <c r="BI205" i="12"/>
  <c r="BH205" i="12"/>
  <c r="BG205" i="12"/>
  <c r="BF205" i="12"/>
  <c r="T205" i="12"/>
  <c r="R205" i="12"/>
  <c r="P205" i="12"/>
  <c r="BI204" i="12"/>
  <c r="BH204" i="12"/>
  <c r="BG204" i="12"/>
  <c r="BF204" i="12"/>
  <c r="T204" i="12"/>
  <c r="R204" i="12"/>
  <c r="P204" i="12"/>
  <c r="BI203" i="12"/>
  <c r="BH203" i="12"/>
  <c r="BG203" i="12"/>
  <c r="BF203" i="12"/>
  <c r="T203" i="12"/>
  <c r="R203" i="12"/>
  <c r="P203" i="12"/>
  <c r="BI201" i="12"/>
  <c r="BH201" i="12"/>
  <c r="BG201" i="12"/>
  <c r="BF201" i="12"/>
  <c r="T201" i="12"/>
  <c r="R201" i="12"/>
  <c r="P201" i="12"/>
  <c r="BI200" i="12"/>
  <c r="BH200" i="12"/>
  <c r="BG200" i="12"/>
  <c r="BF200" i="12"/>
  <c r="T200" i="12"/>
  <c r="R200" i="12"/>
  <c r="P200" i="12"/>
  <c r="BI198" i="12"/>
  <c r="BH198" i="12"/>
  <c r="BG198" i="12"/>
  <c r="BF198" i="12"/>
  <c r="T198" i="12"/>
  <c r="R198" i="12"/>
  <c r="P198" i="12"/>
  <c r="BI190" i="12"/>
  <c r="BH190" i="12"/>
  <c r="BG190" i="12"/>
  <c r="BF190" i="12"/>
  <c r="T190" i="12"/>
  <c r="R190" i="12"/>
  <c r="P190" i="12"/>
  <c r="BI189" i="12"/>
  <c r="BH189" i="12"/>
  <c r="BG189" i="12"/>
  <c r="BF189" i="12"/>
  <c r="T189" i="12"/>
  <c r="R189" i="12"/>
  <c r="P189" i="12"/>
  <c r="BI188" i="12"/>
  <c r="BH188" i="12"/>
  <c r="BG188" i="12"/>
  <c r="BF188" i="12"/>
  <c r="T188" i="12"/>
  <c r="R188" i="12"/>
  <c r="P188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1" i="12"/>
  <c r="BH171" i="12"/>
  <c r="BG171" i="12"/>
  <c r="BF171" i="12"/>
  <c r="T171" i="12"/>
  <c r="R171" i="12"/>
  <c r="P171" i="12"/>
  <c r="BI169" i="12"/>
  <c r="BH169" i="12"/>
  <c r="BG169" i="12"/>
  <c r="BF169" i="12"/>
  <c r="T169" i="12"/>
  <c r="R169" i="12"/>
  <c r="P169" i="12"/>
  <c r="BI167" i="12"/>
  <c r="BH167" i="12"/>
  <c r="BG167" i="12"/>
  <c r="BF167" i="12"/>
  <c r="T167" i="12"/>
  <c r="R167" i="12"/>
  <c r="P167" i="12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47" i="12"/>
  <c r="BH147" i="12"/>
  <c r="BG147" i="12"/>
  <c r="BF147" i="12"/>
  <c r="T147" i="12"/>
  <c r="R147" i="12"/>
  <c r="P147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2" i="12"/>
  <c r="BH122" i="12"/>
  <c r="BG122" i="12"/>
  <c r="BF122" i="12"/>
  <c r="T122" i="12"/>
  <c r="T121" i="12" s="1"/>
  <c r="R122" i="12"/>
  <c r="R121" i="12" s="1"/>
  <c r="P122" i="12"/>
  <c r="P121" i="12" s="1"/>
  <c r="BI120" i="12"/>
  <c r="BH120" i="12"/>
  <c r="BG120" i="12"/>
  <c r="BF120" i="12"/>
  <c r="T120" i="12"/>
  <c r="R120" i="12"/>
  <c r="P120" i="12"/>
  <c r="BI118" i="12"/>
  <c r="BH118" i="12"/>
  <c r="BG118" i="12"/>
  <c r="BF118" i="12"/>
  <c r="T118" i="12"/>
  <c r="R118" i="12"/>
  <c r="P118" i="12"/>
  <c r="BI117" i="12"/>
  <c r="BH117" i="12"/>
  <c r="BG117" i="12"/>
  <c r="BF117" i="12"/>
  <c r="T117" i="12"/>
  <c r="R117" i="12"/>
  <c r="P117" i="12"/>
  <c r="BI116" i="12"/>
  <c r="BH116" i="12"/>
  <c r="BG116" i="12"/>
  <c r="BF116" i="12"/>
  <c r="T116" i="12"/>
  <c r="R116" i="12"/>
  <c r="P116" i="12"/>
  <c r="BI115" i="12"/>
  <c r="BH115" i="12"/>
  <c r="BG115" i="12"/>
  <c r="BF115" i="12"/>
  <c r="T115" i="12"/>
  <c r="R115" i="12"/>
  <c r="P115" i="12"/>
  <c r="BI113" i="12"/>
  <c r="BH113" i="12"/>
  <c r="BG113" i="12"/>
  <c r="BF113" i="12"/>
  <c r="T113" i="12"/>
  <c r="R113" i="12"/>
  <c r="P113" i="12"/>
  <c r="BI112" i="12"/>
  <c r="BH112" i="12"/>
  <c r="BG112" i="12"/>
  <c r="BF112" i="12"/>
  <c r="T112" i="12"/>
  <c r="R112" i="12"/>
  <c r="P112" i="12"/>
  <c r="BI111" i="12"/>
  <c r="BH111" i="12"/>
  <c r="BG111" i="12"/>
  <c r="BF111" i="12"/>
  <c r="T111" i="12"/>
  <c r="R111" i="12"/>
  <c r="P111" i="12"/>
  <c r="BI110" i="12"/>
  <c r="BH110" i="12"/>
  <c r="BG110" i="12"/>
  <c r="BF110" i="12"/>
  <c r="T110" i="12"/>
  <c r="R110" i="12"/>
  <c r="P110" i="12"/>
  <c r="BI109" i="12"/>
  <c r="BH109" i="12"/>
  <c r="BG109" i="12"/>
  <c r="BF109" i="12"/>
  <c r="T109" i="12"/>
  <c r="R109" i="12"/>
  <c r="P109" i="12"/>
  <c r="BI108" i="12"/>
  <c r="BH108" i="12"/>
  <c r="BG108" i="12"/>
  <c r="BF108" i="12"/>
  <c r="T108" i="12"/>
  <c r="R108" i="12"/>
  <c r="P108" i="12"/>
  <c r="BI107" i="12"/>
  <c r="BH107" i="12"/>
  <c r="BG107" i="12"/>
  <c r="BF107" i="12"/>
  <c r="T107" i="12"/>
  <c r="R107" i="12"/>
  <c r="P107" i="12"/>
  <c r="BI105" i="12"/>
  <c r="BH105" i="12"/>
  <c r="BG105" i="12"/>
  <c r="BF105" i="12"/>
  <c r="T105" i="12"/>
  <c r="R105" i="12"/>
  <c r="P105" i="12"/>
  <c r="BI104" i="12"/>
  <c r="BH104" i="12"/>
  <c r="BG104" i="12"/>
  <c r="BF104" i="12"/>
  <c r="T104" i="12"/>
  <c r="R104" i="12"/>
  <c r="P104" i="12"/>
  <c r="BI102" i="12"/>
  <c r="BH102" i="12"/>
  <c r="BG102" i="12"/>
  <c r="BF102" i="12"/>
  <c r="T102" i="12"/>
  <c r="R102" i="12"/>
  <c r="P102" i="12"/>
  <c r="BI101" i="12"/>
  <c r="BH101" i="12"/>
  <c r="BG101" i="12"/>
  <c r="BF101" i="12"/>
  <c r="T101" i="12"/>
  <c r="R101" i="12"/>
  <c r="P101" i="12"/>
  <c r="BI100" i="12"/>
  <c r="BH100" i="12"/>
  <c r="BG100" i="12"/>
  <c r="BF100" i="12"/>
  <c r="T100" i="12"/>
  <c r="R100" i="12"/>
  <c r="P100" i="12"/>
  <c r="BI99" i="12"/>
  <c r="BH99" i="12"/>
  <c r="BG99" i="12"/>
  <c r="BF99" i="12"/>
  <c r="T99" i="12"/>
  <c r="R99" i="12"/>
  <c r="P99" i="12"/>
  <c r="BI98" i="12"/>
  <c r="BH98" i="12"/>
  <c r="BG98" i="12"/>
  <c r="BF98" i="12"/>
  <c r="T98" i="12"/>
  <c r="R98" i="12"/>
  <c r="P98" i="12"/>
  <c r="J92" i="12"/>
  <c r="J91" i="12"/>
  <c r="F91" i="12"/>
  <c r="F89" i="12"/>
  <c r="E87" i="12"/>
  <c r="J59" i="12"/>
  <c r="J58" i="12"/>
  <c r="F58" i="12"/>
  <c r="F56" i="12"/>
  <c r="E54" i="12"/>
  <c r="J20" i="12"/>
  <c r="E20" i="12"/>
  <c r="F92" i="12" s="1"/>
  <c r="J19" i="12"/>
  <c r="J14" i="12"/>
  <c r="J56" i="12" s="1"/>
  <c r="E7" i="12"/>
  <c r="E83" i="12"/>
  <c r="J39" i="11"/>
  <c r="J38" i="11"/>
  <c r="AY66" i="1" s="1"/>
  <c r="J37" i="11"/>
  <c r="AX66" i="1" s="1"/>
  <c r="BI173" i="11"/>
  <c r="BH173" i="11"/>
  <c r="BG173" i="11"/>
  <c r="BF173" i="11"/>
  <c r="T173" i="11"/>
  <c r="T172" i="11" s="1"/>
  <c r="R173" i="11"/>
  <c r="R172" i="11" s="1"/>
  <c r="P173" i="11"/>
  <c r="P172" i="11" s="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2" i="11"/>
  <c r="BH122" i="11"/>
  <c r="BG122" i="11"/>
  <c r="BF122" i="11"/>
  <c r="T122" i="11"/>
  <c r="R122" i="11"/>
  <c r="P122" i="11"/>
  <c r="BI121" i="11"/>
  <c r="BH121" i="11"/>
  <c r="BG121" i="11"/>
  <c r="BF121" i="11"/>
  <c r="T121" i="11"/>
  <c r="R121" i="11"/>
  <c r="P121" i="11"/>
  <c r="BI120" i="11"/>
  <c r="BH120" i="11"/>
  <c r="BG120" i="11"/>
  <c r="BF120" i="11"/>
  <c r="T120" i="11"/>
  <c r="R120" i="11"/>
  <c r="P120" i="11"/>
  <c r="BI119" i="11"/>
  <c r="BH119" i="11"/>
  <c r="BG119" i="11"/>
  <c r="BF119" i="11"/>
  <c r="T119" i="11"/>
  <c r="R119" i="11"/>
  <c r="P119" i="11"/>
  <c r="BI117" i="11"/>
  <c r="BH117" i="11"/>
  <c r="BG117" i="11"/>
  <c r="BF117" i="11"/>
  <c r="T117" i="11"/>
  <c r="R117" i="11"/>
  <c r="P117" i="11"/>
  <c r="BI116" i="11"/>
  <c r="BH116" i="11"/>
  <c r="BG116" i="11"/>
  <c r="BF116" i="11"/>
  <c r="T116" i="11"/>
  <c r="R116" i="11"/>
  <c r="P116" i="11"/>
  <c r="BI115" i="11"/>
  <c r="BH115" i="11"/>
  <c r="BG115" i="11"/>
  <c r="BF115" i="11"/>
  <c r="T115" i="11"/>
  <c r="R115" i="11"/>
  <c r="P115" i="11"/>
  <c r="BI114" i="11"/>
  <c r="BH114" i="11"/>
  <c r="BG114" i="11"/>
  <c r="BF114" i="11"/>
  <c r="T114" i="11"/>
  <c r="R114" i="11"/>
  <c r="P114" i="11"/>
  <c r="BI113" i="11"/>
  <c r="BH113" i="11"/>
  <c r="BG113" i="11"/>
  <c r="BF113" i="11"/>
  <c r="T113" i="11"/>
  <c r="R113" i="11"/>
  <c r="P113" i="11"/>
  <c r="BI112" i="11"/>
  <c r="BH112" i="11"/>
  <c r="BG112" i="11"/>
  <c r="BF112" i="11"/>
  <c r="T112" i="11"/>
  <c r="R112" i="11"/>
  <c r="P112" i="11"/>
  <c r="BI111" i="11"/>
  <c r="BH111" i="11"/>
  <c r="BG111" i="11"/>
  <c r="BF111" i="11"/>
  <c r="T111" i="11"/>
  <c r="R111" i="11"/>
  <c r="P111" i="11"/>
  <c r="BI110" i="11"/>
  <c r="BH110" i="11"/>
  <c r="BG110" i="11"/>
  <c r="BF110" i="11"/>
  <c r="T110" i="11"/>
  <c r="R110" i="11"/>
  <c r="P110" i="11"/>
  <c r="BI107" i="11"/>
  <c r="BH107" i="11"/>
  <c r="BG107" i="11"/>
  <c r="BF107" i="11"/>
  <c r="T107" i="11"/>
  <c r="R107" i="11"/>
  <c r="P107" i="11"/>
  <c r="BI106" i="11"/>
  <c r="BH106" i="11"/>
  <c r="BG106" i="11"/>
  <c r="BF106" i="11"/>
  <c r="T106" i="11"/>
  <c r="R106" i="11"/>
  <c r="P106" i="11"/>
  <c r="BI105" i="11"/>
  <c r="BH105" i="11"/>
  <c r="BG105" i="11"/>
  <c r="BF105" i="11"/>
  <c r="T105" i="11"/>
  <c r="R105" i="11"/>
  <c r="P105" i="11"/>
  <c r="BI104" i="11"/>
  <c r="BH104" i="11"/>
  <c r="BG104" i="11"/>
  <c r="BF104" i="11"/>
  <c r="T104" i="11"/>
  <c r="R104" i="11"/>
  <c r="P104" i="11"/>
  <c r="BI102" i="11"/>
  <c r="BH102" i="11"/>
  <c r="BG102" i="11"/>
  <c r="BF102" i="11"/>
  <c r="T102" i="11"/>
  <c r="R102" i="11"/>
  <c r="P102" i="11"/>
  <c r="BI101" i="11"/>
  <c r="BH101" i="11"/>
  <c r="BG101" i="11"/>
  <c r="BF101" i="11"/>
  <c r="T101" i="11"/>
  <c r="R101" i="11"/>
  <c r="P101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8" i="11"/>
  <c r="BH98" i="11"/>
  <c r="BG98" i="11"/>
  <c r="BF98" i="11"/>
  <c r="T98" i="11"/>
  <c r="R98" i="11"/>
  <c r="P98" i="11"/>
  <c r="BI97" i="11"/>
  <c r="BH97" i="11"/>
  <c r="BG97" i="11"/>
  <c r="BF97" i="11"/>
  <c r="T97" i="11"/>
  <c r="R97" i="11"/>
  <c r="P97" i="11"/>
  <c r="BI96" i="11"/>
  <c r="BH96" i="11"/>
  <c r="BG96" i="11"/>
  <c r="BF96" i="11"/>
  <c r="T96" i="11"/>
  <c r="R96" i="11"/>
  <c r="P96" i="11"/>
  <c r="J90" i="11"/>
  <c r="J89" i="11"/>
  <c r="F89" i="11"/>
  <c r="F87" i="11"/>
  <c r="E85" i="11"/>
  <c r="J59" i="11"/>
  <c r="J58" i="11"/>
  <c r="F58" i="11"/>
  <c r="F56" i="11"/>
  <c r="E54" i="11"/>
  <c r="J20" i="11"/>
  <c r="E20" i="11"/>
  <c r="F59" i="11" s="1"/>
  <c r="J19" i="11"/>
  <c r="J14" i="11"/>
  <c r="J87" i="11" s="1"/>
  <c r="E7" i="11"/>
  <c r="E81" i="11"/>
  <c r="J39" i="10"/>
  <c r="J38" i="10"/>
  <c r="AY64" i="1" s="1"/>
  <c r="J37" i="10"/>
  <c r="AX64" i="1" s="1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J84" i="10"/>
  <c r="J83" i="10"/>
  <c r="F83" i="10"/>
  <c r="F81" i="10"/>
  <c r="E79" i="10"/>
  <c r="J59" i="10"/>
  <c r="J58" i="10"/>
  <c r="F58" i="10"/>
  <c r="F56" i="10"/>
  <c r="E54" i="10"/>
  <c r="J20" i="10"/>
  <c r="E20" i="10"/>
  <c r="F59" i="10"/>
  <c r="J19" i="10"/>
  <c r="J14" i="10"/>
  <c r="J81" i="10" s="1"/>
  <c r="E7" i="10"/>
  <c r="E50" i="10" s="1"/>
  <c r="J39" i="9"/>
  <c r="J38" i="9"/>
  <c r="AY63" i="1"/>
  <c r="J37" i="9"/>
  <c r="AX63" i="1"/>
  <c r="BI108" i="9"/>
  <c r="BH108" i="9"/>
  <c r="BG108" i="9"/>
  <c r="BF108" i="9"/>
  <c r="T108" i="9"/>
  <c r="T107" i="9"/>
  <c r="R108" i="9"/>
  <c r="R107" i="9"/>
  <c r="P108" i="9"/>
  <c r="P107" i="9"/>
  <c r="BI106" i="9"/>
  <c r="BH106" i="9"/>
  <c r="BG106" i="9"/>
  <c r="BF106" i="9"/>
  <c r="T106" i="9"/>
  <c r="T105" i="9"/>
  <c r="R106" i="9"/>
  <c r="R105" i="9"/>
  <c r="P106" i="9"/>
  <c r="P105" i="9"/>
  <c r="BI104" i="9"/>
  <c r="BH104" i="9"/>
  <c r="BG104" i="9"/>
  <c r="BF104" i="9"/>
  <c r="T104" i="9"/>
  <c r="R104" i="9"/>
  <c r="P104" i="9"/>
  <c r="BI103" i="9"/>
  <c r="BH103" i="9"/>
  <c r="BG103" i="9"/>
  <c r="BF103" i="9"/>
  <c r="T103" i="9"/>
  <c r="R103" i="9"/>
  <c r="P103" i="9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J87" i="9"/>
  <c r="J86" i="9"/>
  <c r="F86" i="9"/>
  <c r="F84" i="9"/>
  <c r="E82" i="9"/>
  <c r="J59" i="9"/>
  <c r="J58" i="9"/>
  <c r="F58" i="9"/>
  <c r="F56" i="9"/>
  <c r="E54" i="9"/>
  <c r="J20" i="9"/>
  <c r="E20" i="9"/>
  <c r="F87" i="9"/>
  <c r="J19" i="9"/>
  <c r="J14" i="9"/>
  <c r="J56" i="9" s="1"/>
  <c r="E7" i="9"/>
  <c r="E78" i="9" s="1"/>
  <c r="J39" i="8"/>
  <c r="J38" i="8"/>
  <c r="AY62" i="1"/>
  <c r="J37" i="8"/>
  <c r="AX62" i="1"/>
  <c r="BI193" i="8"/>
  <c r="BH193" i="8"/>
  <c r="BG193" i="8"/>
  <c r="BF193" i="8"/>
  <c r="T193" i="8"/>
  <c r="T192" i="8"/>
  <c r="R193" i="8"/>
  <c r="R192" i="8"/>
  <c r="P193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0" i="8"/>
  <c r="BH180" i="8"/>
  <c r="BG180" i="8"/>
  <c r="BF180" i="8"/>
  <c r="T180" i="8"/>
  <c r="R180" i="8"/>
  <c r="P180" i="8"/>
  <c r="BI162" i="8"/>
  <c r="BH162" i="8"/>
  <c r="BG162" i="8"/>
  <c r="BF162" i="8"/>
  <c r="T162" i="8"/>
  <c r="R162" i="8"/>
  <c r="P162" i="8"/>
  <c r="BI156" i="8"/>
  <c r="BH156" i="8"/>
  <c r="BG156" i="8"/>
  <c r="BF156" i="8"/>
  <c r="T156" i="8"/>
  <c r="R156" i="8"/>
  <c r="P156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BI118" i="8"/>
  <c r="BH118" i="8"/>
  <c r="BG118" i="8"/>
  <c r="BF118" i="8"/>
  <c r="T118" i="8"/>
  <c r="R118" i="8"/>
  <c r="P118" i="8"/>
  <c r="BI117" i="8"/>
  <c r="BH117" i="8"/>
  <c r="BG117" i="8"/>
  <c r="BF117" i="8"/>
  <c r="T117" i="8"/>
  <c r="R117" i="8"/>
  <c r="P117" i="8"/>
  <c r="BI116" i="8"/>
  <c r="BH116" i="8"/>
  <c r="BG116" i="8"/>
  <c r="BF116" i="8"/>
  <c r="T116" i="8"/>
  <c r="R116" i="8"/>
  <c r="P116" i="8"/>
  <c r="BI115" i="8"/>
  <c r="BH115" i="8"/>
  <c r="BG115" i="8"/>
  <c r="BF115" i="8"/>
  <c r="T115" i="8"/>
  <c r="R115" i="8"/>
  <c r="P115" i="8"/>
  <c r="BI114" i="8"/>
  <c r="BH114" i="8"/>
  <c r="BG114" i="8"/>
  <c r="BF114" i="8"/>
  <c r="T114" i="8"/>
  <c r="R114" i="8"/>
  <c r="P114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5" i="8"/>
  <c r="BH105" i="8"/>
  <c r="BG105" i="8"/>
  <c r="BF105" i="8"/>
  <c r="T105" i="8"/>
  <c r="R105" i="8"/>
  <c r="P105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J88" i="8"/>
  <c r="J87" i="8"/>
  <c r="F87" i="8"/>
  <c r="F85" i="8"/>
  <c r="E83" i="8"/>
  <c r="J59" i="8"/>
  <c r="J58" i="8"/>
  <c r="F58" i="8"/>
  <c r="F56" i="8"/>
  <c r="E54" i="8"/>
  <c r="J20" i="8"/>
  <c r="E20" i="8"/>
  <c r="F88" i="8"/>
  <c r="J19" i="8"/>
  <c r="J14" i="8"/>
  <c r="J56" i="8" s="1"/>
  <c r="E7" i="8"/>
  <c r="E79" i="8" s="1"/>
  <c r="J39" i="7"/>
  <c r="J38" i="7"/>
  <c r="AY61" i="1"/>
  <c r="J37" i="7"/>
  <c r="AX61" i="1"/>
  <c r="BI168" i="7"/>
  <c r="BH168" i="7"/>
  <c r="BG168" i="7"/>
  <c r="BF168" i="7"/>
  <c r="T168" i="7"/>
  <c r="T167" i="7"/>
  <c r="R168" i="7"/>
  <c r="R167" i="7"/>
  <c r="P168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J89" i="7"/>
  <c r="J88" i="7"/>
  <c r="F88" i="7"/>
  <c r="F86" i="7"/>
  <c r="E84" i="7"/>
  <c r="J59" i="7"/>
  <c r="J58" i="7"/>
  <c r="F58" i="7"/>
  <c r="F56" i="7"/>
  <c r="E54" i="7"/>
  <c r="J20" i="7"/>
  <c r="E20" i="7"/>
  <c r="F89" i="7" s="1"/>
  <c r="J19" i="7"/>
  <c r="J14" i="7"/>
  <c r="J56" i="7" s="1"/>
  <c r="E7" i="7"/>
  <c r="E80" i="7" s="1"/>
  <c r="J39" i="6"/>
  <c r="J38" i="6"/>
  <c r="AY60" i="1"/>
  <c r="J37" i="6"/>
  <c r="AX60" i="1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J87" i="6"/>
  <c r="J86" i="6"/>
  <c r="F86" i="6"/>
  <c r="F84" i="6"/>
  <c r="E82" i="6"/>
  <c r="J59" i="6"/>
  <c r="J58" i="6"/>
  <c r="F58" i="6"/>
  <c r="F56" i="6"/>
  <c r="E54" i="6"/>
  <c r="J20" i="6"/>
  <c r="E20" i="6"/>
  <c r="F87" i="6" s="1"/>
  <c r="J19" i="6"/>
  <c r="J14" i="6"/>
  <c r="J56" i="6" s="1"/>
  <c r="E7" i="6"/>
  <c r="E78" i="6" s="1"/>
  <c r="J39" i="5"/>
  <c r="J38" i="5"/>
  <c r="AY59" i="1"/>
  <c r="J37" i="5"/>
  <c r="AX59" i="1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T122" i="5" s="1"/>
  <c r="R123" i="5"/>
  <c r="R122" i="5" s="1"/>
  <c r="P123" i="5"/>
  <c r="P122" i="5" s="1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T111" i="5" s="1"/>
  <c r="R112" i="5"/>
  <c r="R111" i="5" s="1"/>
  <c r="P112" i="5"/>
  <c r="P111" i="5" s="1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T105" i="5" s="1"/>
  <c r="R106" i="5"/>
  <c r="R105" i="5" s="1"/>
  <c r="P106" i="5"/>
  <c r="P105" i="5" s="1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J94" i="5"/>
  <c r="J93" i="5"/>
  <c r="F93" i="5"/>
  <c r="F91" i="5"/>
  <c r="E89" i="5"/>
  <c r="J59" i="5"/>
  <c r="J58" i="5"/>
  <c r="F58" i="5"/>
  <c r="F56" i="5"/>
  <c r="E54" i="5"/>
  <c r="J20" i="5"/>
  <c r="E20" i="5"/>
  <c r="F94" i="5" s="1"/>
  <c r="J19" i="5"/>
  <c r="J14" i="5"/>
  <c r="J56" i="5" s="1"/>
  <c r="E7" i="5"/>
  <c r="E85" i="5"/>
  <c r="J37" i="4"/>
  <c r="J36" i="4"/>
  <c r="AY57" i="1"/>
  <c r="J35" i="4"/>
  <c r="AX57" i="1" s="1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T110" i="4" s="1"/>
  <c r="R111" i="4"/>
  <c r="R110" i="4"/>
  <c r="P111" i="4"/>
  <c r="P110" i="4" s="1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83" i="4"/>
  <c r="J17" i="4"/>
  <c r="J12" i="4"/>
  <c r="J80" i="4" s="1"/>
  <c r="E7" i="4"/>
  <c r="E76" i="4" s="1"/>
  <c r="J37" i="3"/>
  <c r="J36" i="3"/>
  <c r="AY56" i="1"/>
  <c r="J35" i="3"/>
  <c r="AX56" i="1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55" i="3" s="1"/>
  <c r="J17" i="3"/>
  <c r="J12" i="3"/>
  <c r="J78" i="3" s="1"/>
  <c r="E7" i="3"/>
  <c r="E74" i="3"/>
  <c r="J37" i="2"/>
  <c r="J36" i="2"/>
  <c r="AY55" i="1"/>
  <c r="J35" i="2"/>
  <c r="AX55" i="1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28" i="2"/>
  <c r="BH528" i="2"/>
  <c r="BG528" i="2"/>
  <c r="BF528" i="2"/>
  <c r="T528" i="2"/>
  <c r="R528" i="2"/>
  <c r="P528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43" i="2"/>
  <c r="BH443" i="2"/>
  <c r="BG443" i="2"/>
  <c r="BF443" i="2"/>
  <c r="T443" i="2"/>
  <c r="R443" i="2"/>
  <c r="P443" i="2"/>
  <c r="BI428" i="2"/>
  <c r="BH428" i="2"/>
  <c r="BG428" i="2"/>
  <c r="BF428" i="2"/>
  <c r="T428" i="2"/>
  <c r="R428" i="2"/>
  <c r="P428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398" i="2"/>
  <c r="BH398" i="2"/>
  <c r="BG398" i="2"/>
  <c r="BF398" i="2"/>
  <c r="T398" i="2"/>
  <c r="R398" i="2"/>
  <c r="P398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1" i="2"/>
  <c r="BH361" i="2"/>
  <c r="BG361" i="2"/>
  <c r="BF361" i="2"/>
  <c r="T361" i="2"/>
  <c r="R361" i="2"/>
  <c r="P361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2" i="2"/>
  <c r="BH332" i="2"/>
  <c r="BG332" i="2"/>
  <c r="BF332" i="2"/>
  <c r="T332" i="2"/>
  <c r="R332" i="2"/>
  <c r="P332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66" i="2"/>
  <c r="BH266" i="2"/>
  <c r="BG266" i="2"/>
  <c r="BF266" i="2"/>
  <c r="T266" i="2"/>
  <c r="R266" i="2"/>
  <c r="P266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T245" i="2" s="1"/>
  <c r="R246" i="2"/>
  <c r="R245" i="2" s="1"/>
  <c r="P246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199" i="2"/>
  <c r="BH199" i="2"/>
  <c r="BG199" i="2"/>
  <c r="BF199" i="2"/>
  <c r="T199" i="2"/>
  <c r="R199" i="2"/>
  <c r="P199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55" i="2"/>
  <c r="BH155" i="2"/>
  <c r="BG155" i="2"/>
  <c r="BF155" i="2"/>
  <c r="T155" i="2"/>
  <c r="R155" i="2"/>
  <c r="P155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J96" i="2"/>
  <c r="J95" i="2"/>
  <c r="F95" i="2"/>
  <c r="F93" i="2"/>
  <c r="E91" i="2"/>
  <c r="J55" i="2"/>
  <c r="J54" i="2"/>
  <c r="F54" i="2"/>
  <c r="F52" i="2"/>
  <c r="E50" i="2"/>
  <c r="J18" i="2"/>
  <c r="E18" i="2"/>
  <c r="F96" i="2" s="1"/>
  <c r="J17" i="2"/>
  <c r="J12" i="2"/>
  <c r="J52" i="2" s="1"/>
  <c r="E7" i="2"/>
  <c r="E89" i="2"/>
  <c r="L50" i="1"/>
  <c r="AM50" i="1"/>
  <c r="AM49" i="1"/>
  <c r="L49" i="1"/>
  <c r="AM47" i="1"/>
  <c r="L47" i="1"/>
  <c r="L45" i="1"/>
  <c r="L44" i="1"/>
  <c r="BK103" i="15"/>
  <c r="J101" i="15"/>
  <c r="BK100" i="15"/>
  <c r="BK98" i="15"/>
  <c r="BK95" i="15"/>
  <c r="BK92" i="15"/>
  <c r="J91" i="15"/>
  <c r="BK89" i="15"/>
  <c r="J88" i="15"/>
  <c r="J106" i="14"/>
  <c r="BK104" i="14"/>
  <c r="J103" i="14"/>
  <c r="J102" i="14"/>
  <c r="BK100" i="14"/>
  <c r="J99" i="14"/>
  <c r="BK97" i="14"/>
  <c r="BK95" i="14"/>
  <c r="J93" i="14"/>
  <c r="BK91" i="14"/>
  <c r="BK89" i="14"/>
  <c r="J86" i="14"/>
  <c r="J301" i="13"/>
  <c r="BK297" i="13"/>
  <c r="BK292" i="13"/>
  <c r="J286" i="13"/>
  <c r="J280" i="13"/>
  <c r="J279" i="13"/>
  <c r="BK276" i="13"/>
  <c r="BK275" i="13"/>
  <c r="J271" i="13"/>
  <c r="J265" i="13"/>
  <c r="J264" i="13"/>
  <c r="BK263" i="13"/>
  <c r="J262" i="13"/>
  <c r="J261" i="13"/>
  <c r="J249" i="13"/>
  <c r="BK245" i="13"/>
  <c r="J243" i="13"/>
  <c r="BK241" i="13"/>
  <c r="BK240" i="13"/>
  <c r="BK220" i="13"/>
  <c r="J218" i="13"/>
  <c r="J201" i="13"/>
  <c r="J133" i="13"/>
  <c r="BK131" i="13"/>
  <c r="J126" i="13"/>
  <c r="J123" i="13"/>
  <c r="BK112" i="13"/>
  <c r="BK109" i="13"/>
  <c r="J106" i="13"/>
  <c r="J104" i="13"/>
  <c r="BK100" i="13"/>
  <c r="J97" i="13"/>
  <c r="BK94" i="13"/>
  <c r="J92" i="13"/>
  <c r="J91" i="13"/>
  <c r="BK219" i="12"/>
  <c r="J219" i="12"/>
  <c r="BK218" i="12"/>
  <c r="J215" i="12"/>
  <c r="J214" i="12"/>
  <c r="J206" i="12"/>
  <c r="BK205" i="12"/>
  <c r="BK198" i="12"/>
  <c r="BK189" i="12"/>
  <c r="BK188" i="12"/>
  <c r="J179" i="12"/>
  <c r="BK169" i="12"/>
  <c r="BK167" i="12"/>
  <c r="BK159" i="12"/>
  <c r="BK158" i="12"/>
  <c r="J157" i="12"/>
  <c r="J156" i="12"/>
  <c r="J147" i="12"/>
  <c r="J137" i="12"/>
  <c r="BK134" i="12"/>
  <c r="J133" i="12"/>
  <c r="BK130" i="12"/>
  <c r="J129" i="12"/>
  <c r="J127" i="12"/>
  <c r="BK126" i="12"/>
  <c r="BK125" i="12"/>
  <c r="BK122" i="12"/>
  <c r="BK118" i="12"/>
  <c r="J117" i="12"/>
  <c r="BK115" i="12"/>
  <c r="BK111" i="12"/>
  <c r="BK108" i="12"/>
  <c r="J104" i="12"/>
  <c r="J101" i="12"/>
  <c r="J99" i="12"/>
  <c r="BK171" i="11"/>
  <c r="J166" i="11"/>
  <c r="J162" i="11"/>
  <c r="J161" i="11"/>
  <c r="BK154" i="11"/>
  <c r="BK149" i="11"/>
  <c r="BK145" i="11"/>
  <c r="BK144" i="11"/>
  <c r="J139" i="11"/>
  <c r="J136" i="11"/>
  <c r="J132" i="11"/>
  <c r="BK125" i="11"/>
  <c r="BK124" i="11"/>
  <c r="BK121" i="11"/>
  <c r="BK116" i="11"/>
  <c r="J113" i="11"/>
  <c r="BK111" i="11"/>
  <c r="J110" i="11"/>
  <c r="J107" i="11"/>
  <c r="BK106" i="11"/>
  <c r="J105" i="11"/>
  <c r="BK104" i="11"/>
  <c r="J99" i="11"/>
  <c r="BK98" i="11"/>
  <c r="BK97" i="10"/>
  <c r="J94" i="10"/>
  <c r="BK93" i="10"/>
  <c r="BK92" i="10"/>
  <c r="J91" i="10"/>
  <c r="BK90" i="10"/>
  <c r="BK108" i="9"/>
  <c r="J101" i="9"/>
  <c r="J99" i="9"/>
  <c r="BK97" i="9"/>
  <c r="J95" i="9"/>
  <c r="F39" i="8"/>
  <c r="BK168" i="7"/>
  <c r="BK165" i="7"/>
  <c r="J163" i="7"/>
  <c r="BK162" i="7"/>
  <c r="BK154" i="7"/>
  <c r="J153" i="7"/>
  <c r="J151" i="7"/>
  <c r="BK150" i="7"/>
  <c r="J149" i="7"/>
  <c r="BK148" i="7"/>
  <c r="J147" i="7"/>
  <c r="J146" i="7"/>
  <c r="J142" i="7"/>
  <c r="BK134" i="7"/>
  <c r="J131" i="7"/>
  <c r="BK129" i="7"/>
  <c r="BK128" i="7"/>
  <c r="BK126" i="7"/>
  <c r="BK125" i="7"/>
  <c r="BK120" i="7"/>
  <c r="J115" i="7"/>
  <c r="BK113" i="7"/>
  <c r="J111" i="7"/>
  <c r="BK106" i="7"/>
  <c r="BK102" i="7"/>
  <c r="BK99" i="7"/>
  <c r="BK96" i="7"/>
  <c r="BK95" i="7"/>
  <c r="J110" i="6"/>
  <c r="BK109" i="6"/>
  <c r="BK106" i="6"/>
  <c r="BK105" i="6"/>
  <c r="BK104" i="6"/>
  <c r="BK103" i="6"/>
  <c r="BK100" i="6"/>
  <c r="BK98" i="6"/>
  <c r="BK97" i="6"/>
  <c r="BK95" i="6"/>
  <c r="BK94" i="6"/>
  <c r="J145" i="5"/>
  <c r="J140" i="5"/>
  <c r="J139" i="5"/>
  <c r="BK137" i="5"/>
  <c r="BK133" i="5"/>
  <c r="BK132" i="5"/>
  <c r="J129" i="5"/>
  <c r="J127" i="5"/>
  <c r="J125" i="5"/>
  <c r="J123" i="5"/>
  <c r="BK121" i="5"/>
  <c r="J120" i="5"/>
  <c r="J119" i="5"/>
  <c r="J118" i="5"/>
  <c r="BK112" i="5"/>
  <c r="BK108" i="5"/>
  <c r="BK104" i="5"/>
  <c r="J123" i="4"/>
  <c r="BK122" i="4"/>
  <c r="J117" i="4"/>
  <c r="BK115" i="4"/>
  <c r="BK106" i="4"/>
  <c r="BK105" i="4"/>
  <c r="BK100" i="4"/>
  <c r="J99" i="4"/>
  <c r="J98" i="4"/>
  <c r="BK92" i="4"/>
  <c r="BK114" i="3"/>
  <c r="BK111" i="3"/>
  <c r="BK109" i="3"/>
  <c r="J97" i="3"/>
  <c r="BK93" i="3"/>
  <c r="BK88" i="3"/>
  <c r="J493" i="2"/>
  <c r="BK492" i="2"/>
  <c r="J491" i="2"/>
  <c r="BK467" i="2"/>
  <c r="J463" i="2"/>
  <c r="BK461" i="2"/>
  <c r="J459" i="2"/>
  <c r="J416" i="2"/>
  <c r="BK385" i="2"/>
  <c r="J383" i="2"/>
  <c r="J380" i="2"/>
  <c r="J374" i="2"/>
  <c r="J372" i="2"/>
  <c r="BK371" i="2"/>
  <c r="J370" i="2"/>
  <c r="J361" i="2"/>
  <c r="J345" i="2"/>
  <c r="BK343" i="2"/>
  <c r="BK340" i="2"/>
  <c r="J332" i="2"/>
  <c r="BK324" i="2"/>
  <c r="J310" i="2"/>
  <c r="BK308" i="2"/>
  <c r="J307" i="2"/>
  <c r="BK303" i="2"/>
  <c r="BK302" i="2"/>
  <c r="J301" i="2"/>
  <c r="BK280" i="2"/>
  <c r="BK277" i="2"/>
  <c r="BK275" i="2"/>
  <c r="J266" i="2"/>
  <c r="J257" i="2"/>
  <c r="J254" i="2"/>
  <c r="J236" i="2"/>
  <c r="J233" i="2"/>
  <c r="BK217" i="2"/>
  <c r="J211" i="2"/>
  <c r="BK199" i="2"/>
  <c r="BK187" i="2"/>
  <c r="J181" i="2"/>
  <c r="BK178" i="2"/>
  <c r="BK177" i="2"/>
  <c r="J169" i="2"/>
  <c r="BK163" i="2"/>
  <c r="J149" i="2"/>
  <c r="J137" i="2"/>
  <c r="J120" i="2"/>
  <c r="J117" i="2"/>
  <c r="BK111" i="2"/>
  <c r="BK109" i="2"/>
  <c r="BK105" i="2"/>
  <c r="J102" i="2"/>
  <c r="J103" i="15"/>
  <c r="BK101" i="15"/>
  <c r="J100" i="15"/>
  <c r="J98" i="15"/>
  <c r="J95" i="15"/>
  <c r="J92" i="15"/>
  <c r="BK91" i="15"/>
  <c r="BK87" i="15"/>
  <c r="BK107" i="14"/>
  <c r="BK105" i="14"/>
  <c r="BK102" i="14"/>
  <c r="J101" i="14"/>
  <c r="J100" i="14"/>
  <c r="BK98" i="14"/>
  <c r="J96" i="14"/>
  <c r="J94" i="14"/>
  <c r="J92" i="14"/>
  <c r="J91" i="14"/>
  <c r="J89" i="14"/>
  <c r="BK303" i="13"/>
  <c r="BK301" i="13"/>
  <c r="J297" i="13"/>
  <c r="BK280" i="13"/>
  <c r="J273" i="13"/>
  <c r="BK272" i="13"/>
  <c r="BK271" i="13"/>
  <c r="BK269" i="13"/>
  <c r="J266" i="13"/>
  <c r="BK265" i="13"/>
  <c r="BK261" i="13"/>
  <c r="BK260" i="13"/>
  <c r="BK249" i="13"/>
  <c r="J244" i="13"/>
  <c r="BK243" i="13"/>
  <c r="BK242" i="13"/>
  <c r="J238" i="13"/>
  <c r="BK224" i="13"/>
  <c r="J223" i="13"/>
  <c r="J219" i="13"/>
  <c r="BK218" i="13"/>
  <c r="J202" i="13"/>
  <c r="J135" i="13"/>
  <c r="BK133" i="13"/>
  <c r="BK132" i="13"/>
  <c r="BK130" i="13"/>
  <c r="J129" i="13"/>
  <c r="BK128" i="13"/>
  <c r="J124" i="13"/>
  <c r="J121" i="13"/>
  <c r="J111" i="13"/>
  <c r="J110" i="13"/>
  <c r="BK107" i="13"/>
  <c r="BK106" i="13"/>
  <c r="BK104" i="13"/>
  <c r="BK99" i="13"/>
  <c r="BK98" i="13"/>
  <c r="BK97" i="13"/>
  <c r="BK95" i="13"/>
  <c r="BK91" i="13"/>
  <c r="J90" i="13"/>
  <c r="J218" i="12"/>
  <c r="BK215" i="12"/>
  <c r="BK214" i="12"/>
  <c r="J205" i="12"/>
  <c r="J204" i="12"/>
  <c r="J203" i="12"/>
  <c r="J201" i="12"/>
  <c r="J200" i="12"/>
  <c r="J188" i="12"/>
  <c r="J180" i="12"/>
  <c r="BK179" i="12"/>
  <c r="J169" i="12"/>
  <c r="J158" i="12"/>
  <c r="BK155" i="12"/>
  <c r="J145" i="12"/>
  <c r="BK140" i="12"/>
  <c r="J139" i="12"/>
  <c r="BK137" i="12"/>
  <c r="BK136" i="12"/>
  <c r="BK131" i="12"/>
  <c r="J130" i="12"/>
  <c r="J128" i="12"/>
  <c r="BK127" i="12"/>
  <c r="BK117" i="12"/>
  <c r="J115" i="12"/>
  <c r="BK113" i="12"/>
  <c r="J111" i="12"/>
  <c r="J110" i="12"/>
  <c r="BK109" i="12"/>
  <c r="J107" i="12"/>
  <c r="BK104" i="12"/>
  <c r="BK100" i="12"/>
  <c r="BK173" i="11"/>
  <c r="J173" i="11"/>
  <c r="J171" i="11"/>
  <c r="J170" i="11"/>
  <c r="BK169" i="11"/>
  <c r="BK162" i="11"/>
  <c r="BK161" i="11"/>
  <c r="BK158" i="11"/>
  <c r="J157" i="11"/>
  <c r="J153" i="11"/>
  <c r="BK150" i="11"/>
  <c r="J146" i="11"/>
  <c r="J144" i="11"/>
  <c r="BK143" i="11"/>
  <c r="BK142" i="11"/>
  <c r="BK126" i="11"/>
  <c r="J124" i="11"/>
  <c r="J123" i="11"/>
  <c r="J122" i="11"/>
  <c r="J121" i="11"/>
  <c r="J120" i="11"/>
  <c r="BK119" i="11"/>
  <c r="J119" i="11"/>
  <c r="J117" i="11"/>
  <c r="J115" i="11"/>
  <c r="BK114" i="11"/>
  <c r="BK112" i="11"/>
  <c r="BK110" i="11"/>
  <c r="J106" i="11"/>
  <c r="BK102" i="11"/>
  <c r="BK97" i="11"/>
  <c r="BK96" i="11"/>
  <c r="BK101" i="10"/>
  <c r="J100" i="10"/>
  <c r="BK99" i="10"/>
  <c r="BK98" i="10"/>
  <c r="BK96" i="10"/>
  <c r="BK95" i="10"/>
  <c r="J92" i="10"/>
  <c r="J90" i="10"/>
  <c r="BK104" i="9"/>
  <c r="BK101" i="9"/>
  <c r="BK100" i="9"/>
  <c r="BK96" i="9"/>
  <c r="BK94" i="9"/>
  <c r="BK93" i="9"/>
  <c r="J193" i="8"/>
  <c r="BK187" i="8"/>
  <c r="BK186" i="8"/>
  <c r="BK162" i="8"/>
  <c r="J156" i="8"/>
  <c r="BK142" i="8"/>
  <c r="BK140" i="8"/>
  <c r="BK137" i="8"/>
  <c r="BK136" i="8"/>
  <c r="J133" i="8"/>
  <c r="J130" i="8"/>
  <c r="J129" i="8"/>
  <c r="BK128" i="8"/>
  <c r="J127" i="8"/>
  <c r="BK125" i="8"/>
  <c r="BK123" i="8"/>
  <c r="BK121" i="8"/>
  <c r="BK119" i="8"/>
  <c r="J118" i="8"/>
  <c r="J116" i="8"/>
  <c r="BK114" i="8"/>
  <c r="J113" i="8"/>
  <c r="BK110" i="8"/>
  <c r="BK107" i="8"/>
  <c r="J106" i="8"/>
  <c r="J105" i="8"/>
  <c r="BK104" i="8"/>
  <c r="BK103" i="8"/>
  <c r="J102" i="8"/>
  <c r="J100" i="8"/>
  <c r="BK99" i="8"/>
  <c r="BK98" i="8"/>
  <c r="BK94" i="8"/>
  <c r="J168" i="7"/>
  <c r="J166" i="7"/>
  <c r="J165" i="7"/>
  <c r="J159" i="7"/>
  <c r="BK155" i="7"/>
  <c r="J154" i="7"/>
  <c r="BK153" i="7"/>
  <c r="BK152" i="7"/>
  <c r="BK151" i="7"/>
  <c r="BK149" i="7"/>
  <c r="BK144" i="7"/>
  <c r="BK142" i="7"/>
  <c r="J141" i="7"/>
  <c r="BK139" i="7"/>
  <c r="J138" i="7"/>
  <c r="J137" i="7"/>
  <c r="BK135" i="7"/>
  <c r="BK132" i="7"/>
  <c r="J129" i="7"/>
  <c r="J128" i="7"/>
  <c r="J127" i="7"/>
  <c r="J126" i="7"/>
  <c r="BK124" i="7"/>
  <c r="J123" i="7"/>
  <c r="BK121" i="7"/>
  <c r="BK117" i="7"/>
  <c r="BK116" i="7"/>
  <c r="BK115" i="7"/>
  <c r="J114" i="7"/>
  <c r="BK107" i="7"/>
  <c r="J105" i="7"/>
  <c r="J104" i="7"/>
  <c r="J100" i="7"/>
  <c r="J98" i="7"/>
  <c r="J97" i="7"/>
  <c r="BK110" i="6"/>
  <c r="J106" i="6"/>
  <c r="J105" i="6"/>
  <c r="J104" i="6"/>
  <c r="J95" i="6"/>
  <c r="BK93" i="6"/>
  <c r="BK144" i="5"/>
  <c r="J143" i="5"/>
  <c r="J141" i="5"/>
  <c r="BK136" i="5"/>
  <c r="BK126" i="5"/>
  <c r="BK125" i="5"/>
  <c r="BK123" i="5"/>
  <c r="J121" i="5"/>
  <c r="BK119" i="5"/>
  <c r="BK117" i="5"/>
  <c r="J112" i="5"/>
  <c r="BK110" i="5"/>
  <c r="J109" i="5"/>
  <c r="J108" i="5"/>
  <c r="BK106" i="5"/>
  <c r="J103" i="5"/>
  <c r="BK102" i="5"/>
  <c r="J101" i="5"/>
  <c r="BK132" i="4"/>
  <c r="BK129" i="4"/>
  <c r="BK123" i="4"/>
  <c r="BK121" i="4"/>
  <c r="J120" i="4"/>
  <c r="BK117" i="4"/>
  <c r="J115" i="4"/>
  <c r="BK114" i="4"/>
  <c r="J111" i="4"/>
  <c r="J109" i="4"/>
  <c r="J106" i="4"/>
  <c r="J105" i="4"/>
  <c r="J101" i="4"/>
  <c r="J100" i="4"/>
  <c r="BK99" i="4"/>
  <c r="BK96" i="4"/>
  <c r="J95" i="4"/>
  <c r="J114" i="3"/>
  <c r="J111" i="3"/>
  <c r="J110" i="3"/>
  <c r="J109" i="3"/>
  <c r="J106" i="3"/>
  <c r="BK100" i="3"/>
  <c r="BK97" i="3"/>
  <c r="J95" i="3"/>
  <c r="J94" i="3"/>
  <c r="BK91" i="3"/>
  <c r="BK87" i="3"/>
  <c r="BK536" i="2"/>
  <c r="J536" i="2"/>
  <c r="BK533" i="2"/>
  <c r="J533" i="2"/>
  <c r="BK528" i="2"/>
  <c r="J528" i="2"/>
  <c r="BK525" i="2"/>
  <c r="J525" i="2"/>
  <c r="J524" i="2"/>
  <c r="BK521" i="2"/>
  <c r="J495" i="2"/>
  <c r="J488" i="2"/>
  <c r="BK485" i="2"/>
  <c r="BK464" i="2"/>
  <c r="BK463" i="2"/>
  <c r="J398" i="2"/>
  <c r="J386" i="2"/>
  <c r="BK383" i="2"/>
  <c r="BK380" i="2"/>
  <c r="J377" i="2"/>
  <c r="BK374" i="2"/>
  <c r="BK353" i="2"/>
  <c r="BK351" i="2"/>
  <c r="BK345" i="2"/>
  <c r="J343" i="2"/>
  <c r="BK332" i="2"/>
  <c r="J324" i="2"/>
  <c r="BK322" i="2"/>
  <c r="J319" i="2"/>
  <c r="BK310" i="2"/>
  <c r="BK309" i="2"/>
  <c r="J308" i="2"/>
  <c r="BK306" i="2"/>
  <c r="J303" i="2"/>
  <c r="BK301" i="2"/>
  <c r="J300" i="2"/>
  <c r="BK294" i="2"/>
  <c r="J289" i="2"/>
  <c r="BK286" i="2"/>
  <c r="J277" i="2"/>
  <c r="BK254" i="2"/>
  <c r="BK251" i="2"/>
  <c r="BK244" i="2"/>
  <c r="J243" i="2"/>
  <c r="BK241" i="2"/>
  <c r="BK239" i="2"/>
  <c r="BK233" i="2"/>
  <c r="J231" i="2"/>
  <c r="J221" i="2"/>
  <c r="J187" i="2"/>
  <c r="BK181" i="2"/>
  <c r="J180" i="2"/>
  <c r="J177" i="2"/>
  <c r="J145" i="2"/>
  <c r="BK137" i="2"/>
  <c r="J105" i="2"/>
  <c r="J89" i="15"/>
  <c r="BK88" i="15"/>
  <c r="J87" i="15"/>
  <c r="J107" i="14"/>
  <c r="BK106" i="14"/>
  <c r="J105" i="14"/>
  <c r="J104" i="14"/>
  <c r="BK103" i="14"/>
  <c r="BK101" i="14"/>
  <c r="BK99" i="14"/>
  <c r="J98" i="14"/>
  <c r="J97" i="14"/>
  <c r="BK96" i="14"/>
  <c r="J95" i="14"/>
  <c r="BK94" i="14"/>
  <c r="BK93" i="14"/>
  <c r="BK90" i="14"/>
  <c r="BK305" i="13"/>
  <c r="J305" i="13"/>
  <c r="BK304" i="13"/>
  <c r="J304" i="13"/>
  <c r="J303" i="13"/>
  <c r="BK302" i="13"/>
  <c r="J292" i="13"/>
  <c r="BK286" i="13"/>
  <c r="BK279" i="13"/>
  <c r="BK278" i="13"/>
  <c r="BK277" i="13"/>
  <c r="J276" i="13"/>
  <c r="J275" i="13"/>
  <c r="J274" i="13"/>
  <c r="BK273" i="13"/>
  <c r="J272" i="13"/>
  <c r="BK270" i="13"/>
  <c r="BK266" i="13"/>
  <c r="J263" i="13"/>
  <c r="BK262" i="13"/>
  <c r="J260" i="13"/>
  <c r="J245" i="13"/>
  <c r="J241" i="13"/>
  <c r="BK239" i="13"/>
  <c r="J224" i="13"/>
  <c r="J214" i="13"/>
  <c r="BK136" i="13"/>
  <c r="BK135" i="13"/>
  <c r="BK134" i="13"/>
  <c r="J132" i="13"/>
  <c r="BK127" i="13"/>
  <c r="J125" i="13"/>
  <c r="BK124" i="13"/>
  <c r="J122" i="13"/>
  <c r="BK121" i="13"/>
  <c r="J112" i="13"/>
  <c r="BK111" i="13"/>
  <c r="BK110" i="13"/>
  <c r="J109" i="13"/>
  <c r="BK103" i="13"/>
  <c r="J98" i="13"/>
  <c r="J94" i="13"/>
  <c r="J93" i="13"/>
  <c r="BK92" i="13"/>
  <c r="BK204" i="12"/>
  <c r="BK203" i="12"/>
  <c r="BK201" i="12"/>
  <c r="BK200" i="12"/>
  <c r="J190" i="12"/>
  <c r="BK180" i="12"/>
  <c r="J171" i="12"/>
  <c r="J159" i="12"/>
  <c r="BK157" i="12"/>
  <c r="BK156" i="12"/>
  <c r="J155" i="12"/>
  <c r="BK147" i="12"/>
  <c r="J144" i="12"/>
  <c r="BK138" i="12"/>
  <c r="BK135" i="12"/>
  <c r="J134" i="12"/>
  <c r="J131" i="12"/>
  <c r="BK129" i="12"/>
  <c r="J126" i="12"/>
  <c r="J125" i="12"/>
  <c r="J122" i="12"/>
  <c r="J120" i="12"/>
  <c r="J116" i="12"/>
  <c r="J112" i="12"/>
  <c r="BK110" i="12"/>
  <c r="J109" i="12"/>
  <c r="BK107" i="12"/>
  <c r="J105" i="12"/>
  <c r="J102" i="12"/>
  <c r="BK101" i="12"/>
  <c r="J98" i="12"/>
  <c r="BK170" i="11"/>
  <c r="BK165" i="11"/>
  <c r="J158" i="11"/>
  <c r="BK157" i="11"/>
  <c r="BK153" i="11"/>
  <c r="J150" i="11"/>
  <c r="J143" i="11"/>
  <c r="J142" i="11"/>
  <c r="BK136" i="11"/>
  <c r="BK133" i="11"/>
  <c r="BK129" i="11"/>
  <c r="BK127" i="11"/>
  <c r="J126" i="11"/>
  <c r="J125" i="11"/>
  <c r="BK122" i="11"/>
  <c r="BK120" i="11"/>
  <c r="BK117" i="11"/>
  <c r="BK115" i="11"/>
  <c r="BK107" i="11"/>
  <c r="BK105" i="11"/>
  <c r="J104" i="11"/>
  <c r="BK101" i="11"/>
  <c r="J100" i="11"/>
  <c r="BK99" i="11"/>
  <c r="J99" i="10"/>
  <c r="J95" i="10"/>
  <c r="J108" i="9"/>
  <c r="BK106" i="9"/>
  <c r="J104" i="9"/>
  <c r="J103" i="9"/>
  <c r="BK98" i="9"/>
  <c r="J96" i="9"/>
  <c r="BK95" i="9"/>
  <c r="J191" i="8"/>
  <c r="J190" i="8"/>
  <c r="BK189" i="8"/>
  <c r="J188" i="8"/>
  <c r="BK180" i="8"/>
  <c r="J162" i="8"/>
  <c r="BK156" i="8"/>
  <c r="J142" i="8"/>
  <c r="BK139" i="8"/>
  <c r="J138" i="8"/>
  <c r="J136" i="8"/>
  <c r="BK135" i="8"/>
  <c r="J134" i="8"/>
  <c r="BK133" i="8"/>
  <c r="J132" i="8"/>
  <c r="BK131" i="8"/>
  <c r="BK129" i="8"/>
  <c r="BK127" i="8"/>
  <c r="J126" i="8"/>
  <c r="J123" i="8"/>
  <c r="BK122" i="8"/>
  <c r="BK120" i="8"/>
  <c r="J119" i="8"/>
  <c r="BK117" i="8"/>
  <c r="BK116" i="8"/>
  <c r="J115" i="8"/>
  <c r="BK113" i="8"/>
  <c r="J112" i="8"/>
  <c r="BK111" i="8"/>
  <c r="J110" i="8"/>
  <c r="BK109" i="8"/>
  <c r="J107" i="8"/>
  <c r="BK106" i="8"/>
  <c r="J104" i="8"/>
  <c r="BK102" i="8"/>
  <c r="BK101" i="8"/>
  <c r="BK100" i="8"/>
  <c r="J99" i="8"/>
  <c r="BK95" i="8"/>
  <c r="J94" i="8"/>
  <c r="J164" i="7"/>
  <c r="J162" i="7"/>
  <c r="BK159" i="7"/>
  <c r="J157" i="7"/>
  <c r="J156" i="7"/>
  <c r="J152" i="7"/>
  <c r="J150" i="7"/>
  <c r="J148" i="7"/>
  <c r="BK147" i="7"/>
  <c r="BK146" i="7"/>
  <c r="BK145" i="7"/>
  <c r="J144" i="7"/>
  <c r="J143" i="7"/>
  <c r="BK140" i="7"/>
  <c r="BK138" i="7"/>
  <c r="J134" i="7"/>
  <c r="J133" i="7"/>
  <c r="J132" i="7"/>
  <c r="BK131" i="7"/>
  <c r="J130" i="7"/>
  <c r="J125" i="7"/>
  <c r="J124" i="7"/>
  <c r="BK123" i="7"/>
  <c r="J122" i="7"/>
  <c r="J121" i="7"/>
  <c r="BK118" i="7"/>
  <c r="J116" i="7"/>
  <c r="BK114" i="7"/>
  <c r="J113" i="7"/>
  <c r="J112" i="7"/>
  <c r="BK108" i="7"/>
  <c r="J106" i="7"/>
  <c r="BK105" i="7"/>
  <c r="BK103" i="7"/>
  <c r="J102" i="7"/>
  <c r="BK100" i="7"/>
  <c r="J95" i="7"/>
  <c r="J109" i="6"/>
  <c r="J107" i="6"/>
  <c r="J101" i="6"/>
  <c r="J98" i="6"/>
  <c r="J97" i="6"/>
  <c r="J96" i="6"/>
  <c r="J94" i="6"/>
  <c r="BK145" i="5"/>
  <c r="BK143" i="5"/>
  <c r="BK142" i="5"/>
  <c r="BK140" i="5"/>
  <c r="BK139" i="5"/>
  <c r="J138" i="5"/>
  <c r="J137" i="5"/>
  <c r="J136" i="5"/>
  <c r="J134" i="5"/>
  <c r="J132" i="5"/>
  <c r="BK129" i="5"/>
  <c r="BK127" i="5"/>
  <c r="J126" i="5"/>
  <c r="BK120" i="5"/>
  <c r="J115" i="5"/>
  <c r="J114" i="5"/>
  <c r="BK103" i="5"/>
  <c r="J102" i="5"/>
  <c r="BK101" i="5"/>
  <c r="BK100" i="5"/>
  <c r="J126" i="4"/>
  <c r="J122" i="4"/>
  <c r="J121" i="4"/>
  <c r="J114" i="4"/>
  <c r="J107" i="4"/>
  <c r="BK98" i="4"/>
  <c r="BK89" i="4"/>
  <c r="BK110" i="3"/>
  <c r="J103" i="3"/>
  <c r="BK94" i="3"/>
  <c r="J91" i="3"/>
  <c r="J87" i="3"/>
  <c r="J521" i="2"/>
  <c r="BK495" i="2"/>
  <c r="BK493" i="2"/>
  <c r="J492" i="2"/>
  <c r="J465" i="2"/>
  <c r="J464" i="2"/>
  <c r="BK459" i="2"/>
  <c r="J443" i="2"/>
  <c r="BK428" i="2"/>
  <c r="BK413" i="2"/>
  <c r="BK398" i="2"/>
  <c r="J388" i="2"/>
  <c r="BK386" i="2"/>
  <c r="J385" i="2"/>
  <c r="BK377" i="2"/>
  <c r="BK372" i="2"/>
  <c r="J353" i="2"/>
  <c r="J351" i="2"/>
  <c r="BK311" i="2"/>
  <c r="BK307" i="2"/>
  <c r="J305" i="2"/>
  <c r="J302" i="2"/>
  <c r="BK300" i="2"/>
  <c r="J294" i="2"/>
  <c r="BK293" i="2"/>
  <c r="J290" i="2"/>
  <c r="BK283" i="2"/>
  <c r="J280" i="2"/>
  <c r="J275" i="2"/>
  <c r="BK274" i="2"/>
  <c r="BK260" i="2"/>
  <c r="J258" i="2"/>
  <c r="BK257" i="2"/>
  <c r="J251" i="2"/>
  <c r="BK246" i="2"/>
  <c r="J244" i="2"/>
  <c r="J235" i="2"/>
  <c r="BK231" i="2"/>
  <c r="J230" i="2"/>
  <c r="BK229" i="2"/>
  <c r="J226" i="2"/>
  <c r="J217" i="2"/>
  <c r="BK180" i="2"/>
  <c r="J178" i="2"/>
  <c r="BK169" i="2"/>
  <c r="BK155" i="2"/>
  <c r="BK146" i="2"/>
  <c r="BK134" i="2"/>
  <c r="J122" i="2"/>
  <c r="BK120" i="2"/>
  <c r="J111" i="2"/>
  <c r="J109" i="2"/>
  <c r="BK102" i="2"/>
  <c r="AS58" i="1"/>
  <c r="BK92" i="14"/>
  <c r="J90" i="14"/>
  <c r="BK86" i="14"/>
  <c r="J302" i="13"/>
  <c r="J278" i="13"/>
  <c r="J277" i="13"/>
  <c r="BK274" i="13"/>
  <c r="J270" i="13"/>
  <c r="J269" i="13"/>
  <c r="BK264" i="13"/>
  <c r="BK244" i="13"/>
  <c r="J242" i="13"/>
  <c r="J240" i="13"/>
  <c r="J239" i="13"/>
  <c r="BK238" i="13"/>
  <c r="BK223" i="13"/>
  <c r="J220" i="13"/>
  <c r="BK219" i="13"/>
  <c r="BK214" i="13"/>
  <c r="BK202" i="13"/>
  <c r="BK201" i="13"/>
  <c r="J136" i="13"/>
  <c r="J134" i="13"/>
  <c r="J131" i="13"/>
  <c r="J130" i="13"/>
  <c r="BK129" i="13"/>
  <c r="J128" i="13"/>
  <c r="J127" i="13"/>
  <c r="BK126" i="13"/>
  <c r="BK125" i="13"/>
  <c r="BK123" i="13"/>
  <c r="BK122" i="13"/>
  <c r="J107" i="13"/>
  <c r="J103" i="13"/>
  <c r="J100" i="13"/>
  <c r="J99" i="13"/>
  <c r="J95" i="13"/>
  <c r="BK93" i="13"/>
  <c r="BK90" i="13"/>
  <c r="BK206" i="12"/>
  <c r="J198" i="12"/>
  <c r="BK190" i="12"/>
  <c r="J189" i="12"/>
  <c r="BK171" i="12"/>
  <c r="J167" i="12"/>
  <c r="BK145" i="12"/>
  <c r="BK144" i="12"/>
  <c r="J140" i="12"/>
  <c r="BK139" i="12"/>
  <c r="J138" i="12"/>
  <c r="J136" i="12"/>
  <c r="J135" i="12"/>
  <c r="BK133" i="12"/>
  <c r="BK128" i="12"/>
  <c r="BK120" i="12"/>
  <c r="J118" i="12"/>
  <c r="BK116" i="12"/>
  <c r="J113" i="12"/>
  <c r="BK112" i="12"/>
  <c r="J108" i="12"/>
  <c r="BK105" i="12"/>
  <c r="BK102" i="12"/>
  <c r="J100" i="12"/>
  <c r="BK99" i="12"/>
  <c r="BK98" i="12"/>
  <c r="J169" i="11"/>
  <c r="BK166" i="11"/>
  <c r="J165" i="11"/>
  <c r="J154" i="11"/>
  <c r="J149" i="11"/>
  <c r="BK146" i="11"/>
  <c r="J145" i="11"/>
  <c r="BK139" i="11"/>
  <c r="J133" i="11"/>
  <c r="BK132" i="11"/>
  <c r="J129" i="11"/>
  <c r="J127" i="11"/>
  <c r="BK123" i="11"/>
  <c r="J116" i="11"/>
  <c r="J114" i="11"/>
  <c r="BK113" i="11"/>
  <c r="J112" i="11"/>
  <c r="J111" i="11"/>
  <c r="J102" i="11"/>
  <c r="J101" i="11"/>
  <c r="BK100" i="11"/>
  <c r="J98" i="11"/>
  <c r="J97" i="11"/>
  <c r="J96" i="11"/>
  <c r="J101" i="10"/>
  <c r="BK100" i="10"/>
  <c r="J98" i="10"/>
  <c r="J97" i="10"/>
  <c r="J96" i="10"/>
  <c r="BK94" i="10"/>
  <c r="J93" i="10"/>
  <c r="BK91" i="10"/>
  <c r="J106" i="9"/>
  <c r="BK103" i="9"/>
  <c r="J100" i="9"/>
  <c r="BK99" i="9"/>
  <c r="J98" i="9"/>
  <c r="J97" i="9"/>
  <c r="J94" i="9"/>
  <c r="J93" i="9"/>
  <c r="BK193" i="8"/>
  <c r="BK191" i="8"/>
  <c r="BK190" i="8"/>
  <c r="J189" i="8"/>
  <c r="BK188" i="8"/>
  <c r="J187" i="8"/>
  <c r="J186" i="8"/>
  <c r="J180" i="8"/>
  <c r="J140" i="8"/>
  <c r="J139" i="8"/>
  <c r="BK138" i="8"/>
  <c r="J137" i="8"/>
  <c r="J135" i="8"/>
  <c r="BK134" i="8"/>
  <c r="BK132" i="8"/>
  <c r="J131" i="8"/>
  <c r="BK130" i="8"/>
  <c r="J128" i="8"/>
  <c r="BK126" i="8"/>
  <c r="J125" i="8"/>
  <c r="J122" i="8"/>
  <c r="J121" i="8"/>
  <c r="J120" i="8"/>
  <c r="BK118" i="8"/>
  <c r="J117" i="8"/>
  <c r="BK115" i="8"/>
  <c r="J114" i="8"/>
  <c r="BK112" i="8"/>
  <c r="J111" i="8"/>
  <c r="J109" i="8"/>
  <c r="BK105" i="8"/>
  <c r="J103" i="8"/>
  <c r="J101" i="8"/>
  <c r="J98" i="8"/>
  <c r="J95" i="8"/>
  <c r="BK166" i="7"/>
  <c r="BK164" i="7"/>
  <c r="BK163" i="7"/>
  <c r="BK157" i="7"/>
  <c r="BK156" i="7"/>
  <c r="J155" i="7"/>
  <c r="J145" i="7"/>
  <c r="BK143" i="7"/>
  <c r="BK141" i="7"/>
  <c r="J140" i="7"/>
  <c r="J139" i="7"/>
  <c r="BK137" i="7"/>
  <c r="J135" i="7"/>
  <c r="BK133" i="7"/>
  <c r="BK130" i="7"/>
  <c r="BK127" i="7"/>
  <c r="BK122" i="7"/>
  <c r="J120" i="7"/>
  <c r="J118" i="7"/>
  <c r="J117" i="7"/>
  <c r="BK112" i="7"/>
  <c r="BK111" i="7"/>
  <c r="J108" i="7"/>
  <c r="J107" i="7"/>
  <c r="BK104" i="7"/>
  <c r="J103" i="7"/>
  <c r="J99" i="7"/>
  <c r="BK98" i="7"/>
  <c r="BK97" i="7"/>
  <c r="J96" i="7"/>
  <c r="BK107" i="6"/>
  <c r="J103" i="6"/>
  <c r="BK101" i="6"/>
  <c r="J100" i="6"/>
  <c r="BK96" i="6"/>
  <c r="J93" i="6"/>
  <c r="J144" i="5"/>
  <c r="J142" i="5"/>
  <c r="BK141" i="5"/>
  <c r="BK138" i="5"/>
  <c r="BK134" i="5"/>
  <c r="J133" i="5"/>
  <c r="BK118" i="5"/>
  <c r="J117" i="5"/>
  <c r="BK115" i="5"/>
  <c r="BK114" i="5"/>
  <c r="J110" i="5"/>
  <c r="BK109" i="5"/>
  <c r="J106" i="5"/>
  <c r="J104" i="5"/>
  <c r="J100" i="5"/>
  <c r="J132" i="4"/>
  <c r="J129" i="4"/>
  <c r="BK126" i="4"/>
  <c r="BK120" i="4"/>
  <c r="BK111" i="4"/>
  <c r="BK109" i="4"/>
  <c r="BK107" i="4"/>
  <c r="BK101" i="4"/>
  <c r="J96" i="4"/>
  <c r="BK95" i="4"/>
  <c r="J92" i="4"/>
  <c r="J89" i="4"/>
  <c r="BK106" i="3"/>
  <c r="BK103" i="3"/>
  <c r="J100" i="3"/>
  <c r="BK95" i="3"/>
  <c r="J93" i="3"/>
  <c r="J88" i="3"/>
  <c r="BK524" i="2"/>
  <c r="BK491" i="2"/>
  <c r="BK488" i="2"/>
  <c r="J485" i="2"/>
  <c r="J467" i="2"/>
  <c r="BK465" i="2"/>
  <c r="J461" i="2"/>
  <c r="BK443" i="2"/>
  <c r="J428" i="2"/>
  <c r="BK416" i="2"/>
  <c r="J413" i="2"/>
  <c r="BK388" i="2"/>
  <c r="J371" i="2"/>
  <c r="BK370" i="2"/>
  <c r="BK361" i="2"/>
  <c r="J340" i="2"/>
  <c r="J322" i="2"/>
  <c r="BK319" i="2"/>
  <c r="J311" i="2"/>
  <c r="J309" i="2"/>
  <c r="J306" i="2"/>
  <c r="BK305" i="2"/>
  <c r="J293" i="2"/>
  <c r="BK290" i="2"/>
  <c r="BK289" i="2"/>
  <c r="J286" i="2"/>
  <c r="J283" i="2"/>
  <c r="J274" i="2"/>
  <c r="BK266" i="2"/>
  <c r="J260" i="2"/>
  <c r="BK258" i="2"/>
  <c r="J246" i="2"/>
  <c r="BK243" i="2"/>
  <c r="J241" i="2"/>
  <c r="J239" i="2"/>
  <c r="BK236" i="2"/>
  <c r="BK235" i="2"/>
  <c r="BK230" i="2"/>
  <c r="J229" i="2"/>
  <c r="BK226" i="2"/>
  <c r="BK221" i="2"/>
  <c r="BK211" i="2"/>
  <c r="J199" i="2"/>
  <c r="J163" i="2"/>
  <c r="J155" i="2"/>
  <c r="BK149" i="2"/>
  <c r="J146" i="2"/>
  <c r="BK145" i="2"/>
  <c r="J134" i="2"/>
  <c r="BK122" i="2"/>
  <c r="BK117" i="2"/>
  <c r="AS65" i="1"/>
  <c r="P101" i="2" l="1"/>
  <c r="BK110" i="2"/>
  <c r="J110" i="2" s="1"/>
  <c r="J62" i="2" s="1"/>
  <c r="R133" i="2"/>
  <c r="R179" i="2"/>
  <c r="P228" i="2"/>
  <c r="P234" i="2"/>
  <c r="R238" i="2"/>
  <c r="P250" i="2"/>
  <c r="P259" i="2"/>
  <c r="P279" i="2"/>
  <c r="BK304" i="2"/>
  <c r="J304" i="2"/>
  <c r="J73" i="2" s="1"/>
  <c r="T323" i="2"/>
  <c r="T373" i="2"/>
  <c r="R387" i="2"/>
  <c r="BK466" i="2"/>
  <c r="J466" i="2" s="1"/>
  <c r="J77" i="2" s="1"/>
  <c r="BK532" i="2"/>
  <c r="BK531" i="2" s="1"/>
  <c r="J531" i="2" s="1"/>
  <c r="J78" i="2" s="1"/>
  <c r="P86" i="3"/>
  <c r="T92" i="3"/>
  <c r="P99" i="3"/>
  <c r="P98" i="3"/>
  <c r="R88" i="4"/>
  <c r="R97" i="4"/>
  <c r="T104" i="4"/>
  <c r="BK113" i="4"/>
  <c r="BK112" i="4"/>
  <c r="J112" i="4" s="1"/>
  <c r="J65" i="4" s="1"/>
  <c r="BK99" i="5"/>
  <c r="J99" i="5"/>
  <c r="J65" i="5" s="1"/>
  <c r="T107" i="5"/>
  <c r="BK113" i="5"/>
  <c r="J113" i="5"/>
  <c r="J69" i="5" s="1"/>
  <c r="BK116" i="5"/>
  <c r="J116" i="5"/>
  <c r="J70" i="5"/>
  <c r="BK124" i="5"/>
  <c r="J124" i="5" s="1"/>
  <c r="J72" i="5" s="1"/>
  <c r="T131" i="5"/>
  <c r="P135" i="5"/>
  <c r="T92" i="6"/>
  <c r="P99" i="6"/>
  <c r="T102" i="6"/>
  <c r="R108" i="6"/>
  <c r="R94" i="7"/>
  <c r="P101" i="7"/>
  <c r="T101" i="7"/>
  <c r="R119" i="7"/>
  <c r="P136" i="7"/>
  <c r="BK158" i="7"/>
  <c r="J158" i="7"/>
  <c r="J69" i="7" s="1"/>
  <c r="R158" i="7"/>
  <c r="BK108" i="8"/>
  <c r="J108" i="8"/>
  <c r="J66" i="8" s="1"/>
  <c r="T108" i="8"/>
  <c r="P124" i="8"/>
  <c r="T141" i="8"/>
  <c r="P92" i="9"/>
  <c r="R102" i="9"/>
  <c r="T89" i="10"/>
  <c r="T88" i="10"/>
  <c r="T87" i="10" s="1"/>
  <c r="R95" i="11"/>
  <c r="R103" i="11"/>
  <c r="R94" i="11" s="1"/>
  <c r="T109" i="11"/>
  <c r="P118" i="11"/>
  <c r="T128" i="11"/>
  <c r="P97" i="12"/>
  <c r="R103" i="12"/>
  <c r="T106" i="12"/>
  <c r="P114" i="12"/>
  <c r="BK124" i="12"/>
  <c r="T132" i="12"/>
  <c r="R146" i="12"/>
  <c r="T89" i="13"/>
  <c r="T96" i="13"/>
  <c r="P102" i="13"/>
  <c r="P101" i="13" s="1"/>
  <c r="P108" i="13"/>
  <c r="P105" i="13" s="1"/>
  <c r="R300" i="13"/>
  <c r="BK88" i="14"/>
  <c r="BK87" i="14"/>
  <c r="J87" i="14" s="1"/>
  <c r="J62" i="14" s="1"/>
  <c r="T101" i="2"/>
  <c r="P110" i="2"/>
  <c r="BK133" i="2"/>
  <c r="J133" i="2" s="1"/>
  <c r="J63" i="2" s="1"/>
  <c r="P179" i="2"/>
  <c r="T228" i="2"/>
  <c r="R234" i="2"/>
  <c r="P238" i="2"/>
  <c r="T250" i="2"/>
  <c r="R259" i="2"/>
  <c r="T279" i="2"/>
  <c r="R304" i="2"/>
  <c r="R323" i="2"/>
  <c r="P373" i="2"/>
  <c r="P387" i="2"/>
  <c r="R466" i="2"/>
  <c r="T532" i="2"/>
  <c r="T531" i="2" s="1"/>
  <c r="BK86" i="3"/>
  <c r="T86" i="3"/>
  <c r="T85" i="3"/>
  <c r="P92" i="3"/>
  <c r="R99" i="3"/>
  <c r="R98" i="3" s="1"/>
  <c r="T88" i="4"/>
  <c r="T97" i="4"/>
  <c r="R104" i="4"/>
  <c r="P113" i="4"/>
  <c r="P112" i="4"/>
  <c r="R99" i="5"/>
  <c r="P107" i="5"/>
  <c r="R113" i="5"/>
  <c r="T116" i="5"/>
  <c r="P124" i="5"/>
  <c r="R131" i="5"/>
  <c r="T135" i="5"/>
  <c r="BK92" i="6"/>
  <c r="J92" i="6" s="1"/>
  <c r="J65" i="6" s="1"/>
  <c r="BK99" i="6"/>
  <c r="J99" i="6"/>
  <c r="J66" i="6" s="1"/>
  <c r="R99" i="6"/>
  <c r="R102" i="6"/>
  <c r="T108" i="6"/>
  <c r="P94" i="7"/>
  <c r="BK101" i="7"/>
  <c r="J101" i="7" s="1"/>
  <c r="J66" i="7" s="1"/>
  <c r="BK119" i="7"/>
  <c r="J119" i="7" s="1"/>
  <c r="J67" i="7" s="1"/>
  <c r="BK136" i="7"/>
  <c r="J136" i="7" s="1"/>
  <c r="J68" i="7" s="1"/>
  <c r="R136" i="7"/>
  <c r="P158" i="7"/>
  <c r="P93" i="8"/>
  <c r="P108" i="8"/>
  <c r="T124" i="8"/>
  <c r="BK141" i="8"/>
  <c r="J141" i="8" s="1"/>
  <c r="J68" i="8" s="1"/>
  <c r="R92" i="9"/>
  <c r="R91" i="9"/>
  <c r="R90" i="9" s="1"/>
  <c r="P102" i="9"/>
  <c r="R89" i="10"/>
  <c r="R88" i="10"/>
  <c r="R87" i="10" s="1"/>
  <c r="P95" i="11"/>
  <c r="T103" i="11"/>
  <c r="BK109" i="11"/>
  <c r="J109" i="11" s="1"/>
  <c r="J68" i="11" s="1"/>
  <c r="BK118" i="11"/>
  <c r="J118" i="11"/>
  <c r="J69" i="11" s="1"/>
  <c r="BK128" i="11"/>
  <c r="J128" i="11" s="1"/>
  <c r="J70" i="11" s="1"/>
  <c r="R97" i="12"/>
  <c r="P103" i="12"/>
  <c r="BK114" i="12"/>
  <c r="J114" i="12"/>
  <c r="J68" i="12" s="1"/>
  <c r="R114" i="12"/>
  <c r="R124" i="12"/>
  <c r="R132" i="12"/>
  <c r="BK146" i="12"/>
  <c r="J146" i="12" s="1"/>
  <c r="J73" i="12" s="1"/>
  <c r="P89" i="13"/>
  <c r="P96" i="13"/>
  <c r="R102" i="13"/>
  <c r="R101" i="13" s="1"/>
  <c r="R108" i="13"/>
  <c r="R105" i="13" s="1"/>
  <c r="T300" i="13"/>
  <c r="T88" i="14"/>
  <c r="T87" i="14"/>
  <c r="T83" i="14" s="1"/>
  <c r="T86" i="15"/>
  <c r="BK101" i="2"/>
  <c r="J101" i="2"/>
  <c r="J61" i="2" s="1"/>
  <c r="R110" i="2"/>
  <c r="T133" i="2"/>
  <c r="T179" i="2"/>
  <c r="R228" i="2"/>
  <c r="BK238" i="2"/>
  <c r="J238" i="2" s="1"/>
  <c r="J68" i="2" s="1"/>
  <c r="R250" i="2"/>
  <c r="T259" i="2"/>
  <c r="R279" i="2"/>
  <c r="T304" i="2"/>
  <c r="BK323" i="2"/>
  <c r="J323" i="2" s="1"/>
  <c r="J74" i="2" s="1"/>
  <c r="BK373" i="2"/>
  <c r="J373" i="2" s="1"/>
  <c r="J75" i="2" s="1"/>
  <c r="T387" i="2"/>
  <c r="P466" i="2"/>
  <c r="P532" i="2"/>
  <c r="P531" i="2" s="1"/>
  <c r="BK92" i="3"/>
  <c r="J92" i="3"/>
  <c r="J62" i="3" s="1"/>
  <c r="BK99" i="3"/>
  <c r="J99" i="3" s="1"/>
  <c r="J64" i="3" s="1"/>
  <c r="BK88" i="4"/>
  <c r="BK97" i="4"/>
  <c r="J97" i="4" s="1"/>
  <c r="J62" i="4" s="1"/>
  <c r="BK104" i="4"/>
  <c r="J104" i="4" s="1"/>
  <c r="J63" i="4" s="1"/>
  <c r="R113" i="4"/>
  <c r="R112" i="4" s="1"/>
  <c r="T99" i="5"/>
  <c r="R107" i="5"/>
  <c r="T113" i="5"/>
  <c r="P116" i="5"/>
  <c r="R124" i="5"/>
  <c r="BK131" i="5"/>
  <c r="J131" i="5"/>
  <c r="J74" i="5" s="1"/>
  <c r="BK135" i="5"/>
  <c r="J135" i="5" s="1"/>
  <c r="J75" i="5" s="1"/>
  <c r="P92" i="6"/>
  <c r="BK102" i="6"/>
  <c r="J102" i="6" s="1"/>
  <c r="J67" i="6" s="1"/>
  <c r="P102" i="6"/>
  <c r="P108" i="6"/>
  <c r="BK94" i="7"/>
  <c r="J94" i="7"/>
  <c r="J65" i="7" s="1"/>
  <c r="T94" i="7"/>
  <c r="R101" i="7"/>
  <c r="P119" i="7"/>
  <c r="T119" i="7"/>
  <c r="T136" i="7"/>
  <c r="T158" i="7"/>
  <c r="R93" i="8"/>
  <c r="R108" i="8"/>
  <c r="R124" i="8"/>
  <c r="P141" i="8"/>
  <c r="BK92" i="9"/>
  <c r="J92" i="9" s="1"/>
  <c r="J65" i="9" s="1"/>
  <c r="BK102" i="9"/>
  <c r="J102" i="9"/>
  <c r="J66" i="9" s="1"/>
  <c r="BK89" i="10"/>
  <c r="J89" i="10" s="1"/>
  <c r="J65" i="10" s="1"/>
  <c r="BK95" i="11"/>
  <c r="BK103" i="11"/>
  <c r="J103" i="11" s="1"/>
  <c r="J66" i="11" s="1"/>
  <c r="R109" i="11"/>
  <c r="R118" i="11"/>
  <c r="R128" i="11"/>
  <c r="BK103" i="12"/>
  <c r="J103" i="12" s="1"/>
  <c r="J66" i="12" s="1"/>
  <c r="BK106" i="12"/>
  <c r="J106" i="12"/>
  <c r="J67" i="12" s="1"/>
  <c r="R106" i="12"/>
  <c r="P124" i="12"/>
  <c r="BK132" i="12"/>
  <c r="J132" i="12" s="1"/>
  <c r="J72" i="12" s="1"/>
  <c r="P146" i="12"/>
  <c r="R89" i="13"/>
  <c r="R96" i="13"/>
  <c r="BK102" i="13"/>
  <c r="J102" i="13" s="1"/>
  <c r="J64" i="13" s="1"/>
  <c r="T102" i="13"/>
  <c r="T101" i="13" s="1"/>
  <c r="BK108" i="13"/>
  <c r="J108" i="13"/>
  <c r="J66" i="13" s="1"/>
  <c r="BK300" i="13"/>
  <c r="J300" i="13"/>
  <c r="J67" i="13"/>
  <c r="R88" i="14"/>
  <c r="R87" i="14" s="1"/>
  <c r="R83" i="14" s="1"/>
  <c r="BK86" i="15"/>
  <c r="J86" i="15" s="1"/>
  <c r="J61" i="15" s="1"/>
  <c r="P86" i="15"/>
  <c r="R86" i="15"/>
  <c r="BK90" i="15"/>
  <c r="J90" i="15" s="1"/>
  <c r="J62" i="15" s="1"/>
  <c r="P90" i="15"/>
  <c r="R90" i="15"/>
  <c r="T90" i="15"/>
  <c r="BK99" i="15"/>
  <c r="J99" i="15"/>
  <c r="J63" i="15" s="1"/>
  <c r="P99" i="15"/>
  <c r="R99" i="15"/>
  <c r="T99" i="15"/>
  <c r="R101" i="2"/>
  <c r="R100" i="2" s="1"/>
  <c r="T110" i="2"/>
  <c r="P133" i="2"/>
  <c r="BK179" i="2"/>
  <c r="J179" i="2" s="1"/>
  <c r="J64" i="2" s="1"/>
  <c r="BK228" i="2"/>
  <c r="J228" i="2" s="1"/>
  <c r="J65" i="2" s="1"/>
  <c r="BK234" i="2"/>
  <c r="J234" i="2"/>
  <c r="J66" i="2" s="1"/>
  <c r="T234" i="2"/>
  <c r="T238" i="2"/>
  <c r="BK250" i="2"/>
  <c r="J250" i="2" s="1"/>
  <c r="J70" i="2" s="1"/>
  <c r="BK259" i="2"/>
  <c r="J259" i="2"/>
  <c r="J71" i="2" s="1"/>
  <c r="BK279" i="2"/>
  <c r="J279" i="2"/>
  <c r="J72" i="2"/>
  <c r="P304" i="2"/>
  <c r="P323" i="2"/>
  <c r="R373" i="2"/>
  <c r="BK387" i="2"/>
  <c r="J387" i="2" s="1"/>
  <c r="J76" i="2" s="1"/>
  <c r="T466" i="2"/>
  <c r="R532" i="2"/>
  <c r="R531" i="2" s="1"/>
  <c r="R86" i="3"/>
  <c r="R92" i="3"/>
  <c r="R85" i="3" s="1"/>
  <c r="T99" i="3"/>
  <c r="T98" i="3"/>
  <c r="P88" i="4"/>
  <c r="P97" i="4"/>
  <c r="P104" i="4"/>
  <c r="T113" i="4"/>
  <c r="T112" i="4"/>
  <c r="P99" i="5"/>
  <c r="BK107" i="5"/>
  <c r="J107" i="5"/>
  <c r="J67" i="5"/>
  <c r="P113" i="5"/>
  <c r="R116" i="5"/>
  <c r="T124" i="5"/>
  <c r="P131" i="5"/>
  <c r="P130" i="5" s="1"/>
  <c r="R135" i="5"/>
  <c r="R92" i="6"/>
  <c r="R91" i="6"/>
  <c r="R90" i="6" s="1"/>
  <c r="T99" i="6"/>
  <c r="BK108" i="6"/>
  <c r="J108" i="6"/>
  <c r="J68" i="6" s="1"/>
  <c r="BK93" i="8"/>
  <c r="T93" i="8"/>
  <c r="T92" i="8"/>
  <c r="T91" i="8" s="1"/>
  <c r="BK124" i="8"/>
  <c r="J124" i="8"/>
  <c r="J67" i="8"/>
  <c r="R141" i="8"/>
  <c r="T92" i="9"/>
  <c r="T102" i="9"/>
  <c r="T91" i="9" s="1"/>
  <c r="T90" i="9" s="1"/>
  <c r="P89" i="10"/>
  <c r="P88" i="10"/>
  <c r="P87" i="10"/>
  <c r="AU64" i="1" s="1"/>
  <c r="T95" i="11"/>
  <c r="T94" i="11"/>
  <c r="P103" i="11"/>
  <c r="P109" i="11"/>
  <c r="T118" i="11"/>
  <c r="P128" i="11"/>
  <c r="BK97" i="12"/>
  <c r="J97" i="12" s="1"/>
  <c r="J65" i="12" s="1"/>
  <c r="T97" i="12"/>
  <c r="T103" i="12"/>
  <c r="P106" i="12"/>
  <c r="T114" i="12"/>
  <c r="T124" i="12"/>
  <c r="P132" i="12"/>
  <c r="T146" i="12"/>
  <c r="BK89" i="13"/>
  <c r="J89" i="13"/>
  <c r="J61" i="13"/>
  <c r="BK96" i="13"/>
  <c r="J96" i="13" s="1"/>
  <c r="J62" i="13" s="1"/>
  <c r="T108" i="13"/>
  <c r="T105" i="13" s="1"/>
  <c r="P300" i="13"/>
  <c r="P88" i="14"/>
  <c r="P87" i="14"/>
  <c r="P83" i="14" s="1"/>
  <c r="AU69" i="1" s="1"/>
  <c r="E48" i="2"/>
  <c r="BE102" i="2"/>
  <c r="BE109" i="2"/>
  <c r="BE169" i="2"/>
  <c r="BE178" i="2"/>
  <c r="BE180" i="2"/>
  <c r="BE217" i="2"/>
  <c r="BE231" i="2"/>
  <c r="BE251" i="2"/>
  <c r="BE254" i="2"/>
  <c r="BE275" i="2"/>
  <c r="BE277" i="2"/>
  <c r="BE280" i="2"/>
  <c r="BE294" i="2"/>
  <c r="BE300" i="2"/>
  <c r="BE302" i="2"/>
  <c r="BE307" i="2"/>
  <c r="BE310" i="2"/>
  <c r="BE322" i="2"/>
  <c r="BE324" i="2"/>
  <c r="BE345" i="2"/>
  <c r="BE372" i="2"/>
  <c r="BE380" i="2"/>
  <c r="BE383" i="2"/>
  <c r="BE463" i="2"/>
  <c r="BE492" i="2"/>
  <c r="J52" i="3"/>
  <c r="BE87" i="3"/>
  <c r="BE93" i="3"/>
  <c r="BE114" i="3"/>
  <c r="BE96" i="4"/>
  <c r="BE98" i="4"/>
  <c r="BE106" i="4"/>
  <c r="BE121" i="4"/>
  <c r="BE132" i="4"/>
  <c r="BE102" i="5"/>
  <c r="BE103" i="5"/>
  <c r="BE106" i="5"/>
  <c r="BE110" i="5"/>
  <c r="BE119" i="5"/>
  <c r="BE120" i="5"/>
  <c r="BE121" i="5"/>
  <c r="BE125" i="5"/>
  <c r="BE126" i="5"/>
  <c r="BE129" i="5"/>
  <c r="BE136" i="5"/>
  <c r="BE139" i="5"/>
  <c r="BE143" i="5"/>
  <c r="BK105" i="5"/>
  <c r="J105" i="5"/>
  <c r="J66" i="5" s="1"/>
  <c r="F59" i="6"/>
  <c r="BE105" i="6"/>
  <c r="BE106" i="6"/>
  <c r="BE110" i="6"/>
  <c r="J86" i="7"/>
  <c r="BE95" i="7"/>
  <c r="BE99" i="7"/>
  <c r="BE105" i="7"/>
  <c r="BE113" i="7"/>
  <c r="BE125" i="7"/>
  <c r="BE127" i="7"/>
  <c r="BE128" i="7"/>
  <c r="BE132" i="7"/>
  <c r="BE137" i="7"/>
  <c r="BE146" i="7"/>
  <c r="BE149" i="7"/>
  <c r="BE152" i="7"/>
  <c r="BE156" i="7"/>
  <c r="BE165" i="7"/>
  <c r="BE168" i="7"/>
  <c r="E50" i="8"/>
  <c r="F59" i="8"/>
  <c r="J85" i="8"/>
  <c r="BE95" i="8"/>
  <c r="BE100" i="8"/>
  <c r="BE103" i="8"/>
  <c r="BE104" i="8"/>
  <c r="BE106" i="8"/>
  <c r="BE107" i="8"/>
  <c r="BE111" i="8"/>
  <c r="BE112" i="8"/>
  <c r="BE114" i="8"/>
  <c r="BE117" i="8"/>
  <c r="BE119" i="8"/>
  <c r="BE125" i="8"/>
  <c r="BE127" i="8"/>
  <c r="BE129" i="8"/>
  <c r="BE131" i="8"/>
  <c r="BE134" i="8"/>
  <c r="BE137" i="8"/>
  <c r="BE142" i="8"/>
  <c r="BE190" i="8"/>
  <c r="BE191" i="8"/>
  <c r="E50" i="9"/>
  <c r="BE101" i="9"/>
  <c r="BE103" i="9"/>
  <c r="BK107" i="9"/>
  <c r="J107" i="9" s="1"/>
  <c r="J68" i="9" s="1"/>
  <c r="J56" i="10"/>
  <c r="E75" i="10"/>
  <c r="BE91" i="10"/>
  <c r="BE94" i="10"/>
  <c r="BE97" i="11"/>
  <c r="BE98" i="11"/>
  <c r="BE105" i="11"/>
  <c r="BE107" i="11"/>
  <c r="BE115" i="11"/>
  <c r="BE120" i="11"/>
  <c r="BE123" i="11"/>
  <c r="BE125" i="11"/>
  <c r="BE136" i="11"/>
  <c r="BE150" i="11"/>
  <c r="BE157" i="11"/>
  <c r="BE158" i="11"/>
  <c r="BE171" i="11"/>
  <c r="J89" i="12"/>
  <c r="BE100" i="12"/>
  <c r="BE116" i="12"/>
  <c r="BE120" i="12"/>
  <c r="BE122" i="12"/>
  <c r="BE125" i="12"/>
  <c r="BE127" i="12"/>
  <c r="BE129" i="12"/>
  <c r="BE131" i="12"/>
  <c r="BE155" i="12"/>
  <c r="BE156" i="12"/>
  <c r="BE179" i="12"/>
  <c r="J52" i="13"/>
  <c r="BE90" i="13"/>
  <c r="BE98" i="13"/>
  <c r="BE106" i="13"/>
  <c r="BE109" i="13"/>
  <c r="BE112" i="13"/>
  <c r="BE124" i="13"/>
  <c r="BE128" i="13"/>
  <c r="BE243" i="13"/>
  <c r="BE265" i="13"/>
  <c r="BE279" i="13"/>
  <c r="BE280" i="13"/>
  <c r="BE286" i="13"/>
  <c r="BE292" i="13"/>
  <c r="BE301" i="13"/>
  <c r="E73" i="14"/>
  <c r="E48" i="15"/>
  <c r="J93" i="2"/>
  <c r="BE177" i="2"/>
  <c r="BE181" i="2"/>
  <c r="BE187" i="2"/>
  <c r="BE211" i="2"/>
  <c r="BE233" i="2"/>
  <c r="BE236" i="2"/>
  <c r="BE239" i="2"/>
  <c r="BE274" i="2"/>
  <c r="BE286" i="2"/>
  <c r="BE306" i="2"/>
  <c r="BE308" i="2"/>
  <c r="BE309" i="2"/>
  <c r="BE332" i="2"/>
  <c r="BE340" i="2"/>
  <c r="BE343" i="2"/>
  <c r="BE361" i="2"/>
  <c r="BE374" i="2"/>
  <c r="BE461" i="2"/>
  <c r="BE467" i="2"/>
  <c r="BE488" i="2"/>
  <c r="BE524" i="2"/>
  <c r="E48" i="3"/>
  <c r="BE97" i="3"/>
  <c r="BE106" i="3"/>
  <c r="BE109" i="3"/>
  <c r="J52" i="4"/>
  <c r="BE92" i="4"/>
  <c r="BE99" i="4"/>
  <c r="BE100" i="4"/>
  <c r="BE101" i="4"/>
  <c r="BE105" i="4"/>
  <c r="BE107" i="4"/>
  <c r="BE114" i="4"/>
  <c r="BE117" i="4"/>
  <c r="BE122" i="4"/>
  <c r="BE126" i="4"/>
  <c r="J91" i="5"/>
  <c r="BE108" i="5"/>
  <c r="BE109" i="5"/>
  <c r="BE117" i="5"/>
  <c r="BE118" i="5"/>
  <c r="BE123" i="5"/>
  <c r="BE133" i="5"/>
  <c r="BE144" i="5"/>
  <c r="BE145" i="5"/>
  <c r="E50" i="6"/>
  <c r="J84" i="6"/>
  <c r="BE93" i="6"/>
  <c r="BE94" i="6"/>
  <c r="BE101" i="6"/>
  <c r="BE103" i="6"/>
  <c r="BE104" i="6"/>
  <c r="BE109" i="6"/>
  <c r="F59" i="7"/>
  <c r="BE104" i="7"/>
  <c r="BE106" i="7"/>
  <c r="BE126" i="7"/>
  <c r="BE135" i="7"/>
  <c r="BE148" i="7"/>
  <c r="BE150" i="7"/>
  <c r="BE153" i="7"/>
  <c r="BE154" i="7"/>
  <c r="BE155" i="7"/>
  <c r="BK167" i="7"/>
  <c r="J167" i="7" s="1"/>
  <c r="J70" i="7" s="1"/>
  <c r="BE94" i="8"/>
  <c r="BE98" i="8"/>
  <c r="BE99" i="8"/>
  <c r="BE101" i="8"/>
  <c r="BE110" i="8"/>
  <c r="BE115" i="8"/>
  <c r="BE116" i="8"/>
  <c r="BE121" i="8"/>
  <c r="BE123" i="8"/>
  <c r="BE126" i="8"/>
  <c r="BE128" i="8"/>
  <c r="BE130" i="8"/>
  <c r="BE132" i="8"/>
  <c r="BE133" i="8"/>
  <c r="BE135" i="8"/>
  <c r="BE138" i="8"/>
  <c r="BE140" i="8"/>
  <c r="BD62" i="1"/>
  <c r="BK192" i="8"/>
  <c r="J192" i="8"/>
  <c r="J69" i="8"/>
  <c r="F59" i="9"/>
  <c r="BE94" i="9"/>
  <c r="BE96" i="9"/>
  <c r="BE99" i="9"/>
  <c r="BE104" i="9"/>
  <c r="F84" i="10"/>
  <c r="BE96" i="10"/>
  <c r="BE98" i="10"/>
  <c r="BE99" i="10"/>
  <c r="F90" i="11"/>
  <c r="BE100" i="11"/>
  <c r="BE104" i="11"/>
  <c r="BE113" i="11"/>
  <c r="BE116" i="11"/>
  <c r="BE126" i="11"/>
  <c r="BE132" i="11"/>
  <c r="BE142" i="11"/>
  <c r="BE144" i="11"/>
  <c r="BE145" i="11"/>
  <c r="BE149" i="11"/>
  <c r="BE153" i="11"/>
  <c r="BE154" i="11"/>
  <c r="BE161" i="11"/>
  <c r="BK172" i="11"/>
  <c r="J172" i="11" s="1"/>
  <c r="J71" i="11" s="1"/>
  <c r="BE102" i="12"/>
  <c r="BE108" i="12"/>
  <c r="BE113" i="12"/>
  <c r="BE117" i="12"/>
  <c r="BE126" i="12"/>
  <c r="BE128" i="12"/>
  <c r="BE134" i="12"/>
  <c r="BE136" i="12"/>
  <c r="BE137" i="12"/>
  <c r="BE138" i="12"/>
  <c r="BE140" i="12"/>
  <c r="BE145" i="12"/>
  <c r="BE157" i="12"/>
  <c r="BE159" i="12"/>
  <c r="BE167" i="12"/>
  <c r="BE171" i="12"/>
  <c r="BE200" i="12"/>
  <c r="BE204" i="12"/>
  <c r="BE205" i="12"/>
  <c r="BE206" i="12"/>
  <c r="BE214" i="12"/>
  <c r="BK121" i="12"/>
  <c r="J121" i="12" s="1"/>
  <c r="J69" i="12" s="1"/>
  <c r="E77" i="13"/>
  <c r="BE91" i="13"/>
  <c r="BE95" i="13"/>
  <c r="BE100" i="13"/>
  <c r="BE104" i="13"/>
  <c r="BE107" i="13"/>
  <c r="BE122" i="13"/>
  <c r="BE129" i="13"/>
  <c r="BE130" i="13"/>
  <c r="BE202" i="13"/>
  <c r="BE214" i="13"/>
  <c r="BE218" i="13"/>
  <c r="BE220" i="13"/>
  <c r="BE224" i="13"/>
  <c r="BE241" i="13"/>
  <c r="BE260" i="13"/>
  <c r="BE261" i="13"/>
  <c r="BE263" i="13"/>
  <c r="BE264" i="13"/>
  <c r="BE266" i="13"/>
  <c r="BE270" i="13"/>
  <c r="BE276" i="13"/>
  <c r="BE303" i="13"/>
  <c r="BE304" i="13"/>
  <c r="BE305" i="13"/>
  <c r="J52" i="14"/>
  <c r="BE90" i="14"/>
  <c r="BE91" i="14"/>
  <c r="BE95" i="14"/>
  <c r="BE98" i="14"/>
  <c r="BE100" i="14"/>
  <c r="BE102" i="14"/>
  <c r="BE103" i="14"/>
  <c r="BE104" i="14"/>
  <c r="BE105" i="14"/>
  <c r="F81" i="15"/>
  <c r="BE87" i="15"/>
  <c r="BE91" i="15"/>
  <c r="F55" i="2"/>
  <c r="BE105" i="2"/>
  <c r="BE111" i="2"/>
  <c r="BE117" i="2"/>
  <c r="BE120" i="2"/>
  <c r="BE149" i="2"/>
  <c r="BE155" i="2"/>
  <c r="BE163" i="2"/>
  <c r="BE199" i="2"/>
  <c r="BE226" i="2"/>
  <c r="BE229" i="2"/>
  <c r="BE235" i="2"/>
  <c r="BE257" i="2"/>
  <c r="BE260" i="2"/>
  <c r="BE266" i="2"/>
  <c r="BE283" i="2"/>
  <c r="BE290" i="2"/>
  <c r="BE301" i="2"/>
  <c r="BE303" i="2"/>
  <c r="BE311" i="2"/>
  <c r="BE370" i="2"/>
  <c r="BE371" i="2"/>
  <c r="BE385" i="2"/>
  <c r="BE386" i="2"/>
  <c r="BE388" i="2"/>
  <c r="BE443" i="2"/>
  <c r="BE465" i="2"/>
  <c r="BE525" i="2"/>
  <c r="BE528" i="2"/>
  <c r="BE533" i="2"/>
  <c r="BE536" i="2"/>
  <c r="BK245" i="2"/>
  <c r="J245" i="2" s="1"/>
  <c r="J69" i="2" s="1"/>
  <c r="F81" i="3"/>
  <c r="BE91" i="3"/>
  <c r="BE103" i="3"/>
  <c r="BE110" i="3"/>
  <c r="E48" i="4"/>
  <c r="BE115" i="4"/>
  <c r="BK110" i="4"/>
  <c r="J110" i="4" s="1"/>
  <c r="J64" i="4" s="1"/>
  <c r="F59" i="5"/>
  <c r="BE104" i="5"/>
  <c r="BE112" i="5"/>
  <c r="BE114" i="5"/>
  <c r="BE127" i="5"/>
  <c r="BE132" i="5"/>
  <c r="BE138" i="5"/>
  <c r="BK122" i="5"/>
  <c r="J122" i="5"/>
  <c r="J71" i="5" s="1"/>
  <c r="BE95" i="6"/>
  <c r="BE96" i="6"/>
  <c r="BE97" i="6"/>
  <c r="BE98" i="6"/>
  <c r="BE100" i="6"/>
  <c r="BE107" i="6"/>
  <c r="BE96" i="7"/>
  <c r="BE98" i="7"/>
  <c r="BE102" i="7"/>
  <c r="BE108" i="7"/>
  <c r="BE112" i="7"/>
  <c r="BE118" i="7"/>
  <c r="BE124" i="7"/>
  <c r="BE129" i="7"/>
  <c r="BE130" i="7"/>
  <c r="BE133" i="7"/>
  <c r="BE145" i="7"/>
  <c r="BE147" i="7"/>
  <c r="BE159" i="7"/>
  <c r="BE162" i="7"/>
  <c r="BE163" i="7"/>
  <c r="BE164" i="7"/>
  <c r="BE166" i="7"/>
  <c r="BE102" i="8"/>
  <c r="BE105" i="8"/>
  <c r="BE109" i="8"/>
  <c r="BE113" i="8"/>
  <c r="BE118" i="8"/>
  <c r="BE120" i="8"/>
  <c r="BE122" i="8"/>
  <c r="BE136" i="8"/>
  <c r="BE139" i="8"/>
  <c r="BE156" i="8"/>
  <c r="BE162" i="8"/>
  <c r="BE180" i="8"/>
  <c r="BE186" i="8"/>
  <c r="BE187" i="8"/>
  <c r="BE188" i="8"/>
  <c r="BE189" i="8"/>
  <c r="BE193" i="8"/>
  <c r="J84" i="9"/>
  <c r="BE93" i="9"/>
  <c r="BE95" i="9"/>
  <c r="BE97" i="9"/>
  <c r="BE98" i="9"/>
  <c r="BE108" i="9"/>
  <c r="BK105" i="9"/>
  <c r="J105" i="9" s="1"/>
  <c r="J67" i="9" s="1"/>
  <c r="BE90" i="10"/>
  <c r="BE92" i="10"/>
  <c r="BE93" i="10"/>
  <c r="BE99" i="11"/>
  <c r="BE106" i="11"/>
  <c r="BE110" i="11"/>
  <c r="BE111" i="11"/>
  <c r="BE117" i="11"/>
  <c r="BE121" i="11"/>
  <c r="BE127" i="11"/>
  <c r="BE133" i="11"/>
  <c r="BE139" i="11"/>
  <c r="BE146" i="11"/>
  <c r="BE173" i="11"/>
  <c r="F59" i="12"/>
  <c r="BE107" i="12"/>
  <c r="BE109" i="12"/>
  <c r="BE111" i="12"/>
  <c r="BE118" i="12"/>
  <c r="BE144" i="12"/>
  <c r="BE147" i="12"/>
  <c r="BE158" i="12"/>
  <c r="BE169" i="12"/>
  <c r="BE189" i="12"/>
  <c r="BE198" i="12"/>
  <c r="BE201" i="12"/>
  <c r="BE203" i="12"/>
  <c r="BE92" i="13"/>
  <c r="BE93" i="13"/>
  <c r="BE94" i="13"/>
  <c r="BE99" i="13"/>
  <c r="BE111" i="13"/>
  <c r="BE121" i="13"/>
  <c r="BE123" i="13"/>
  <c r="BE131" i="13"/>
  <c r="BE133" i="13"/>
  <c r="BE136" i="13"/>
  <c r="BE201" i="13"/>
  <c r="BE219" i="13"/>
  <c r="BE239" i="13"/>
  <c r="BE240" i="13"/>
  <c r="BE244" i="13"/>
  <c r="BE245" i="13"/>
  <c r="BE262" i="13"/>
  <c r="BE269" i="13"/>
  <c r="BE274" i="13"/>
  <c r="BE275" i="13"/>
  <c r="BE278" i="13"/>
  <c r="BE297" i="13"/>
  <c r="BE302" i="13"/>
  <c r="BK105" i="13"/>
  <c r="J105" i="13" s="1"/>
  <c r="J65" i="13" s="1"/>
  <c r="BE89" i="14"/>
  <c r="BE92" i="14"/>
  <c r="BE97" i="14"/>
  <c r="BE99" i="14"/>
  <c r="BE101" i="14"/>
  <c r="BE106" i="14"/>
  <c r="BE107" i="14"/>
  <c r="BK85" i="14"/>
  <c r="J85" i="14"/>
  <c r="J61" i="14" s="1"/>
  <c r="J52" i="15"/>
  <c r="BE89" i="15"/>
  <c r="BE95" i="15"/>
  <c r="BE98" i="15"/>
  <c r="BE100" i="15"/>
  <c r="BE101" i="15"/>
  <c r="BE103" i="15"/>
  <c r="BK102" i="15"/>
  <c r="J102" i="15" s="1"/>
  <c r="J64" i="15" s="1"/>
  <c r="BE122" i="2"/>
  <c r="BE134" i="2"/>
  <c r="BE137" i="2"/>
  <c r="BE145" i="2"/>
  <c r="BE146" i="2"/>
  <c r="BE221" i="2"/>
  <c r="BE230" i="2"/>
  <c r="BE241" i="2"/>
  <c r="BE243" i="2"/>
  <c r="BE244" i="2"/>
  <c r="BE246" i="2"/>
  <c r="BE258" i="2"/>
  <c r="BE289" i="2"/>
  <c r="BE293" i="2"/>
  <c r="BE305" i="2"/>
  <c r="BE319" i="2"/>
  <c r="BE351" i="2"/>
  <c r="BE353" i="2"/>
  <c r="BE377" i="2"/>
  <c r="BE398" i="2"/>
  <c r="BE413" i="2"/>
  <c r="BE416" i="2"/>
  <c r="BE428" i="2"/>
  <c r="BE459" i="2"/>
  <c r="BE464" i="2"/>
  <c r="BE485" i="2"/>
  <c r="BE491" i="2"/>
  <c r="BE493" i="2"/>
  <c r="BE495" i="2"/>
  <c r="BE521" i="2"/>
  <c r="BE88" i="3"/>
  <c r="BE94" i="3"/>
  <c r="BE95" i="3"/>
  <c r="BE100" i="3"/>
  <c r="BE111" i="3"/>
  <c r="F55" i="4"/>
  <c r="BE89" i="4"/>
  <c r="BE95" i="4"/>
  <c r="BE109" i="4"/>
  <c r="BE111" i="4"/>
  <c r="BE120" i="4"/>
  <c r="BE123" i="4"/>
  <c r="BE129" i="4"/>
  <c r="E50" i="5"/>
  <c r="BE100" i="5"/>
  <c r="BE101" i="5"/>
  <c r="BE115" i="5"/>
  <c r="BE134" i="5"/>
  <c r="BE137" i="5"/>
  <c r="BE140" i="5"/>
  <c r="BE141" i="5"/>
  <c r="BE142" i="5"/>
  <c r="BK111" i="5"/>
  <c r="J111" i="5" s="1"/>
  <c r="J68" i="5" s="1"/>
  <c r="E50" i="7"/>
  <c r="BE97" i="7"/>
  <c r="BE100" i="7"/>
  <c r="BE103" i="7"/>
  <c r="BE107" i="7"/>
  <c r="BE111" i="7"/>
  <c r="BE114" i="7"/>
  <c r="BE115" i="7"/>
  <c r="BE116" i="7"/>
  <c r="BE117" i="7"/>
  <c r="BE120" i="7"/>
  <c r="BE121" i="7"/>
  <c r="BE122" i="7"/>
  <c r="BE123" i="7"/>
  <c r="BE131" i="7"/>
  <c r="BE134" i="7"/>
  <c r="BE138" i="7"/>
  <c r="BE139" i="7"/>
  <c r="BE140" i="7"/>
  <c r="BE141" i="7"/>
  <c r="BE142" i="7"/>
  <c r="BE143" i="7"/>
  <c r="BE144" i="7"/>
  <c r="BE151" i="7"/>
  <c r="BE157" i="7"/>
  <c r="BE100" i="9"/>
  <c r="BE106" i="9"/>
  <c r="BE95" i="10"/>
  <c r="BE97" i="10"/>
  <c r="BE100" i="10"/>
  <c r="BE101" i="10"/>
  <c r="E50" i="11"/>
  <c r="J56" i="11"/>
  <c r="BE96" i="11"/>
  <c r="BE101" i="11"/>
  <c r="BE102" i="11"/>
  <c r="BE112" i="11"/>
  <c r="BE114" i="11"/>
  <c r="BE119" i="11"/>
  <c r="BE122" i="11"/>
  <c r="BE124" i="11"/>
  <c r="BE129" i="11"/>
  <c r="BE143" i="11"/>
  <c r="BE162" i="11"/>
  <c r="BE165" i="11"/>
  <c r="BE166" i="11"/>
  <c r="BE169" i="11"/>
  <c r="BE170" i="11"/>
  <c r="E50" i="12"/>
  <c r="BE98" i="12"/>
  <c r="BE99" i="12"/>
  <c r="BE101" i="12"/>
  <c r="BE104" i="12"/>
  <c r="BE105" i="12"/>
  <c r="BE110" i="12"/>
  <c r="BE112" i="12"/>
  <c r="BE115" i="12"/>
  <c r="BE130" i="12"/>
  <c r="BE133" i="12"/>
  <c r="BE135" i="12"/>
  <c r="BE139" i="12"/>
  <c r="BE180" i="12"/>
  <c r="BE188" i="12"/>
  <c r="BE190" i="12"/>
  <c r="BE215" i="12"/>
  <c r="BE218" i="12"/>
  <c r="BE219" i="12"/>
  <c r="F55" i="13"/>
  <c r="BE97" i="13"/>
  <c r="BE103" i="13"/>
  <c r="BE110" i="13"/>
  <c r="BE125" i="13"/>
  <c r="BE126" i="13"/>
  <c r="BE127" i="13"/>
  <c r="BE132" i="13"/>
  <c r="BE134" i="13"/>
  <c r="BE135" i="13"/>
  <c r="BE223" i="13"/>
  <c r="BE238" i="13"/>
  <c r="BE242" i="13"/>
  <c r="BE249" i="13"/>
  <c r="BE271" i="13"/>
  <c r="BE272" i="13"/>
  <c r="BE273" i="13"/>
  <c r="BE277" i="13"/>
  <c r="F55" i="14"/>
  <c r="BE86" i="14"/>
  <c r="BE93" i="14"/>
  <c r="BE94" i="14"/>
  <c r="BE96" i="14"/>
  <c r="BE88" i="15"/>
  <c r="BE92" i="15"/>
  <c r="F39" i="5"/>
  <c r="BD59" i="1"/>
  <c r="F37" i="6"/>
  <c r="BB60" i="1" s="1"/>
  <c r="F39" i="10"/>
  <c r="BD64" i="1"/>
  <c r="F37" i="12"/>
  <c r="BB67" i="1" s="1"/>
  <c r="J34" i="2"/>
  <c r="AW55" i="1"/>
  <c r="F37" i="9"/>
  <c r="BB63" i="1" s="1"/>
  <c r="F37" i="2"/>
  <c r="BD55" i="1"/>
  <c r="J36" i="6"/>
  <c r="AW60" i="1" s="1"/>
  <c r="F37" i="8"/>
  <c r="BB62" i="1"/>
  <c r="F39" i="12"/>
  <c r="BD67" i="1" s="1"/>
  <c r="F35" i="13"/>
  <c r="BB68" i="1"/>
  <c r="F37" i="15"/>
  <c r="BD70" i="1" s="1"/>
  <c r="F34" i="3"/>
  <c r="BA56" i="1"/>
  <c r="F37" i="3"/>
  <c r="BD56" i="1" s="1"/>
  <c r="F39" i="6"/>
  <c r="BD60" i="1"/>
  <c r="F35" i="2"/>
  <c r="BB55" i="1" s="1"/>
  <c r="F36" i="11"/>
  <c r="BA66" i="1"/>
  <c r="J34" i="13"/>
  <c r="AW68" i="1" s="1"/>
  <c r="F34" i="4"/>
  <c r="BA57" i="1"/>
  <c r="J36" i="5"/>
  <c r="AW59" i="1" s="1"/>
  <c r="F36" i="7"/>
  <c r="BA61" i="1"/>
  <c r="F37" i="10"/>
  <c r="BB64" i="1" s="1"/>
  <c r="J34" i="14"/>
  <c r="AW69" i="1"/>
  <c r="F36" i="14"/>
  <c r="BC69" i="1" s="1"/>
  <c r="F36" i="8"/>
  <c r="BA62" i="1" s="1"/>
  <c r="F36" i="9"/>
  <c r="BA63" i="1" s="1"/>
  <c r="F38" i="10"/>
  <c r="BC64" i="1"/>
  <c r="F34" i="13"/>
  <c r="BA68" i="1" s="1"/>
  <c r="F34" i="14"/>
  <c r="BA69" i="1" s="1"/>
  <c r="J34" i="15"/>
  <c r="AW70" i="1" s="1"/>
  <c r="F36" i="15"/>
  <c r="BC70" i="1" s="1"/>
  <c r="F35" i="4"/>
  <c r="BB57" i="1" s="1"/>
  <c r="F37" i="13"/>
  <c r="BD68" i="1" s="1"/>
  <c r="J36" i="7"/>
  <c r="AW61" i="1" s="1"/>
  <c r="J36" i="9"/>
  <c r="AW63" i="1" s="1"/>
  <c r="F36" i="10"/>
  <c r="BA64" i="1" s="1"/>
  <c r="F37" i="11"/>
  <c r="BB66" i="1" s="1"/>
  <c r="F35" i="3"/>
  <c r="BB56" i="1" s="1"/>
  <c r="F37" i="4"/>
  <c r="BD57" i="1" s="1"/>
  <c r="F38" i="6"/>
  <c r="BC60" i="1" s="1"/>
  <c r="F38" i="8"/>
  <c r="BC62" i="1" s="1"/>
  <c r="F38" i="12"/>
  <c r="BC67" i="1" s="1"/>
  <c r="F36" i="4"/>
  <c r="BC57" i="1" s="1"/>
  <c r="F37" i="7"/>
  <c r="BB61" i="1" s="1"/>
  <c r="F39" i="9"/>
  <c r="BD63" i="1" s="1"/>
  <c r="F38" i="11"/>
  <c r="BC66" i="1" s="1"/>
  <c r="F37" i="14"/>
  <c r="BD69" i="1" s="1"/>
  <c r="F34" i="15"/>
  <c r="BA70" i="1" s="1"/>
  <c r="F35" i="15"/>
  <c r="BB70" i="1" s="1"/>
  <c r="F36" i="2"/>
  <c r="BC55" i="1" s="1"/>
  <c r="F36" i="6"/>
  <c r="BA60" i="1" s="1"/>
  <c r="F38" i="9"/>
  <c r="BC63" i="1" s="1"/>
  <c r="F39" i="11"/>
  <c r="BD66" i="1" s="1"/>
  <c r="AS54" i="1"/>
  <c r="J34" i="3"/>
  <c r="AW56" i="1"/>
  <c r="J34" i="4"/>
  <c r="AW57" i="1"/>
  <c r="F36" i="5"/>
  <c r="BA59" i="1"/>
  <c r="F39" i="7"/>
  <c r="BD61" i="1"/>
  <c r="J36" i="8"/>
  <c r="AW62" i="1"/>
  <c r="F34" i="2"/>
  <c r="BA55" i="1" s="1"/>
  <c r="F38" i="7"/>
  <c r="BC61" i="1"/>
  <c r="J36" i="11"/>
  <c r="AW66" i="1"/>
  <c r="F36" i="13"/>
  <c r="BC68" i="1"/>
  <c r="F36" i="3"/>
  <c r="BC56" i="1"/>
  <c r="F37" i="5"/>
  <c r="BB59" i="1"/>
  <c r="F36" i="12"/>
  <c r="BA67" i="1"/>
  <c r="F38" i="5"/>
  <c r="BC59" i="1"/>
  <c r="J36" i="10"/>
  <c r="AW64" i="1"/>
  <c r="J36" i="12"/>
  <c r="AW67" i="1"/>
  <c r="F35" i="14"/>
  <c r="BB69" i="1"/>
  <c r="R84" i="3" l="1"/>
  <c r="T123" i="12"/>
  <c r="P108" i="11"/>
  <c r="P93" i="11" s="1"/>
  <c r="AU66" i="1" s="1"/>
  <c r="T237" i="2"/>
  <c r="R88" i="13"/>
  <c r="R87" i="13"/>
  <c r="R108" i="11"/>
  <c r="R92" i="8"/>
  <c r="R91" i="8"/>
  <c r="R123" i="12"/>
  <c r="R96" i="12"/>
  <c r="R95" i="12" s="1"/>
  <c r="R98" i="5"/>
  <c r="P96" i="12"/>
  <c r="T108" i="11"/>
  <c r="T93" i="11" s="1"/>
  <c r="T91" i="6"/>
  <c r="T90" i="6"/>
  <c r="T130" i="5"/>
  <c r="R237" i="2"/>
  <c r="R99" i="2" s="1"/>
  <c r="BK92" i="8"/>
  <c r="J92" i="8"/>
  <c r="J64" i="8"/>
  <c r="P98" i="5"/>
  <c r="P97" i="5"/>
  <c r="AU59" i="1"/>
  <c r="P85" i="15"/>
  <c r="P84" i="15" s="1"/>
  <c r="AU70" i="1" s="1"/>
  <c r="P123" i="12"/>
  <c r="P91" i="6"/>
  <c r="P90" i="6" s="1"/>
  <c r="AU60" i="1" s="1"/>
  <c r="T98" i="5"/>
  <c r="T97" i="5"/>
  <c r="P94" i="11"/>
  <c r="P93" i="7"/>
  <c r="P92" i="7" s="1"/>
  <c r="AU61" i="1" s="1"/>
  <c r="P237" i="2"/>
  <c r="T100" i="2"/>
  <c r="T99" i="2" s="1"/>
  <c r="T88" i="13"/>
  <c r="T87" i="13"/>
  <c r="R87" i="4"/>
  <c r="R86" i="4" s="1"/>
  <c r="P85" i="3"/>
  <c r="P84" i="3"/>
  <c r="AU56" i="1"/>
  <c r="T96" i="12"/>
  <c r="T95" i="12"/>
  <c r="R85" i="15"/>
  <c r="R84" i="15"/>
  <c r="T93" i="7"/>
  <c r="T92" i="7"/>
  <c r="BK87" i="4"/>
  <c r="J87" i="4"/>
  <c r="J60" i="4" s="1"/>
  <c r="T85" i="15"/>
  <c r="T84" i="15"/>
  <c r="P92" i="8"/>
  <c r="P91" i="8" s="1"/>
  <c r="AU62" i="1" s="1"/>
  <c r="T84" i="3"/>
  <c r="BK85" i="3"/>
  <c r="BK123" i="12"/>
  <c r="J123" i="12"/>
  <c r="J70" i="12"/>
  <c r="P91" i="9"/>
  <c r="P90" i="9" s="1"/>
  <c r="AU63" i="1" s="1"/>
  <c r="P87" i="4"/>
  <c r="P86" i="4" s="1"/>
  <c r="AU57" i="1" s="1"/>
  <c r="BK94" i="11"/>
  <c r="J94" i="11"/>
  <c r="J64" i="11" s="1"/>
  <c r="P88" i="13"/>
  <c r="P87" i="13"/>
  <c r="AU68" i="1"/>
  <c r="R130" i="5"/>
  <c r="T87" i="4"/>
  <c r="T86" i="4"/>
  <c r="R93" i="11"/>
  <c r="R93" i="7"/>
  <c r="R92" i="7"/>
  <c r="P100" i="2"/>
  <c r="P99" i="2"/>
  <c r="AU55" i="1" s="1"/>
  <c r="BK237" i="2"/>
  <c r="J237" i="2"/>
  <c r="J67" i="2"/>
  <c r="J532" i="2"/>
  <c r="J79" i="2"/>
  <c r="J113" i="4"/>
  <c r="J66" i="4"/>
  <c r="BK98" i="5"/>
  <c r="J98" i="5"/>
  <c r="J64" i="5"/>
  <c r="BK130" i="5"/>
  <c r="J130" i="5" s="1"/>
  <c r="J73" i="5" s="1"/>
  <c r="BK91" i="6"/>
  <c r="J91" i="6"/>
  <c r="J64" i="6" s="1"/>
  <c r="BK93" i="7"/>
  <c r="BK92" i="7"/>
  <c r="J92" i="7"/>
  <c r="J63" i="7" s="1"/>
  <c r="J93" i="8"/>
  <c r="J65" i="8"/>
  <c r="BK88" i="10"/>
  <c r="J88" i="10" s="1"/>
  <c r="J64" i="10" s="1"/>
  <c r="BK108" i="11"/>
  <c r="J108" i="11"/>
  <c r="J67" i="11" s="1"/>
  <c r="J124" i="12"/>
  <c r="J71" i="12"/>
  <c r="J88" i="14"/>
  <c r="J63" i="14" s="1"/>
  <c r="BK100" i="2"/>
  <c r="J100" i="2"/>
  <c r="J60" i="2"/>
  <c r="BK98" i="3"/>
  <c r="J98" i="3"/>
  <c r="J63" i="3"/>
  <c r="BK91" i="9"/>
  <c r="J91" i="9" s="1"/>
  <c r="J64" i="9" s="1"/>
  <c r="BK96" i="12"/>
  <c r="J96" i="12"/>
  <c r="J64" i="12" s="1"/>
  <c r="J86" i="3"/>
  <c r="J61" i="3"/>
  <c r="J88" i="4"/>
  <c r="J61" i="4" s="1"/>
  <c r="J95" i="11"/>
  <c r="J65" i="11"/>
  <c r="BK88" i="13"/>
  <c r="BK84" i="14"/>
  <c r="J84" i="14"/>
  <c r="J60" i="14"/>
  <c r="BK85" i="15"/>
  <c r="J85" i="15" s="1"/>
  <c r="J60" i="15" s="1"/>
  <c r="BK101" i="13"/>
  <c r="J101" i="13"/>
  <c r="J63" i="13" s="1"/>
  <c r="J35" i="6"/>
  <c r="AV60" i="1"/>
  <c r="AT60" i="1"/>
  <c r="J35" i="12"/>
  <c r="AV67" i="1"/>
  <c r="AT67" i="1"/>
  <c r="F35" i="7"/>
  <c r="AZ61" i="1" s="1"/>
  <c r="BD65" i="1"/>
  <c r="J33" i="4"/>
  <c r="AV57" i="1"/>
  <c r="AT57" i="1" s="1"/>
  <c r="J33" i="15"/>
  <c r="AV70" i="1"/>
  <c r="AT70" i="1"/>
  <c r="F33" i="4"/>
  <c r="AZ57" i="1"/>
  <c r="J35" i="10"/>
  <c r="AV64" i="1"/>
  <c r="AT64" i="1" s="1"/>
  <c r="J33" i="13"/>
  <c r="AV68" i="1"/>
  <c r="AT68" i="1"/>
  <c r="BC65" i="1"/>
  <c r="AY65" i="1"/>
  <c r="J35" i="8"/>
  <c r="AV62" i="1"/>
  <c r="AT62" i="1" s="1"/>
  <c r="BC58" i="1"/>
  <c r="AY58" i="1"/>
  <c r="BB65" i="1"/>
  <c r="AX65" i="1" s="1"/>
  <c r="F33" i="3"/>
  <c r="AZ56" i="1"/>
  <c r="F35" i="6"/>
  <c r="AZ60" i="1" s="1"/>
  <c r="F35" i="8"/>
  <c r="AZ62" i="1"/>
  <c r="J35" i="9"/>
  <c r="AV63" i="1" s="1"/>
  <c r="AT63" i="1" s="1"/>
  <c r="F35" i="12"/>
  <c r="AZ67" i="1"/>
  <c r="F33" i="14"/>
  <c r="AZ69" i="1"/>
  <c r="BD58" i="1"/>
  <c r="J33" i="3"/>
  <c r="AV56" i="1" s="1"/>
  <c r="AT56" i="1" s="1"/>
  <c r="F35" i="5"/>
  <c r="AZ59" i="1"/>
  <c r="BA58" i="1"/>
  <c r="AW58" i="1"/>
  <c r="F33" i="2"/>
  <c r="AZ55" i="1"/>
  <c r="BB58" i="1"/>
  <c r="AX58" i="1"/>
  <c r="F35" i="9"/>
  <c r="AZ63" i="1"/>
  <c r="F33" i="13"/>
  <c r="AZ68" i="1"/>
  <c r="J35" i="11"/>
  <c r="AV66" i="1"/>
  <c r="AT66" i="1" s="1"/>
  <c r="J35" i="7"/>
  <c r="AV61" i="1"/>
  <c r="AT61" i="1"/>
  <c r="F35" i="10"/>
  <c r="AZ64" i="1"/>
  <c r="F33" i="15"/>
  <c r="AZ70" i="1"/>
  <c r="BA65" i="1"/>
  <c r="AW65" i="1"/>
  <c r="J35" i="5"/>
  <c r="AV59" i="1"/>
  <c r="AT59" i="1" s="1"/>
  <c r="F35" i="11"/>
  <c r="AZ66" i="1"/>
  <c r="J33" i="14"/>
  <c r="AV69" i="1" s="1"/>
  <c r="AT69" i="1" s="1"/>
  <c r="J33" i="2"/>
  <c r="AV55" i="1" s="1"/>
  <c r="AT55" i="1" s="1"/>
  <c r="BK87" i="13" l="1"/>
  <c r="J87" i="13" s="1"/>
  <c r="J59" i="13" s="1"/>
  <c r="BK84" i="3"/>
  <c r="J84" i="3"/>
  <c r="J59" i="3" s="1"/>
  <c r="P95" i="12"/>
  <c r="AU67" i="1" s="1"/>
  <c r="AU65" i="1" s="1"/>
  <c r="R97" i="5"/>
  <c r="J85" i="3"/>
  <c r="J60" i="3" s="1"/>
  <c r="BK91" i="8"/>
  <c r="J91" i="8"/>
  <c r="J63" i="8"/>
  <c r="BK87" i="10"/>
  <c r="J87" i="10" s="1"/>
  <c r="J63" i="10" s="1"/>
  <c r="BK95" i="12"/>
  <c r="J95" i="12" s="1"/>
  <c r="J63" i="12" s="1"/>
  <c r="BK86" i="4"/>
  <c r="J86" i="4"/>
  <c r="J59" i="4" s="1"/>
  <c r="J93" i="7"/>
  <c r="J64" i="7"/>
  <c r="BK93" i="11"/>
  <c r="J93" i="11" s="1"/>
  <c r="J63" i="11" s="1"/>
  <c r="J88" i="13"/>
  <c r="J60" i="13"/>
  <c r="BK99" i="2"/>
  <c r="J99" i="2" s="1"/>
  <c r="J59" i="2" s="1"/>
  <c r="BK97" i="5"/>
  <c r="J97" i="5" s="1"/>
  <c r="J32" i="5" s="1"/>
  <c r="AG59" i="1" s="1"/>
  <c r="AN59" i="1" s="1"/>
  <c r="BK84" i="15"/>
  <c r="J84" i="15"/>
  <c r="J59" i="15"/>
  <c r="BK90" i="6"/>
  <c r="J90" i="6" s="1"/>
  <c r="J63" i="6" s="1"/>
  <c r="BK90" i="9"/>
  <c r="J90" i="9" s="1"/>
  <c r="J63" i="9" s="1"/>
  <c r="BK83" i="14"/>
  <c r="J83" i="14"/>
  <c r="BD54" i="1"/>
  <c r="W33" i="1" s="1"/>
  <c r="BB54" i="1"/>
  <c r="W31" i="1"/>
  <c r="BC54" i="1"/>
  <c r="W32" i="1" s="1"/>
  <c r="BA54" i="1"/>
  <c r="AW54" i="1"/>
  <c r="AK30" i="1"/>
  <c r="AZ65" i="1"/>
  <c r="AV65" i="1"/>
  <c r="AT65" i="1"/>
  <c r="AZ58" i="1"/>
  <c r="AV58" i="1" s="1"/>
  <c r="AT58" i="1" s="1"/>
  <c r="J32" i="7"/>
  <c r="AG61" i="1"/>
  <c r="AN61" i="1" s="1"/>
  <c r="AU58" i="1"/>
  <c r="J30" i="14"/>
  <c r="AG69" i="1"/>
  <c r="AN69" i="1" s="1"/>
  <c r="J63" i="5" l="1"/>
  <c r="J41" i="7"/>
  <c r="J41" i="5"/>
  <c r="J59" i="14"/>
  <c r="J39" i="14"/>
  <c r="AZ54" i="1"/>
  <c r="W29" i="1"/>
  <c r="AU54" i="1"/>
  <c r="J30" i="2"/>
  <c r="AG55" i="1"/>
  <c r="AN55" i="1"/>
  <c r="J32" i="6"/>
  <c r="AG60" i="1"/>
  <c r="AN60" i="1"/>
  <c r="AY54" i="1"/>
  <c r="J32" i="9"/>
  <c r="AG63" i="1"/>
  <c r="AN63" i="1"/>
  <c r="J32" i="10"/>
  <c r="AG64" i="1" s="1"/>
  <c r="AN64" i="1" s="1"/>
  <c r="J30" i="3"/>
  <c r="AG56" i="1"/>
  <c r="AN56" i="1" s="1"/>
  <c r="J32" i="8"/>
  <c r="AG62" i="1"/>
  <c r="AN62" i="1"/>
  <c r="J30" i="4"/>
  <c r="AG57" i="1"/>
  <c r="AN57" i="1"/>
  <c r="J30" i="13"/>
  <c r="AG68" i="1" s="1"/>
  <c r="AN68" i="1" s="1"/>
  <c r="J32" i="12"/>
  <c r="AG67" i="1"/>
  <c r="AN67" i="1" s="1"/>
  <c r="J32" i="11"/>
  <c r="AG66" i="1"/>
  <c r="AN66" i="1"/>
  <c r="AX54" i="1"/>
  <c r="J30" i="15"/>
  <c r="AG70" i="1"/>
  <c r="AN70" i="1"/>
  <c r="W30" i="1"/>
  <c r="J41" i="6" l="1"/>
  <c r="J39" i="2"/>
  <c r="J39" i="4"/>
  <c r="J41" i="8"/>
  <c r="J41" i="12"/>
  <c r="J39" i="15"/>
  <c r="J41" i="11"/>
  <c r="J39" i="13"/>
  <c r="J39" i="3"/>
  <c r="J41" i="9"/>
  <c r="J41" i="10"/>
  <c r="AG65" i="1"/>
  <c r="AN65" i="1"/>
  <c r="AG58" i="1"/>
  <c r="AN58" i="1"/>
  <c r="AV54" i="1"/>
  <c r="AK29" i="1"/>
  <c r="AG54" i="1" l="1"/>
  <c r="AT54" i="1"/>
  <c r="AN54" i="1" l="1"/>
  <c r="AK26" i="1"/>
  <c r="AK35" i="1"/>
</calcChain>
</file>

<file path=xl/sharedStrings.xml><?xml version="1.0" encoding="utf-8"?>
<sst xmlns="http://schemas.openxmlformats.org/spreadsheetml/2006/main" count="16944" uniqueCount="2369">
  <si>
    <t>Export Komplet</t>
  </si>
  <si>
    <t>VZ</t>
  </si>
  <si>
    <t>2.0</t>
  </si>
  <si>
    <t>ZAMOK</t>
  </si>
  <si>
    <t>False</t>
  </si>
  <si>
    <t>{cdfe7abf-a620-478c-8edd-a6764be32e33}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</si>
  <si>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</si>
  <si>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</si>
  <si>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</si>
  <si>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</si>
  <si>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</si>
  <si>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</si>
  <si>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</si>
  <si>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</si>
  <si>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21-20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</si>
  <si>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</si>
  <si>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</si>
  <si>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Kroměříž - oprava VB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</si>
  <si>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</si>
  <si>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</si>
  <si>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</si>
  <si>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</si>
  <si>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</si>
  <si>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</si>
  <si>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</si>
  <si>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</si>
  <si>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</si>
  <si>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</si>
  <si>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</si>
  <si>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</si>
  <si>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</si>
  <si>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</si>
  <si>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</si>
  <si>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</si>
  <si>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</si>
  <si>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</si>
  <si>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</si>
  <si>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</si>
  <si>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</si>
  <si>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</si>
  <si>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</si>
  <si>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</si>
  <si>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</si>
  <si>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</si>
  <si>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</si>
  <si>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</si>
  <si>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</si>
  <si>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</si>
  <si>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</si>
  <si>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</si>
  <si>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</si>
  <si>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</si>
  <si>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</si>
  <si>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</si>
  <si>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</si>
  <si>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</si>
  <si>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</si>
  <si>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</si>
  <si>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</si>
  <si>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</si>
  <si>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</si>
  <si>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</si>
  <si>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</si>
  <si>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</si>
  <si>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</si>
  <si>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</si>
  <si>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</si>
  <si>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</si>
  <si>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</si>
  <si>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</si>
  <si>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</si>
  <si>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</si>
  <si>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</si>
  <si>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</si>
  <si>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</si>
  <si>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</si>
  <si>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</si>
  <si>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{d129b646-6639-4aa2-a886-80367f89d552}</t>
  </si>
  <si>
    <t>2</t>
  </si>
  <si>
    <t>SO02</t>
  </si>
  <si>
    <t>Střešní konstrukce</t>
  </si>
  <si>
    <t>{7e77761d-7e09-4a2b-9b41-53be3abb1873}</t>
  </si>
  <si>
    <t>SO03</t>
  </si>
  <si>
    <t>Oprava fasády</t>
  </si>
  <si>
    <t>{e4978e5c-8794-41e5-8462-847f25b2f26d}</t>
  </si>
  <si>
    <t>SO04</t>
  </si>
  <si>
    <t>Vytápění</t>
  </si>
  <si>
    <t>{2c36a172-6c35-4dbc-ad97-1244c6aa876d}</t>
  </si>
  <si>
    <t>01</t>
  </si>
  <si>
    <t>Soupis</t>
  </si>
  <si>
    <t>{541aff3a-b274-4aee-9416-e6881a66f29c}</t>
  </si>
  <si>
    <t>02</t>
  </si>
  <si>
    <t>UT- Demontáže</t>
  </si>
  <si>
    <t>{17db6643-83e4-40d4-baa9-e0cd98929e5b}</t>
  </si>
  <si>
    <t>03</t>
  </si>
  <si>
    <t>UT-Veřejné WC veřejnost</t>
  </si>
  <si>
    <t>{22d088fa-36cd-4682-8f58-07851ec435be}</t>
  </si>
  <si>
    <t>04</t>
  </si>
  <si>
    <t>UT- Komerční prostory</t>
  </si>
  <si>
    <t>{6c728ba0-3289-4121-b1c6-23dbac721f01}</t>
  </si>
  <si>
    <t>05</t>
  </si>
  <si>
    <t>Plynovod</t>
  </si>
  <si>
    <t>{4fa16e1d-0e41-4f38-97e3-280d15b628d7}</t>
  </si>
  <si>
    <t>06</t>
  </si>
  <si>
    <t>MaR</t>
  </si>
  <si>
    <t>{aa564a1d-3e9e-4a84-80c0-ac8aa1eb51bf}</t>
  </si>
  <si>
    <t>SO05</t>
  </si>
  <si>
    <t>ZTI</t>
  </si>
  <si>
    <t>{10d34b1e-e0fe-4135-8525-cffe8b0473c8}</t>
  </si>
  <si>
    <t>001</t>
  </si>
  <si>
    <t>Rekonstrukce SZ komerce</t>
  </si>
  <si>
    <t>{be2be047-64a9-4e53-9284-0776eff78a12}</t>
  </si>
  <si>
    <t>002</t>
  </si>
  <si>
    <t>Rekonstrukce SZ - veřejnost</t>
  </si>
  <si>
    <t>{4add2a17-51a8-4a63-9cec-379d75d2a5bd}</t>
  </si>
  <si>
    <t>SO06</t>
  </si>
  <si>
    <t>Elektroinstalace</t>
  </si>
  <si>
    <t>{98c41040-8878-4604-951e-bad709ecbebb}</t>
  </si>
  <si>
    <t>SO07</t>
  </si>
  <si>
    <t>Vzduchotechnika</t>
  </si>
  <si>
    <t>{39a02661-002f-45c9-91a5-7bfb896a2b80}</t>
  </si>
  <si>
    <t>SO08</t>
  </si>
  <si>
    <t>VRN</t>
  </si>
  <si>
    <t>{d6f6caee-02df-4dca-80e0-122a3aff5568}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</si>
  <si>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</si>
  <si>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</si>
  <si>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</si>
  <si>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</si>
  <si>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</si>
  <si>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</si>
  <si>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</si>
  <si>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</si>
  <si>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</si>
  <si>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</si>
  <si>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</si>
  <si>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</si>
  <si>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</si>
  <si>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</si>
  <si>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</si>
  <si>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</si>
  <si>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</si>
  <si>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</si>
  <si>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</si>
  <si>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</si>
  <si>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</si>
  <si>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</si>
  <si>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</si>
  <si>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</si>
  <si>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</si>
  <si>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</si>
  <si>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</si>
  <si>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</si>
  <si>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</si>
  <si>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</si>
  <si>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</si>
  <si>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</si>
  <si>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</si>
  <si>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</si>
  <si>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</si>
  <si>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</si>
  <si>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</si>
  <si>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</si>
  <si>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</si>
  <si>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</si>
  <si>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</si>
  <si>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</si>
  <si>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</si>
  <si>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</si>
  <si>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</si>
  <si>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</si>
  <si>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</si>
  <si>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m3</t>
  </si>
  <si>
    <t>CS ÚRS 2020 01</t>
  </si>
  <si>
    <t>4</t>
  </si>
  <si>
    <t>-1295113878</t>
  </si>
  <si>
    <t>VV</t>
  </si>
  <si>
    <t>"výtahová šachta</t>
  </si>
  <si>
    <t>0,3*(2,0*(2,5*2+1,5*2))</t>
  </si>
  <si>
    <t>174111101</t>
  </si>
  <si>
    <t>Zásyp sypaninou z jakékoliv horniny ručně s uložením výkopku ve vrstvách se zhutněním jam, šachet, rýh nebo kolem objektů v těchto vykopávkách</t>
  </si>
  <si>
    <t>-996353461</t>
  </si>
  <si>
    <t>1,5*2,0*2,0</t>
  </si>
  <si>
    <t>Součet</t>
  </si>
  <si>
    <t>3</t>
  </si>
  <si>
    <t>M</t>
  </si>
  <si>
    <t>10364100</t>
  </si>
  <si>
    <t>zemina pro terénní úpravy - tříděná</t>
  </si>
  <si>
    <t>t</t>
  </si>
  <si>
    <t>8</t>
  </si>
  <si>
    <t>-999338837</t>
  </si>
  <si>
    <t>Svislé a kompletní konstrukce</t>
  </si>
  <si>
    <t>311231137</t>
  </si>
  <si>
    <t>Zdivo z cihel pálených nosné z cihel plných dl. 250 mm P 15 na maltu ze suché směsi 10 MPa</t>
  </si>
  <si>
    <t>-1141799384</t>
  </si>
  <si>
    <t>"dozdívka otvor 1.18</t>
  </si>
  <si>
    <t>0,685*0,6*3,4</t>
  </si>
  <si>
    <t>"dozdívka otvorů dvěří</t>
  </si>
  <si>
    <t>0,7*(1,15*0,8+1,45*0,8+1,05*0,8)</t>
  </si>
  <si>
    <t>5</t>
  </si>
  <si>
    <t>317941125</t>
  </si>
  <si>
    <t>Osazování ocelových válcovaných nosníků na zdivu I nebo IE nebo U nebo UE nebo L č. 24 a výše nebo výšky přes 220 mm</t>
  </si>
  <si>
    <t>1717218069</t>
  </si>
  <si>
    <t>"komerční prostory</t>
  </si>
  <si>
    <t>0,0422*(5,21*2+3,07*2+3,0*4+3,4*4+2,4)</t>
  </si>
  <si>
    <t>6</t>
  </si>
  <si>
    <t>13010760</t>
  </si>
  <si>
    <t>ocel profilová IPE 300 jakost 11 375</t>
  </si>
  <si>
    <t>-985467928</t>
  </si>
  <si>
    <t>P</t>
  </si>
  <si>
    <t>Poznámka k položce:_x000D_
Hmotnost: 43,30 kg/m</t>
  </si>
  <si>
    <t>7</t>
  </si>
  <si>
    <t>342272235</t>
  </si>
  <si>
    <t>Příčky z pórobetonových tvárnic hladkých na tenké maltové lože objemová hmotnost do 500 kg/m3, tloušťka příčky 125 mm</t>
  </si>
  <si>
    <t>m2</t>
  </si>
  <si>
    <t>-1775248826</t>
  </si>
  <si>
    <t>"WC veřejnost</t>
  </si>
  <si>
    <t>4,0*(3,1+5,27+2,2*2+1,76+5,27+(0,7*2,0))-(0,9*2,15*2+0,9*2,15)</t>
  </si>
  <si>
    <t>"vestibul</t>
  </si>
  <si>
    <t>4,0*(4,59*3+1,41*2)-0,9*2,05*2</t>
  </si>
  <si>
    <t>4,0*(7,735+5,48+1,905)-0,9*2,05*2</t>
  </si>
  <si>
    <t>"dozdívka výkladce</t>
  </si>
  <si>
    <t>1,6*(5,21+3,07)</t>
  </si>
  <si>
    <t>"wc provoz</t>
  </si>
  <si>
    <t>3,1*(4,23+2,7)+0,8*2,05+0,6*1,5</t>
  </si>
  <si>
    <t>Úpravy povrchů, podlahy a osazování výplní</t>
  </si>
  <si>
    <t>611131121</t>
  </si>
  <si>
    <t>Podkladní a spojovací vrstva vnitřních omítaných ploch penetrace akrylát-silikonová nanášená ručně stropů</t>
  </si>
  <si>
    <t>543113996</t>
  </si>
  <si>
    <t>"Viz potažení stěn štukem</t>
  </si>
  <si>
    <t>374,944</t>
  </si>
  <si>
    <t>9</t>
  </si>
  <si>
    <t>611311131</t>
  </si>
  <si>
    <t>Potažení vnitřních ploch štukem tloušťky do 3 mm vodorovných konstrukcí stropů rovných</t>
  </si>
  <si>
    <t>854547581</t>
  </si>
  <si>
    <t>"initeriér</t>
  </si>
  <si>
    <t>9,4+6,6+6,0+12,1+21,8+8,5+6,5+6,6+5,8+2,4+12,6+58,394</t>
  </si>
  <si>
    <t>161,5</t>
  </si>
  <si>
    <t>"byt 2NP</t>
  </si>
  <si>
    <t>56,75</t>
  </si>
  <si>
    <t>10</t>
  </si>
  <si>
    <t>611311135</t>
  </si>
  <si>
    <t>Potažení vnitřních ploch štukem tloušťky do 3 mm schodišťových konstrukcí stropů, stěn, ramen nebo nosníků</t>
  </si>
  <si>
    <t>-1829496483</t>
  </si>
  <si>
    <t>11</t>
  </si>
  <si>
    <t>612131121</t>
  </si>
  <si>
    <t>Podkladní a spojovací vrstva vnitřních omítaných ploch penetrace akrylát-silikonová nanášená ručně stěn</t>
  </si>
  <si>
    <t>1973472046</t>
  </si>
  <si>
    <t xml:space="preserve">"viz potažení vnitřních stěn </t>
  </si>
  <si>
    <t>1388,797</t>
  </si>
  <si>
    <t>12</t>
  </si>
  <si>
    <t>612142001</t>
  </si>
  <si>
    <t>Potažení vnitřních ploch pletivem v ploše nebo pruzích, na plném podkladu sklovláknitým vtlačením do tmelu stěn</t>
  </si>
  <si>
    <t>994897370</t>
  </si>
  <si>
    <t>"potažení nových příček</t>
  </si>
  <si>
    <t>235,725</t>
  </si>
  <si>
    <t>"bandáže, převazby mezi materiály</t>
  </si>
  <si>
    <t>30</t>
  </si>
  <si>
    <t>13</t>
  </si>
  <si>
    <t>612311131</t>
  </si>
  <si>
    <t>Potažení vnitřních ploch štukem tloušťky do 3 mm svislých konstrukcí stěn</t>
  </si>
  <si>
    <t>2112250867</t>
  </si>
  <si>
    <t>"Wc, vestibul, zadní vsup</t>
  </si>
  <si>
    <t>876,97</t>
  </si>
  <si>
    <t>"komerce</t>
  </si>
  <si>
    <t>273,8</t>
  </si>
  <si>
    <t>238,027</t>
  </si>
  <si>
    <t>14</t>
  </si>
  <si>
    <t>632450134</t>
  </si>
  <si>
    <t>Potěr cementový vyrovnávací ze suchých směsí v ploše o průměrné (střední) tl. přes 40 do 50 mm</t>
  </si>
  <si>
    <t>1756739622</t>
  </si>
  <si>
    <t>"wc veřejnost, provoz</t>
  </si>
  <si>
    <t>156,956</t>
  </si>
  <si>
    <t>51,77</t>
  </si>
  <si>
    <t>642942111</t>
  </si>
  <si>
    <t>Osazování zárubní nebo rámů kovových dveřních lisovaných nebo z úhelníků bez dveřních křídel na cementovou maltu, plochy otvoru do 2,5 m2</t>
  </si>
  <si>
    <t>kus</t>
  </si>
  <si>
    <t>1546531612</t>
  </si>
  <si>
    <t>"wc veřejnost</t>
  </si>
  <si>
    <t>16</t>
  </si>
  <si>
    <t>55331350</t>
  </si>
  <si>
    <t>zárubeň ocelová pro běžné zdění a pórobeton 100 levá/pravá 800</t>
  </si>
  <si>
    <t>979593143</t>
  </si>
  <si>
    <t>17</t>
  </si>
  <si>
    <t>55331352</t>
  </si>
  <si>
    <t>zárubeň ocelová pro běžné zdění a pórobeton 100 levá/pravá 900</t>
  </si>
  <si>
    <t>1839675713</t>
  </si>
  <si>
    <t>Ostatní konstrukce a práce, bourání</t>
  </si>
  <si>
    <t>18</t>
  </si>
  <si>
    <t>952901111</t>
  </si>
  <si>
    <t>Vyčištění budov nebo objektů před předáním do užívání budov bytové nebo občanské výstavby, světlé výšky podlaží do 4 m</t>
  </si>
  <si>
    <t>-1421046193</t>
  </si>
  <si>
    <t>19</t>
  </si>
  <si>
    <t>962031133</t>
  </si>
  <si>
    <t>Bourání příček z cihel, tvárnic nebo příčkovek z cihel pálených, plných nebo dutých na maltu vápennou nebo vápenocementovou, tl. do 150 mm</t>
  </si>
  <si>
    <t>331746321</t>
  </si>
  <si>
    <t>4,0*(5,2+4,7+1,3*2)</t>
  </si>
  <si>
    <t>3,12*(3,4+2,79+1,42*2+4,3*2+1,22*2+1,37+0,94+1,4)</t>
  </si>
  <si>
    <t>20</t>
  </si>
  <si>
    <t>965045113</t>
  </si>
  <si>
    <t>Bourání potěrů tl. do 50 mm cementových nebo pískocementových, plochy přes 4 m2</t>
  </si>
  <si>
    <t>302132542</t>
  </si>
  <si>
    <t>"čistící zóna</t>
  </si>
  <si>
    <t>1,5*1,2</t>
  </si>
  <si>
    <t>6,17*4,7</t>
  </si>
  <si>
    <t>37,05</t>
  </si>
  <si>
    <t>"bývalá restaurace</t>
  </si>
  <si>
    <t>7,735*11,52</t>
  </si>
  <si>
    <t>965081223</t>
  </si>
  <si>
    <t>Bourání podlah z dlaždic bez podkladního lože nebo mazaniny, s jakoukoliv výplní spár keramických nebo xylolitových tl. přes 10 mm plochy přes 1 m2</t>
  </si>
  <si>
    <t>629936794</t>
  </si>
  <si>
    <t>"vestibul - oprava poškozené dlažby</t>
  </si>
  <si>
    <t>220,5/3</t>
  </si>
  <si>
    <t>7,735*11,52+30,3</t>
  </si>
  <si>
    <t>2,2*1,2+0,95*1,68+1,68*1,15</t>
  </si>
  <si>
    <t>22</t>
  </si>
  <si>
    <t>968072455</t>
  </si>
  <si>
    <t>Vybourání kovových rámů oken s křídly, dveřních zárubní, vrat, stěn, ostění nebo obkladů dveřních zárubní, plochy do 2 m2</t>
  </si>
  <si>
    <t>-919562147</t>
  </si>
  <si>
    <t>"Wc veřejnost</t>
  </si>
  <si>
    <t>0,9*1,97*4</t>
  </si>
  <si>
    <t>0,8*1,97*6+0,6*1,97*8</t>
  </si>
  <si>
    <t>23</t>
  </si>
  <si>
    <t>968082022</t>
  </si>
  <si>
    <t>Vybourání plastových rámů oken s křídly, dveřních zárubní, vrat dveřních zárubní, plochy přes 2 do 4 m2</t>
  </si>
  <si>
    <t>-585597832</t>
  </si>
  <si>
    <t>1,15*3,4+1,45*3,4+1,05*3,4</t>
  </si>
  <si>
    <t>1,35*3,4</t>
  </si>
  <si>
    <t>24</t>
  </si>
  <si>
    <t>9710336.R</t>
  </si>
  <si>
    <t>Vybourání otvorů ve zdivu cihelném pl přes 4 m2 na MVC nebo MV tl do 900 mm</t>
  </si>
  <si>
    <t>-1067720560</t>
  </si>
  <si>
    <t>"otvory v nosném zdivu</t>
  </si>
  <si>
    <t>3,0*3,4*0,685</t>
  </si>
  <si>
    <t>3,4*3,4*0,685</t>
  </si>
  <si>
    <t>25</t>
  </si>
  <si>
    <t>975022351</t>
  </si>
  <si>
    <t>Podchycení nadzákladového zdiva dřevěnou výztuhou v. podchycení do 3 m, při tl. zdiva přes 450 do 600 mm a délce podchycení přes 3 do 5 m</t>
  </si>
  <si>
    <t>m</t>
  </si>
  <si>
    <t>-2142842058</t>
  </si>
  <si>
    <t>3,0+3,4</t>
  </si>
  <si>
    <t>997</t>
  </si>
  <si>
    <t>Přesun sutě</t>
  </si>
  <si>
    <t>26</t>
  </si>
  <si>
    <t>997013212</t>
  </si>
  <si>
    <t>Vnitrostaveništní doprava suti a vybouraných hmot vodorovně do 50 m svisle ručně pro budovy a haly výšky přes 6 do 9 m</t>
  </si>
  <si>
    <t>-1652015763</t>
  </si>
  <si>
    <t>27</t>
  </si>
  <si>
    <t>997013501</t>
  </si>
  <si>
    <t>Odvoz suti a vybouraných hmot na skládku nebo meziskládku se složením, na vzdálenost do 1 km</t>
  </si>
  <si>
    <t>1238703720</t>
  </si>
  <si>
    <t>28</t>
  </si>
  <si>
    <t>997013509</t>
  </si>
  <si>
    <t>Odvoz suti a vybouraných hmot na skládku nebo meziskládku se složením, na vzdálenost Příplatek k ceně za každý další i započatý 1 km přes 1 km</t>
  </si>
  <si>
    <t>-1052727464</t>
  </si>
  <si>
    <t>119,922*30</t>
  </si>
  <si>
    <t>29</t>
  </si>
  <si>
    <t>997013631</t>
  </si>
  <si>
    <t>Poplatek za uložení stavebního odpadu na skládce (skládkovné) směsného stavebního a demoličního zatříděného do Katalogu odpadů pod kódem 17 09 04</t>
  </si>
  <si>
    <t>-259142480</t>
  </si>
  <si>
    <t>998</t>
  </si>
  <si>
    <t>Přesun hmot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</si>
  <si>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</si>
  <si>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</si>
  <si>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-1290867517</t>
  </si>
  <si>
    <t>31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</si>
  <si>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</si>
  <si>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</si>
  <si>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-1168788068</t>
  </si>
  <si>
    <t>PSV</t>
  </si>
  <si>
    <t>Práce a dodávky PSV</t>
  </si>
  <si>
    <t>713</t>
  </si>
  <si>
    <t>Izolace tepelné</t>
  </si>
  <si>
    <t>32</t>
  </si>
  <si>
    <t>713111111</t>
  </si>
  <si>
    <t>Montáž tepelné izolace stropů rohožemi, pásy, dílci, deskami, bloky (izolační materiál ve specifikaci) vrchem bez překrytí lepenkou kladenými volně</t>
  </si>
  <si>
    <t>1190133684</t>
  </si>
  <si>
    <t>2*460 "2vrstvy</t>
  </si>
  <si>
    <t>33</t>
  </si>
  <si>
    <t>63152100</t>
  </si>
  <si>
    <t>pás tepelně izolační univerzální λ=0,033-0,035 tl 120mm</t>
  </si>
  <si>
    <t>113003577</t>
  </si>
  <si>
    <t>34</t>
  </si>
  <si>
    <t>998713203</t>
  </si>
  <si>
    <t>Přesun hmot pro izolace tepelné stanovený procentní sazbou (%) z ceny vodorovná dopravní vzdálenost do 50 m v objektech výšky přes 12 do 24 m</t>
  </si>
  <si>
    <t>%</t>
  </si>
  <si>
    <t>-192877467</t>
  </si>
  <si>
    <t>35</t>
  </si>
  <si>
    <t>998713292</t>
  </si>
  <si>
    <t>Přesun hmot pro izolace tepelné stanovený procentní sazbou (%) z ceny Příplatek k cenám za zvětšený přesun přes vymezenou největší dopravní vzdálenost do 100 m</t>
  </si>
  <si>
    <t>1569392660</t>
  </si>
  <si>
    <t>742</t>
  </si>
  <si>
    <t>Elektroinstalace - slaboproud</t>
  </si>
  <si>
    <t>36</t>
  </si>
  <si>
    <t>7421104.R</t>
  </si>
  <si>
    <t>Přesun informační cedule Příjezd/odjezd</t>
  </si>
  <si>
    <t>kpl</t>
  </si>
  <si>
    <t>1028697428</t>
  </si>
  <si>
    <t>Poznámka k položce:_x000D_
vč. připojení a zapravení</t>
  </si>
  <si>
    <t>"Bude zajištěno pracovníky ČD - Telematika, a.s. na základě objednávky"</t>
  </si>
  <si>
    <t>762</t>
  </si>
  <si>
    <t>Konstrukce tesařské</t>
  </si>
  <si>
    <t>37</t>
  </si>
  <si>
    <t>762112811</t>
  </si>
  <si>
    <t>Demontáž stěn a příček z polohraněného řeziva nebo tyčoviny</t>
  </si>
  <si>
    <t>-1380187799</t>
  </si>
  <si>
    <t>"sklad restaurace</t>
  </si>
  <si>
    <t>4,0*(2,84+8,8)</t>
  </si>
  <si>
    <t>38</t>
  </si>
  <si>
    <t>762511266</t>
  </si>
  <si>
    <t>Podlahové konstrukce podkladové z dřevoštěpkových desek OSB jednovrstvých šroubovaných na pero a drážku nebroušených, tloušťky desky 22 mm</t>
  </si>
  <si>
    <t>653184438</t>
  </si>
  <si>
    <t>"lávka podkroví</t>
  </si>
  <si>
    <t>49,5*1,2+25,3*1,2</t>
  </si>
  <si>
    <t>39</t>
  </si>
  <si>
    <t>998762102</t>
  </si>
  <si>
    <t>Přesun hmot pro konstrukce tesařské stanovený z hmotnosti přesunovaného materiálu vodorovná dopravní vzdálenost do 50 m v objektech výšky přes 6 do 12 m</t>
  </si>
  <si>
    <t>1738511112</t>
  </si>
  <si>
    <t>40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</si>
  <si>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</si>
  <si>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</si>
  <si>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706774666</t>
  </si>
  <si>
    <t>763</t>
  </si>
  <si>
    <t>Konstrukce suché výstavby</t>
  </si>
  <si>
    <t>41</t>
  </si>
  <si>
    <t>763131451</t>
  </si>
  <si>
    <t>Podhled ze sádrokartonových desek dvouvrstvá zavěšená spodní konstrukce z ocelových profilů CD, UD jednoduše opláštěná deskou impregnovanou H2, tl. 12,5 mm, bez izolace</t>
  </si>
  <si>
    <t>203519513</t>
  </si>
  <si>
    <t>5,3+6,9+4,4+4,8+7,9</t>
  </si>
  <si>
    <t>42</t>
  </si>
  <si>
    <t>763411116</t>
  </si>
  <si>
    <t>Sanitární příčky vhodné do mokrého prostředí dělící z kompaktních desek tl. 13 mm</t>
  </si>
  <si>
    <t>1524500700</t>
  </si>
  <si>
    <t>2,25*(2,5+1,3+2,5+1,1+1,0)-(4*0,7*1,97)</t>
  </si>
  <si>
    <t>2,25*(1,41+1,905)-0,7*1,97*2</t>
  </si>
  <si>
    <t>2,25*(1,559+0,9+1,565)-0,9*1,97*2-0,7*1,97</t>
  </si>
  <si>
    <t>43</t>
  </si>
  <si>
    <t>763411126</t>
  </si>
  <si>
    <t>Sanitární příčky vhodné do mokrého prostředí dveře vnitřní do sanitárních příček šířky do 800 mm, výšky do 2 000 mm z kompaktních desek včetně nerezového kování tl. 13 mm</t>
  </si>
  <si>
    <t>569586898</t>
  </si>
  <si>
    <t>44</t>
  </si>
  <si>
    <t>763431031</t>
  </si>
  <si>
    <t>Montáž podhledu minerálního včetně zavěšeného roštu skrytého s panely vyjímatelnými jakékoliv velikosti panelů</t>
  </si>
  <si>
    <t>1111078019</t>
  </si>
  <si>
    <t>"restaurace" 45,8</t>
  </si>
  <si>
    <t>45</t>
  </si>
  <si>
    <t>59030583</t>
  </si>
  <si>
    <t>podhled kazetový bez děrování, skrytá hrana tl 10 mm 600x600mm</t>
  </si>
  <si>
    <t>435403040</t>
  </si>
  <si>
    <t>45,8*1,05 'Přepočtené koeficientem množství</t>
  </si>
  <si>
    <t>766</t>
  </si>
  <si>
    <t>Konstrukce truhlářské</t>
  </si>
  <si>
    <t>46</t>
  </si>
  <si>
    <t>6114005.R1</t>
  </si>
  <si>
    <t>D+M okno plastové otevíravé/sklopné dvojsklo 1450x2600 mm, bezpečnostní zasklení, kování</t>
  </si>
  <si>
    <t>ks</t>
  </si>
  <si>
    <t>571480837</t>
  </si>
  <si>
    <t>"m.č. 1.18a</t>
  </si>
  <si>
    <t>47</t>
  </si>
  <si>
    <t>6114005.R2</t>
  </si>
  <si>
    <t>D+M okno plastové otevíravé/sklopné dvojsklo 1150x2600 mm, bezpečnostní zasklení, kování</t>
  </si>
  <si>
    <t>355269022</t>
  </si>
  <si>
    <t>"m.č. 1.15</t>
  </si>
  <si>
    <t>48</t>
  </si>
  <si>
    <t>6114005.R3</t>
  </si>
  <si>
    <t>D+M okno plastové otevíravé/sklopné dvojsklo 1050x2600 mm, bezpečnostní zasklení, kování</t>
  </si>
  <si>
    <t>-1275940077</t>
  </si>
  <si>
    <t>"m.č. 1.18</t>
  </si>
  <si>
    <t>49</t>
  </si>
  <si>
    <t>7666221.R4</t>
  </si>
  <si>
    <t>D+M dvoukřídlé vstupní dveře s nadsvětlíkem 1130x3400 mm, 1/2 prosklená, bezpečnostní zasklení, kování</t>
  </si>
  <si>
    <t>-1693168479</t>
  </si>
  <si>
    <t>50</t>
  </si>
  <si>
    <t>766660001</t>
  </si>
  <si>
    <t>Montáž dveřních křídel dřevěných nebo plastových otevíravých do ocelové zárubně povrchově upravených jednokřídlových, šířky do 800 mm</t>
  </si>
  <si>
    <t>-56546908</t>
  </si>
  <si>
    <t>51</t>
  </si>
  <si>
    <t>61162085</t>
  </si>
  <si>
    <t>dveře jednokřídlé dřevotřískové povrch laminátový plné 700x1970/2100mm</t>
  </si>
  <si>
    <t>399794227</t>
  </si>
  <si>
    <t>52</t>
  </si>
  <si>
    <t>766660002</t>
  </si>
  <si>
    <t>Montáž dveřních křídel dřevěných nebo plastových otevíravých do ocelové zárubně povrchově upravených jednokřídlových, šířky přes 800 mm</t>
  </si>
  <si>
    <t>-1328588994</t>
  </si>
  <si>
    <t>53</t>
  </si>
  <si>
    <t>61162087</t>
  </si>
  <si>
    <t>dveře jednokřídlé dřevotřískové povrch laminátový plné 900x1970/2100mm</t>
  </si>
  <si>
    <t>-1421763276</t>
  </si>
  <si>
    <t>54</t>
  </si>
  <si>
    <t>766691914</t>
  </si>
  <si>
    <t>Ostatní práce vyvěšení nebo zavěšení křídel s případným uložením a opětovným zavěšením po provedení stavebních změn dřevěných dveřních, plochy do 2 m2</t>
  </si>
  <si>
    <t>-1900791592</t>
  </si>
  <si>
    <t>55</t>
  </si>
  <si>
    <t>998766101</t>
  </si>
  <si>
    <t>Přesun hmot pro konstrukce truhlářské stanovený z hmotnosti přesunovaného materiálu vodorovná dopravní vzdálenost do 50 m v objektech výšky do 6 m</t>
  </si>
  <si>
    <t>-1138813875</t>
  </si>
  <si>
    <t>56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</si>
  <si>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</si>
  <si>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</si>
  <si>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-1997166418</t>
  </si>
  <si>
    <t>767</t>
  </si>
  <si>
    <t>Konstrukce zámečnické</t>
  </si>
  <si>
    <t>57</t>
  </si>
  <si>
    <t>7676301.R01</t>
  </si>
  <si>
    <t>D+M výkladec s hliníkovým rámem 5,21*2,4 m včetně vstupních dveří 0,9*2,3 m, bezpečnostní sklo</t>
  </si>
  <si>
    <t>1182597648</t>
  </si>
  <si>
    <t>58</t>
  </si>
  <si>
    <t>7676301.R02</t>
  </si>
  <si>
    <t>D+M výkladec s hliníkovým rámem 3,7*2,4 m včetně vstupních dveří 0,9*2,3 m, bezpečnostní sklo</t>
  </si>
  <si>
    <t>-2071494821</t>
  </si>
  <si>
    <t>59</t>
  </si>
  <si>
    <t>7676301.R03</t>
  </si>
  <si>
    <t>D+M výkladec s hliníkovým rámem 3,4*2,4 m včetně vstupních dveří 0,9*2,3 m, bezpečnostní sklo</t>
  </si>
  <si>
    <t>-187025717</t>
  </si>
  <si>
    <t>60</t>
  </si>
  <si>
    <t>7676301.R04</t>
  </si>
  <si>
    <t>D+M hliníkové interiérové dveře plné 0,9*2,15+1,0 m, příprava na terminál</t>
  </si>
  <si>
    <t>-226292189</t>
  </si>
  <si>
    <t>61</t>
  </si>
  <si>
    <t>7676301.R05</t>
  </si>
  <si>
    <t>D+M hliníkové exterierové dveře plné s nadsvětlíkem 0,9*2,15+0,5 m, bezpečnostní kování</t>
  </si>
  <si>
    <t>-1074731314</t>
  </si>
  <si>
    <t>62</t>
  </si>
  <si>
    <t>7676301.R06</t>
  </si>
  <si>
    <t>Demontáž konstrukce výtahu</t>
  </si>
  <si>
    <t>683573688</t>
  </si>
  <si>
    <t>63</t>
  </si>
  <si>
    <t>7676301.R07</t>
  </si>
  <si>
    <t>D+M plocha pro označení komerce - nerez plech v rámu L profily</t>
  </si>
  <si>
    <t>1825035792</t>
  </si>
  <si>
    <t>"1.01a</t>
  </si>
  <si>
    <t>1,0*5,21</t>
  </si>
  <si>
    <t>"1.15</t>
  </si>
  <si>
    <t>1,0*3,07</t>
  </si>
  <si>
    <t>"1.18</t>
  </si>
  <si>
    <t>1,0*1,4</t>
  </si>
  <si>
    <t>64</t>
  </si>
  <si>
    <t>767712811</t>
  </si>
  <si>
    <t>Demontáž výkladců zapuštěných šroubovaných</t>
  </si>
  <si>
    <t>1393855501</t>
  </si>
  <si>
    <t>"levné knihy</t>
  </si>
  <si>
    <t>4,0*(2,38+3,91+5,36)</t>
  </si>
  <si>
    <t>65</t>
  </si>
  <si>
    <t>998767202</t>
  </si>
  <si>
    <t>Přesun hmot pro zámečnické konstrukce stanovený procentní sazbou (%) z ceny vodorovná dopravní vzdálenost do 50 m v objektech výšky přes 6 do 12 m</t>
  </si>
  <si>
    <t>1686187574</t>
  </si>
  <si>
    <t>771</t>
  </si>
  <si>
    <t>Podlahy z dlaždic</t>
  </si>
  <si>
    <t>66</t>
  </si>
  <si>
    <t>771121011</t>
  </si>
  <si>
    <t>Příprava podkladu před provedením dlažby nátěr penetrační na podlahu</t>
  </si>
  <si>
    <t>-1371790208</t>
  </si>
  <si>
    <t>"wc, vestibul, komerce</t>
  </si>
  <si>
    <t>265,124</t>
  </si>
  <si>
    <t xml:space="preserve">"restaurace" </t>
  </si>
  <si>
    <t>45,8+21,8+8,5+6,6+6,0</t>
  </si>
  <si>
    <t>67</t>
  </si>
  <si>
    <t>771151013</t>
  </si>
  <si>
    <t>Příprava podkladu před provedením dlažby samonivelační stěrka min.pevnosti 20 MPa, tloušťky přes 5 do 8 mm</t>
  </si>
  <si>
    <t>120975098</t>
  </si>
  <si>
    <t>68</t>
  </si>
  <si>
    <t>771161011</t>
  </si>
  <si>
    <t>Příprava podkladu před provedením dlažby montáž profilu dilatační spáry v rovině dlažby</t>
  </si>
  <si>
    <t>-1378726417</t>
  </si>
  <si>
    <t xml:space="preserve">"vestibul </t>
  </si>
  <si>
    <t>69</t>
  </si>
  <si>
    <t>59054162</t>
  </si>
  <si>
    <t>profil dilatační s bočními díly z PVC/CPE tl 6mm</t>
  </si>
  <si>
    <t>-927260912</t>
  </si>
  <si>
    <t>20*1,1 "Přepočtené koeficientem množství</t>
  </si>
  <si>
    <t>70</t>
  </si>
  <si>
    <t>771474113</t>
  </si>
  <si>
    <t>Montáž soklů z dlaždic keramických lepených flexibilním lepidlem rovných, výšky přes 90 do 120 mm</t>
  </si>
  <si>
    <t>404045379</t>
  </si>
  <si>
    <t>"vestibul - oprava poškozených kusů</t>
  </si>
  <si>
    <t>(4,59*2+6,17*2+23,78+13,45+1,66-0,9*3-1,6-1,4)/3</t>
  </si>
  <si>
    <t>"1.27</t>
  </si>
  <si>
    <t>1,35*2+4,3*2-0,9*2-0,7</t>
  </si>
  <si>
    <t>71</t>
  </si>
  <si>
    <t>59761009</t>
  </si>
  <si>
    <t>sokl-dlažba keramická slinutá hladká do interiéru i exteriéru 600x95mm</t>
  </si>
  <si>
    <t>-75668736</t>
  </si>
  <si>
    <t>27,037*1,1 "Přepočtené koeficientem množství</t>
  </si>
  <si>
    <t>72</t>
  </si>
  <si>
    <t>771574261</t>
  </si>
  <si>
    <t>Montáž podlah z dlaždic keramických lepených flexibilním lepidlem velkoformátových pro vysoké mechanické zatížení protiskluzných nebo reliéfních (bezbariérových) přes 2 do 4 ks/m2</t>
  </si>
  <si>
    <t>889292959</t>
  </si>
  <si>
    <t>73</t>
  </si>
  <si>
    <t>59761415</t>
  </si>
  <si>
    <t>dlažba velkoformátová keramická slinutá protiskluzná do interiéru i exteriéru pro vysoké mechanické namáhání přes 2 do 4ks/m2</t>
  </si>
  <si>
    <t>1231139274</t>
  </si>
  <si>
    <t>405,594*1,15 'Přepočtené koeficientem množství</t>
  </si>
  <si>
    <t>74</t>
  </si>
  <si>
    <t>771592011</t>
  </si>
  <si>
    <t>Čištění vnitřních ploch po položení dlažby podlah nebo schodišť chemickými prostředky</t>
  </si>
  <si>
    <t>1320226772</t>
  </si>
  <si>
    <t>75</t>
  </si>
  <si>
    <t>998771101</t>
  </si>
  <si>
    <t>Přesun hmot pro podlahy z dlaždic stanovený z hmotnosti přesunovaného materiálu vodorovná dopravní vzdálenost do 50 m v objektech výšky do 6 m</t>
  </si>
  <si>
    <t>1266414715</t>
  </si>
  <si>
    <t>76</t>
  </si>
  <si>
    <t>998771181</t>
  </si>
  <si>
    <t>Přesun hmot pro podlahy z dlaždic stanovený z hmotnosti přesunovaného materiálu Příplatek k ceně za přesun prováděný bez použití mechanizace pro jakoukoliv výšku objektu</t>
  </si>
  <si>
    <t>2078023918</t>
  </si>
  <si>
    <t>776</t>
  </si>
  <si>
    <t>Podlahy povlakové</t>
  </si>
  <si>
    <t>77</t>
  </si>
  <si>
    <t>7762611.R</t>
  </si>
  <si>
    <t>D+M čistící zóna - Rohož z hliníkových profilů šířky 27 mm spojená nerezovým lankem a odděleny pryžovými mezikroužky. Rozměr 2,0x1,0 m</t>
  </si>
  <si>
    <t>1765508389</t>
  </si>
  <si>
    <t>2*(1,65*1,2)</t>
  </si>
  <si>
    <t>78</t>
  </si>
  <si>
    <t>776410811</t>
  </si>
  <si>
    <t>Demontáž soklíků nebo lišt pryžových nebo plastových</t>
  </si>
  <si>
    <t>1984408189</t>
  </si>
  <si>
    <t>75,41</t>
  </si>
  <si>
    <t>79</t>
  </si>
  <si>
    <t>776411111</t>
  </si>
  <si>
    <t>Montáž soklíků lepením obvodových, výšky do 80 mm</t>
  </si>
  <si>
    <t>1592873659</t>
  </si>
  <si>
    <t>80</t>
  </si>
  <si>
    <t>28411009</t>
  </si>
  <si>
    <t>lišta soklová PVC 18x80mm</t>
  </si>
  <si>
    <t>875833814</t>
  </si>
  <si>
    <t>75,41*1,02 "Přepočtené koeficientem množství</t>
  </si>
  <si>
    <t>81</t>
  </si>
  <si>
    <t>998776102</t>
  </si>
  <si>
    <t>Přesun hmot pro podlahy povlakové stanovený z hmotnosti přesunovaného materiálu vodorovná dopravní vzdálenost do 50 m v objektech výšky přes 6 do 12 m</t>
  </si>
  <si>
    <t>1285315041</t>
  </si>
  <si>
    <t>82</t>
  </si>
  <si>
    <t>998776181</t>
  </si>
  <si>
    <t>Přesun hmot pro podlahy povlakové stanovený z hmotnosti přesunovaného materiálu Příplatek k cenám za přesun prováděný bez použití mechanizace pro jakoukoliv výšku objektu</t>
  </si>
  <si>
    <t>-1686103456</t>
  </si>
  <si>
    <t>781</t>
  </si>
  <si>
    <t>Dokončovací práce - obklady</t>
  </si>
  <si>
    <t>83</t>
  </si>
  <si>
    <t>781131112</t>
  </si>
  <si>
    <t>Izolace stěny pod obklad izolace nátěrem nebo stěrkou ve dvou vrstvách</t>
  </si>
  <si>
    <t>-680721071</t>
  </si>
  <si>
    <t>"wc pro cestující</t>
  </si>
  <si>
    <t>5,3+6,9+4,4+4,8+7,9+31,2</t>
  </si>
  <si>
    <t>6,5+6,6+2,4+25,2</t>
  </si>
  <si>
    <t>19,23</t>
  </si>
  <si>
    <t>1,0*(1,95*2+2,295*2)</t>
  </si>
  <si>
    <t>84</t>
  </si>
  <si>
    <t>781151031</t>
  </si>
  <si>
    <t>Příprava podkladu před provedením obkladu celoplošné vyrovnání podkladu stěrkou, tloušťky 3mm</t>
  </si>
  <si>
    <t>-104713687</t>
  </si>
  <si>
    <t>2,0*((3,15*2+2,5*2)+(2,035*2+2,61*2)+(1,85*2+2,61*2)+(2,035*2+2,61*2)+(2,5*2+1,895*2))-(0,9*1,97*5+1,15*2,6*2)</t>
  </si>
  <si>
    <t>2,0*(4,23*4+1,56*2+1,57*2+1,469*2+0,9*2)</t>
  </si>
  <si>
    <t>2,0*(0,95*2+1,68*2+1,15*2+1,68*2+2,2*2+1,2*2)-0,8*2,0*4-0,9*2,0-0,96*2,1</t>
  </si>
  <si>
    <t>2,0*(1,4*4+4,59*2)-0,9*2,0*3-1,2*2,8</t>
  </si>
  <si>
    <t>2,0*(1,095*2+2,295*2)-0,9*2,0-1,2*2,8</t>
  </si>
  <si>
    <t>"restaurace"</t>
  </si>
  <si>
    <t>(7,735+5,915+7,735+5,915)*2-(1,15*2*2)-(1*2,5)-(1,7*2,2)</t>
  </si>
  <si>
    <t>(5,87+2,28+3,710+2,28+5,87+3,710)*2-(1,15*2*3)-(1*2)-(1*2,2)-(1,7*2,2)</t>
  </si>
  <si>
    <t>(2,38+2,8+2,38+2,8+2,17+2,8+2,17+2,8)*2-(1*2*2)-(1,15*1,2*2)</t>
  </si>
  <si>
    <t>85</t>
  </si>
  <si>
    <t>781151041</t>
  </si>
  <si>
    <t>Příprava podkladu před provedením obkladu celoplošné vyrovnání podkladu příplatek za každý další 1 mm tloušťky přes 3 mm</t>
  </si>
  <si>
    <t>23715318</t>
  </si>
  <si>
    <t>"Celková tl. 5mm</t>
  </si>
  <si>
    <t>300,795*2</t>
  </si>
  <si>
    <t>86</t>
  </si>
  <si>
    <t>781473810</t>
  </si>
  <si>
    <t>Demontáž obkladů z dlaždic keramických lepených</t>
  </si>
  <si>
    <t>-148397723</t>
  </si>
  <si>
    <t>2,0*(4,7*4+6,67*2+1,3*4)-0,7*2,0*2-0,9*2,0*2</t>
  </si>
  <si>
    <t>"restaurace</t>
  </si>
  <si>
    <t>2,0*(3,71*2+8,34*2)-0,9*2,0-0,7*2,0-1,6*2,0</t>
  </si>
  <si>
    <t>2,0*(0,68*2+1,45*2+1,46*2+1,42*2+0,8*2+1,42*2+1,69*2+1,42*2+3,62*2+1,68*2+4,3*2+1,35*2+1,23*2+1,4*2+1,4*2+1,85*2+1,37*2+3,32*2+1,37*2+0,81*2+1,22*6)</t>
  </si>
  <si>
    <t>2,0*4,27*2</t>
  </si>
  <si>
    <t>-(1,15*2,6*5+6*0,9*2,0+8*0,7*2,0)</t>
  </si>
  <si>
    <t>87</t>
  </si>
  <si>
    <t>781474154</t>
  </si>
  <si>
    <t>Montáž obkladů vnitřních stěn z dlaždic keramických lepených flexibilním lepidlem velkoformátových hladkých přes 4 do 6 ks/m2</t>
  </si>
  <si>
    <t>-2108282554</t>
  </si>
  <si>
    <t>88</t>
  </si>
  <si>
    <t>59761001</t>
  </si>
  <si>
    <t>obklad velkoformátový keramický hladký přes 4 do 6ks/m2</t>
  </si>
  <si>
    <t>190096745</t>
  </si>
  <si>
    <t>300,795*1,15 'Přepočtené koeficientem množství</t>
  </si>
  <si>
    <t>89</t>
  </si>
  <si>
    <t>781674113</t>
  </si>
  <si>
    <t>Montáž obkladů parapetů z dlaždic keramických lepených flexibilním lepidlem, šířky parapetu přes 150 do 200 mm</t>
  </si>
  <si>
    <t>170750080</t>
  </si>
  <si>
    <t>1,15*17</t>
  </si>
  <si>
    <t>90</t>
  </si>
  <si>
    <t>-996389117</t>
  </si>
  <si>
    <t>6,84306666666667*1,1 "Přepočtené koeficientem množství</t>
  </si>
  <si>
    <t>91</t>
  </si>
  <si>
    <t>998781101</t>
  </si>
  <si>
    <t>Přesun hmot pro obklady keramické stanovený z hmotnosti přesunovaného materiálu vodorovná dopravní vzdálenost do 50 m v objektech výšky do 6 m</t>
  </si>
  <si>
    <t>-720738037</t>
  </si>
  <si>
    <t>92</t>
  </si>
  <si>
    <t>998781181</t>
  </si>
  <si>
    <t>Přesun hmot pro obklady keramické stanovený z hmotnosti přesunovaného materiálu Příplatek k cenám za přesun prováděný bez použití mechanizace pro jakoukoliv výšku objektu</t>
  </si>
  <si>
    <t>-353380224</t>
  </si>
  <si>
    <t>93</t>
  </si>
  <si>
    <t>998781192</t>
  </si>
  <si>
    <t>Přesun hmot pro obklady keramické stanovený z hmotnosti přesunovaného materiálu Příplatek k cenám za zvětšený přesun přes vymezenou největší dopravní vzdálenost do 100 m</t>
  </si>
  <si>
    <t>1544215143</t>
  </si>
  <si>
    <t>784</t>
  </si>
  <si>
    <t>Dokončovací práce - malby a tapety</t>
  </si>
  <si>
    <t>94</t>
  </si>
  <si>
    <t>784121001</t>
  </si>
  <si>
    <t>Oškrabání malby v místnostech výšky do 3,80 m</t>
  </si>
  <si>
    <t>1245006429</t>
  </si>
  <si>
    <t>54,21</t>
  </si>
  <si>
    <t>"stávající stěny -wc, provoz</t>
  </si>
  <si>
    <t>55,205*1,25</t>
  </si>
  <si>
    <t>"strop wc provoz</t>
  </si>
  <si>
    <t>33,9</t>
  </si>
  <si>
    <t>"chodba zadní vstup</t>
  </si>
  <si>
    <t>(1,35*2+8,9*2)*4,1-0,9*2,0*4-0,7*2,0-5,0+1,35*8,9</t>
  </si>
  <si>
    <t>"1.20</t>
  </si>
  <si>
    <t>(2,38*2+2,8*2)*4,1-1,15*2,6-0,9*2,0</t>
  </si>
  <si>
    <t>"1.21</t>
  </si>
  <si>
    <t>(2,17*2+2,8*2)*4,1-1,15*2,6-0,9*2,0</t>
  </si>
  <si>
    <t>3,3*(2,98*2+2,74*2+2,2*2+1,2*2+0,95*2+1,15*2+1,68*4+1,345*2+8,4*2+2,75*4+4,4*6+2,62*2)</t>
  </si>
  <si>
    <t>-(1,0*2,1*2+0,8*2,0*6+0,9*2,0*2+0,7*2,0*4+1,08*2,1*4+0,96*2,1*2)</t>
  </si>
  <si>
    <t>2,98*2,74+2,2*1,2+0,95*1,68+1,15*1,68+1,34*8,4+2,75*4,04*2+2,62*4,04</t>
  </si>
  <si>
    <t>95</t>
  </si>
  <si>
    <t>784121007</t>
  </si>
  <si>
    <t>Oškrabání malby na schodišti o výšce podlaží do 3,80 m</t>
  </si>
  <si>
    <t>-1560273089</t>
  </si>
  <si>
    <t>"Schodiště 1.06, 1.19</t>
  </si>
  <si>
    <t>8,63*8,5*4</t>
  </si>
  <si>
    <t>96</t>
  </si>
  <si>
    <t>784121011</t>
  </si>
  <si>
    <t>Rozmývání podkladu po oškrabání malby v místnostech výšky do 3,80 m</t>
  </si>
  <si>
    <t>1295501719</t>
  </si>
  <si>
    <t>"viz oškrabání malby do 3,8m</t>
  </si>
  <si>
    <t>636,778</t>
  </si>
  <si>
    <t>97</t>
  </si>
  <si>
    <t>784121017</t>
  </si>
  <si>
    <t>Rozmývání podkladu po oškrabání malby na schodišti o výšce podlaží do 3,80 m</t>
  </si>
  <si>
    <t>596337176</t>
  </si>
  <si>
    <t>98</t>
  </si>
  <si>
    <t>784171101</t>
  </si>
  <si>
    <t>Zakrytí nemalovaných ploch (materiál ve specifikaci) včetně pozdějšího odkrytí podlah</t>
  </si>
  <si>
    <t>-1505378572</t>
  </si>
  <si>
    <t>99</t>
  </si>
  <si>
    <t>58124844</t>
  </si>
  <si>
    <t>fólie pro malířské potřeby zakrývací tl 25µ 4x5m</t>
  </si>
  <si>
    <t>-2087629442</t>
  </si>
  <si>
    <t>85,2*1,05 "Přepočtené koeficientem množství</t>
  </si>
  <si>
    <t>100</t>
  </si>
  <si>
    <t>784181101</t>
  </si>
  <si>
    <t>Penetrace podkladu jednonásobná základní akrylátová v místnostech výšky do 3,80 m</t>
  </si>
  <si>
    <t>-1920121870</t>
  </si>
  <si>
    <t>1,25*((3,15*2+2,5*2)+(2,035*2+2,61*2)+(1,85*2+2,61*2)+(2,035*2+2,61*2)+(2,5*2+1,895*2))</t>
  </si>
  <si>
    <t>3,25*(4,595*2+5,21+4,595*2+1,41*4+3,07*2+4,59*2+5,705*2+5,48*2+5,48*2+1,905*4+5,915*2+7,735*2+3,71*2+8,34*2)</t>
  </si>
  <si>
    <t>1,25*(4,23*4+1,56*2+1,57*2+1,469*2+0,9*2)</t>
  </si>
  <si>
    <t>1,25*(0,95*2+1,68*2+1,15*2+1,68*2+2,2*2+1,2*2)</t>
  </si>
  <si>
    <t>3,3*(2,98*2+2,74*2+1,345*2+8,4*2+2,75*4+4,4*6+2,62*2)-(1,0*2,1*2+0,8*2,0*6+1,08*2,1*4+0,96*2,1*2)</t>
  </si>
  <si>
    <t>92,39</t>
  </si>
  <si>
    <t>3,12*(1,35*2+4,3*2)-0,9*2,0*2-0,7-2,0-1,15*2,6</t>
  </si>
  <si>
    <t>"1.31</t>
  </si>
  <si>
    <t>3,12*(4,07*2+3,2*2)-1,15*2,6-0,9*2,0</t>
  </si>
  <si>
    <t>"Stropy</t>
  </si>
  <si>
    <t>170,4+23,7+3,0+3,2+5,3+6,9+4,4+4,8+7,9+14,0+45,8+31,3+5,8+4,4+9,4+6,6+6,0+12,1+21,8+8,5+6,5+6,6+5,8+2,4+12,6</t>
  </si>
  <si>
    <t>101</t>
  </si>
  <si>
    <t>784181107</t>
  </si>
  <si>
    <t>Penetrace podkladu jednonásobná základní akrylátová na schodišti o výšce podlaží do 3,80 m</t>
  </si>
  <si>
    <t>-1218712613</t>
  </si>
  <si>
    <t>"viz oškrabání maleb na schodišti</t>
  </si>
  <si>
    <t>293,420</t>
  </si>
  <si>
    <t>102</t>
  </si>
  <si>
    <t>784191007</t>
  </si>
  <si>
    <t>Čištění vnitřních ploch hrubý úklid po provedení malířských prací omytím podlah</t>
  </si>
  <si>
    <t>-348454607</t>
  </si>
  <si>
    <t>103</t>
  </si>
  <si>
    <t>784211101</t>
  </si>
  <si>
    <t>Malby z malířských směsí otěruvzdorných za mokra dvojnásobné, bílé za mokra otěruvzdorné výborně v místnostech výšky do 3,80 m</t>
  </si>
  <si>
    <t>1098427493</t>
  </si>
  <si>
    <t>"viz základní penetrace stěn do 3,8 m</t>
  </si>
  <si>
    <t>1579,978</t>
  </si>
  <si>
    <t>104</t>
  </si>
  <si>
    <t>784211107</t>
  </si>
  <si>
    <t>Malby z malířských směsí otěruvzdorných za mokra dvojnásobné, bílé za mokra otěruvzdorné výborně na schodišti o výšce podlaží do 3,80 m</t>
  </si>
  <si>
    <t>284278166</t>
  </si>
  <si>
    <t>Práce a dodávky M</t>
  </si>
  <si>
    <t>46-M</t>
  </si>
  <si>
    <t>Zemní práce při extr.mont.pracích</t>
  </si>
  <si>
    <t>105</t>
  </si>
  <si>
    <t>460650932</t>
  </si>
  <si>
    <t>Vozovky a chodníky vyspravení krytu komunikací kladení dlažby po překopech pro pokládání kabelů, včetně rozprostření, urovnání a zhutnění podkladu a provedení lože z kameniva těženého z dlaždic betonových tvarovaných nebo zámkových</t>
  </si>
  <si>
    <t>-1084370940</t>
  </si>
  <si>
    <t>"výtah</t>
  </si>
  <si>
    <t>1,5*2,5</t>
  </si>
  <si>
    <t>106</t>
  </si>
  <si>
    <t>59245032</t>
  </si>
  <si>
    <t>dlažba zámková profilová 230x140x60mm přírodní</t>
  </si>
  <si>
    <t>128</t>
  </si>
  <si>
    <t>-1991313379</t>
  </si>
  <si>
    <t>Poznámka k položce:_x000D_
Spotřeba: 38 kus/m2</t>
  </si>
  <si>
    <t>SO02 - Střešní konstrukce</t>
  </si>
  <si>
    <t xml:space="preserve">    997 -  Přesun sutě</t>
  </si>
  <si>
    <t>946111114</t>
  </si>
  <si>
    <t>Montáž pojízdných věží trubkových nebo dílcových s maximálním zatížením podlahy do 200 kg/m2 šířky od 0,6 do 0,9 m, délky do 3,2 m, výšky přes 3,5 m do 4,5 m</t>
  </si>
  <si>
    <t>-714319465</t>
  </si>
  <si>
    <t>946111214</t>
  </si>
  <si>
    <t>Montáž pojízdných věží trubkových nebo dílcových s maximálním zatížením podlahy do 200 kg/m2 Příplatek za první a každý další den použití pojízdného lešení k ceně -1114</t>
  </si>
  <si>
    <t>-917781223</t>
  </si>
  <si>
    <t>"pronájem 12 dní</t>
  </si>
  <si>
    <t>1*12</t>
  </si>
  <si>
    <t>946111814</t>
  </si>
  <si>
    <t>Demontáž pojízdných věží trubkových nebo dílcových s maximálním zatížením podlahy do 200 kg/m2 šířky od 0,6 do 0,9 m, délky do 3,2 m, výšky přes 3,5 m do 4,5 m</t>
  </si>
  <si>
    <t>769590884</t>
  </si>
  <si>
    <t xml:space="preserve"> Přesun sutě</t>
  </si>
  <si>
    <t>997013214</t>
  </si>
  <si>
    <t>Vnitrostaveništní doprava suti a vybouraných hmot vodorovně do 50 m svisle ručně pro budovy a haly výšky přes 12 do 15 m</t>
  </si>
  <si>
    <t>1053046924</t>
  </si>
  <si>
    <t>652375761</t>
  </si>
  <si>
    <t>1009517092</t>
  </si>
  <si>
    <t>2,525*30</t>
  </si>
  <si>
    <t>997013811</t>
  </si>
  <si>
    <t>Poplatek za uložení stavebního odpadu na skládce (skládkovné) dřevěného zatříděného do Katalogu odpadů pod kódem 17 02 01</t>
  </si>
  <si>
    <t>1943824607</t>
  </si>
  <si>
    <t>762083111</t>
  </si>
  <si>
    <t>Práce společné pro tesařské konstrukce impregnace řeziva máčením proti dřevokaznému hmyzu a houbám, třída ohrožení 1 a 2 (dřevo v interiéru)</t>
  </si>
  <si>
    <t>-723770340</t>
  </si>
  <si>
    <t>"viz mykologický průzkum</t>
  </si>
  <si>
    <t>18,2</t>
  </si>
  <si>
    <t>762331941</t>
  </si>
  <si>
    <t>Vázané konstrukce krovů vyřezání části střešní vazby průřezové plochy řeziva přes 288 do 450 cm2, délky vyřezané části krovového prvku do 3 m</t>
  </si>
  <si>
    <t>757708854</t>
  </si>
  <si>
    <t>762332923</t>
  </si>
  <si>
    <t>Vázané konstrukce krovů doplnění části střešní vazby z hranolů, nebo hranolků (materiál v ceně), průřezové plochy přes 224 do 288 cm2</t>
  </si>
  <si>
    <t>-1901106794</t>
  </si>
  <si>
    <t>"viz vyřezání střešní vazby</t>
  </si>
  <si>
    <t>762381011</t>
  </si>
  <si>
    <t>Heverování a podepření tesařských konstrukcí krovů plná vazba, rozpětí do 9 m</t>
  </si>
  <si>
    <t>1649599494</t>
  </si>
  <si>
    <t>762395000</t>
  </si>
  <si>
    <t>Spojovací prostředky krovů, bednění a laťování, nadstřešních konstrukcí svory, prkna, hřebíky, pásová ocel, vruty</t>
  </si>
  <si>
    <t>33762824</t>
  </si>
  <si>
    <t>783206801</t>
  </si>
  <si>
    <t>Odstranění nátěrů z tesařských konstrukcí obroušením</t>
  </si>
  <si>
    <t>-1534205242</t>
  </si>
  <si>
    <t>770,5</t>
  </si>
  <si>
    <t>998762202</t>
  </si>
  <si>
    <t>Přesun hmot pro konstrukce tesařské stanovený procentní sazbou (%) z ceny vodorovná dopravní vzdálenost do 50 m v objektech výšky přes 6 do 12 m</t>
  </si>
  <si>
    <t>-1880831150</t>
  </si>
  <si>
    <t>SO03 - Oprava fasády</t>
  </si>
  <si>
    <t xml:space="preserve">    6 -  Úpravy povrchů, podlahy a osazování výplní</t>
  </si>
  <si>
    <t xml:space="preserve">    9 -  Ostatní konstrukce a práce, bourání</t>
  </si>
  <si>
    <t xml:space="preserve">    998 -  Přesun hmot</t>
  </si>
  <si>
    <t xml:space="preserve">    783 - Dokončovací práce - nátěry</t>
  </si>
  <si>
    <t xml:space="preserve"> Úpravy povrchů, podlahy a osazování výplní</t>
  </si>
  <si>
    <t>622142001</t>
  </si>
  <si>
    <t>Potažení vnějších ploch pletivem v ploše nebo pruzích, na plném podkladu sklovláknitým vtlačením do tmelu stěn</t>
  </si>
  <si>
    <t>-932997329</t>
  </si>
  <si>
    <t>"oprava proražených a poškozených ploch izolantu</t>
  </si>
  <si>
    <t>5*2,5+7*2,1+12*1,5</t>
  </si>
  <si>
    <t>622215112</t>
  </si>
  <si>
    <t>Oprava kontaktního zateplení z polystyrenových desek jednotlivých malých ploch tloušťky přes 40 do 80 mm stěn, plochy jednotlivě přes 0,1 do 0,25 m2</t>
  </si>
  <si>
    <t>71617429</t>
  </si>
  <si>
    <t>"poškozená místa zateplení</t>
  </si>
  <si>
    <t>629991001</t>
  </si>
  <si>
    <t>Zakrytí vnějších ploch před znečištěním včetně pozdějšího odkrytí ploch podélných rovných (např. chodníků) fólií položenou volně</t>
  </si>
  <si>
    <t>1714525941</t>
  </si>
  <si>
    <t>629991011</t>
  </si>
  <si>
    <t>Zakrytí vnějších ploch před znečištěním včetně pozdějšího odkrytí výplní otvorů a svislých ploch fólií přilepenou lepící páskou</t>
  </si>
  <si>
    <t>-9707788</t>
  </si>
  <si>
    <t xml:space="preserve"> Ostatní konstrukce a práce, bourání</t>
  </si>
  <si>
    <t>946112114</t>
  </si>
  <si>
    <t>Montáž pojízdných věží trubkových nebo dílcových s maximálním zatížením podlahy do 200 kg/m2 šířky přes 0,9 do 1,6 m, délky do 3,2 m, výšky přes 3,5 m do 4,5 m</t>
  </si>
  <si>
    <t>-1286413347</t>
  </si>
  <si>
    <t>946112214</t>
  </si>
  <si>
    <t>Montáž pojízdných věží trubkových nebo dílcových s maximálním zatížením podlahy do 200 kg/m2 Příplatek za první a každý další den použití pojízdného lešení k ceně -2114</t>
  </si>
  <si>
    <t>1116814176</t>
  </si>
  <si>
    <t>946112814</t>
  </si>
  <si>
    <t>Demontáž pojízdných věží trubkových nebo dílcových s maximálním zatížením podlahy do 200 kg/m2 šířky přes 0,9 do 1,6 m, délky do 3,2 m, výšky přes 3,5 m do 4,5 m</t>
  </si>
  <si>
    <t>806176393</t>
  </si>
  <si>
    <t>952901114</t>
  </si>
  <si>
    <t>Vyčištění budov nebo objektů před předáním do užívání budov bytové nebo občanské výstavby, světlé výšky podlaží přes 4 m</t>
  </si>
  <si>
    <t>-1547152996</t>
  </si>
  <si>
    <t>"stavební úklid</t>
  </si>
  <si>
    <t>250,0</t>
  </si>
  <si>
    <t>997013153</t>
  </si>
  <si>
    <t>Vnitrostaveništní doprava suti a vybouraných hmot vodorovně do 50 m svisle s omezením mechanizace pro budovy a haly výšky přes 9 do 12 m</t>
  </si>
  <si>
    <t>-1988540545</t>
  </si>
  <si>
    <t>-1839797214</t>
  </si>
  <si>
    <t>1359589226</t>
  </si>
  <si>
    <t>0,5*30</t>
  </si>
  <si>
    <t>997013804</t>
  </si>
  <si>
    <t>Poplatek za uložení stavebního odpadu na skládce (skládkovné) ze skla zatříděného do Katalogu odpadů pod kódem 17 02 02</t>
  </si>
  <si>
    <t>-1973185184</t>
  </si>
  <si>
    <t xml:space="preserve"> Přesun hmot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</si>
  <si>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</si>
  <si>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</si>
  <si>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-1077784542</t>
  </si>
  <si>
    <t>783</t>
  </si>
  <si>
    <t>Dokončovací práce - nátěry</t>
  </si>
  <si>
    <t>783801201</t>
  </si>
  <si>
    <t>Příprava podkladu omítek před provedením nátěru obroušení</t>
  </si>
  <si>
    <t>1948022463</t>
  </si>
  <si>
    <t>783801503</t>
  </si>
  <si>
    <t>Příprava podkladu omítek před provedením nátěru omytí tlakovou vodou</t>
  </si>
  <si>
    <t>-1005828191</t>
  </si>
  <si>
    <t>104,3*4,37-(15*2,99+4*5,02)</t>
  </si>
  <si>
    <t>783801531</t>
  </si>
  <si>
    <t>Očištění omítek biocidními prostředky napadených mikroorganismy s oplachem, nátěrem jednonásobným, povrchů hladkých omítek hladkých, zrnitých tenkovrstvých nebo štukových stupně členitosti 1 a 2</t>
  </si>
  <si>
    <t>588231473</t>
  </si>
  <si>
    <t>"viz omytí tlakovou vodou</t>
  </si>
  <si>
    <t>390,861</t>
  </si>
  <si>
    <t>783822101</t>
  </si>
  <si>
    <t>Tmelení omítek před provedením nátěru tmelem disperzním akrylátovým nebo latexovým, prasklin vlásečnicových šířky do 1 mm</t>
  </si>
  <si>
    <t>-746342445</t>
  </si>
  <si>
    <t>783822111</t>
  </si>
  <si>
    <t>Tmelení omítek před provedením nátěru tmelem disperzním akrylátovým nebo latexovým, prasklin šířky přes 1 do 5 mm</t>
  </si>
  <si>
    <t>-1975257667</t>
  </si>
  <si>
    <t>783822203</t>
  </si>
  <si>
    <t>Vyrovnání omítek před provedením nátěru lokální, tloušťky do 3 mm disperzním tmelem akrylátovým nebo latexovým, plochy přes 0,1 do 0,25 m2</t>
  </si>
  <si>
    <t>600993811</t>
  </si>
  <si>
    <t>783823135</t>
  </si>
  <si>
    <t>Penetrační nátěr omítek hladkých omítek hladkých, zrnitých tenkovrstvých nebo štukových stupně členitosti 1 a 2 silikonový</t>
  </si>
  <si>
    <t>-1058878633</t>
  </si>
  <si>
    <t>783827425</t>
  </si>
  <si>
    <t>Krycí (ochranný ) nátěr omítek dvojnásobný hladkých omítek hladkých, zrnitých tenkovrstvých nebo štukových stupně členitosti 1 a 2 silikonový</t>
  </si>
  <si>
    <t>-1123286067</t>
  </si>
  <si>
    <t>783897603</t>
  </si>
  <si>
    <t>Krycí (ochranný ) nátěr omítek Příplatek k cenám za zvýšenou pracnost provádění styku 2 barev dvojnásobného nátěru</t>
  </si>
  <si>
    <t>-1141768498</t>
  </si>
  <si>
    <t>783897611</t>
  </si>
  <si>
    <t>Krycí (ochranný ) nátěr omítek Příplatek k cenám za provádění barevného nátěru v odstínu středně sytém dvojnásobného</t>
  </si>
  <si>
    <t>-395583084</t>
  </si>
  <si>
    <t>SO04 - Vytápění</t>
  </si>
  <si>
    <t>Soupis:</t>
  </si>
  <si>
    <t>01 - Stavební část</t>
  </si>
  <si>
    <t xml:space="preserve">    4 - Vodorovné konstrukce</t>
  </si>
  <si>
    <t xml:space="preserve">    93 - Různé dokončovací konstrukce a práce inženýrských staveb</t>
  </si>
  <si>
    <t xml:space="preserve">    94 - Lešení a stavební výtahy</t>
  </si>
  <si>
    <t xml:space="preserve">    96 - Bourání konstrukcí</t>
  </si>
  <si>
    <t xml:space="preserve">    99 - Přesun hmot</t>
  </si>
  <si>
    <t>310235241</t>
  </si>
  <si>
    <t>Zazdívka otvorů ve zdivu nadzákladovém cihlami pálenými plochy do 0,0225 m2, ve zdi tl. do 300 mm</t>
  </si>
  <si>
    <t>-1592539276</t>
  </si>
  <si>
    <t>310235261</t>
  </si>
  <si>
    <t>Zazdívka otvorů ve zdivu nadzákladovém cihlami pálenými plochy do 0,0225 m2, ve zdi tl. přes 450 do 600 mm</t>
  </si>
  <si>
    <t>423964798</t>
  </si>
  <si>
    <t>310237241</t>
  </si>
  <si>
    <t>Zazdívka otvorů ve zdivu nadzákladovém cihlami pálenými plochy přes 0,09 m2 do 0,25 m2, ve zdi tl. do 300 mm</t>
  </si>
  <si>
    <t>-467349066</t>
  </si>
  <si>
    <t>310237251</t>
  </si>
  <si>
    <t>Zazdívka otvorů ve zdivu nadzákladovém cihlami pálenými plochy přes 0,09 m2 do 0,25 m2, ve zdi tl. přes 300 do 450 mm</t>
  </si>
  <si>
    <t>-1538112107</t>
  </si>
  <si>
    <t>310237261</t>
  </si>
  <si>
    <t>Zazdívka otvorů ve zdivu nadzákladovém cihlami pálenými plochy přes 0,09 m2 do 0,25 m2, ve zdi tl. přes 450 do 600 mm</t>
  </si>
  <si>
    <t>-1602666923</t>
  </si>
  <si>
    <t>Vodorovné konstrukce</t>
  </si>
  <si>
    <t>411386621</t>
  </si>
  <si>
    <t>Zabetonování prostupů v instalačních šachtách ve stropech železobetonových ze suchých směsí, včetně bednění, odbednění, výztuže a zajištění potrubí skelnou vatou s folií (materiál v ceně), plochy přes 0,09 do 0,25 m2</t>
  </si>
  <si>
    <t>-717242430</t>
  </si>
  <si>
    <t>611325222</t>
  </si>
  <si>
    <t>Vápenocementová omítka jednotlivých malých ploch štuková na stropech, plochy jednotlivě přes 0,09 do 0,25 m2</t>
  </si>
  <si>
    <t>-1899413756</t>
  </si>
  <si>
    <t>612325221</t>
  </si>
  <si>
    <t>Vápenocementová omítka jednotlivých malých ploch štuková na stěnách, plochy jednotlivě do 0,09 m2</t>
  </si>
  <si>
    <t>587160024</t>
  </si>
  <si>
    <t>612325222</t>
  </si>
  <si>
    <t>Vápenocementová omítka jednotlivých malých ploch štuková na stěnách, plochy jednotlivě přes 0,09 do 0,25 m2</t>
  </si>
  <si>
    <t>904866784</t>
  </si>
  <si>
    <t>Různé dokončovací konstrukce a práce inženýrských staveb</t>
  </si>
  <si>
    <t>-135607922</t>
  </si>
  <si>
    <t>Lešení a stavební výtahy</t>
  </si>
  <si>
    <t>94-1</t>
  </si>
  <si>
    <t>Plošina  pro komín</t>
  </si>
  <si>
    <t>hod</t>
  </si>
  <si>
    <t>-1871583167</t>
  </si>
  <si>
    <t>949101111</t>
  </si>
  <si>
    <t>Lešení pomocné pracovní pro objekty pozemních staveb pro zatížení do 150 kg/m2, o výšce lešeňové podlahy do 1,9 m</t>
  </si>
  <si>
    <t>-1798864877</t>
  </si>
  <si>
    <t>Bourání konstrukcí</t>
  </si>
  <si>
    <t>971035141</t>
  </si>
  <si>
    <t>Vybourání otvorů ve zdivu základovém nebo nadzákladovém z cihel, tvárnic, příčkovek z cihel pálených na maltu cementovou průměru profilu do 60 mm, tl. do 300 mm</t>
  </si>
  <si>
    <t>2024839987</t>
  </si>
  <si>
    <t>971035181</t>
  </si>
  <si>
    <t>Vybourání otvorů ve zdivu základovém nebo nadzákladovém z cihel, tvárnic, příčkovek z cihel pálených na maltu cementovou průměru profilu do 60 mm, tl. do 900 mm</t>
  </si>
  <si>
    <t>2027436697</t>
  </si>
  <si>
    <t>971035441</t>
  </si>
  <si>
    <t>Vybourání otvorů ve zdivu základovém nebo nadzákladovém z cihel, tvárnic, příčkovek z cihel pálených na maltu cementovou plochy do 0,25 m2, tl. do 300 mm</t>
  </si>
  <si>
    <t>-319942531</t>
  </si>
  <si>
    <t>971042251</t>
  </si>
  <si>
    <t>Vybourání otvorů v betonových příčkách a zdech základových nebo nadzákladových plochy do 0,0225 m2, tl. do 450 mm</t>
  </si>
  <si>
    <t>-1541344015</t>
  </si>
  <si>
    <t>971042351</t>
  </si>
  <si>
    <t>Vybourání otvorů v betonových příčkách a zdech základových nebo nadzákladových plochy do 0,09 m2, tl. do 450 mm</t>
  </si>
  <si>
    <t>2118694858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</si>
  <si>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</si>
  <si>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</si>
  <si>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-1145793707</t>
  </si>
  <si>
    <t>997013211</t>
  </si>
  <si>
    <t>Vnitrostaveništní doprava suti a vybouraných hmot vodorovně do 50 m svisle ručně pro budovy a haly výšky do 6 m</t>
  </si>
  <si>
    <t>-1456114298</t>
  </si>
  <si>
    <t>-1882509866</t>
  </si>
  <si>
    <t>291824811</t>
  </si>
  <si>
    <t>2,56*30</t>
  </si>
  <si>
    <t>-1606380473</t>
  </si>
  <si>
    <t>762341931</t>
  </si>
  <si>
    <t>Bednění a laťování střech vyřezání jednotlivých otvorů bez rozebrání krytiny v bednění z prken tl. do 32 mm, otvoru plochy jednotlivě do 1 m2</t>
  </si>
  <si>
    <t>-1286091245</t>
  </si>
  <si>
    <t>762343911</t>
  </si>
  <si>
    <t>Bednění a laťování střech zabednění jednotlivých otvorů ve střeše prkny tl. do 32 mm (materiál v ceně), otvoru plochy jednotlivě do 1 m2</t>
  </si>
  <si>
    <t>-682981055</t>
  </si>
  <si>
    <t>384211593</t>
  </si>
  <si>
    <t>763131621</t>
  </si>
  <si>
    <t>Podhled ze sádrokartonových desek montáž desek, tl. 12,5 mm</t>
  </si>
  <si>
    <t>-614213842</t>
  </si>
  <si>
    <t>59030021</t>
  </si>
  <si>
    <t>deska SDK A tl 12,5mm</t>
  </si>
  <si>
    <t>718939645</t>
  </si>
  <si>
    <t>763131751</t>
  </si>
  <si>
    <t>Podhled ze sádrokartonových desek ostatní práce a konstrukce na podhledech ze sádrokartonových desek montáž parotěsné zábrany</t>
  </si>
  <si>
    <t>-1595589196</t>
  </si>
  <si>
    <t>63150817</t>
  </si>
  <si>
    <t>fólie univerzální pro parotěsnou vrstvu s proměnlivou difúzní tloušťkou a UV stabilizací</t>
  </si>
  <si>
    <t>1743372056</t>
  </si>
  <si>
    <t>763131752</t>
  </si>
  <si>
    <t>Podhled ze sádrokartonových desek ostatní práce a konstrukce na podhledech ze sádrokartonových desek montáž jedné vrstvy tepelné izolace</t>
  </si>
  <si>
    <t>-464345464</t>
  </si>
  <si>
    <t>63153584</t>
  </si>
  <si>
    <t>deska izolační z minerální vlny pro technickou izolaci 65kg/m3 tl 80mm</t>
  </si>
  <si>
    <t>2104989279</t>
  </si>
  <si>
    <t>763131821</t>
  </si>
  <si>
    <t>Demontáž podhledu nebo samostatného požárního předělu ze sádrokartonových desek s nosnou konstrukcí dvouvrstvou z ocelových profilů, opláštění jednoduché</t>
  </si>
  <si>
    <t>512992217</t>
  </si>
  <si>
    <t>763132811</t>
  </si>
  <si>
    <t>Demontáž podhledu nebo samostatného požárního předělu ze sádrokartonových desek desek, opláštění jednoduché</t>
  </si>
  <si>
    <t>-1921512246</t>
  </si>
  <si>
    <t>763164531</t>
  </si>
  <si>
    <t>Obklad konstrukcí sádrokartonovými deskami včetně ochranných úhelníků ve tvaru L rozvinuté šíře přes 0,4 do 0,8 m, opláštěný deskou standardní A, tl. 12,5 mm</t>
  </si>
  <si>
    <t>2056041155</t>
  </si>
  <si>
    <t>998763100</t>
  </si>
  <si>
    <t>Přesun hmot pro dřevostavby stanovený z hmotnosti přesunovaného materiálu vodorovná dopravní vzdálenost do 50 m v objektech výšky do 6 m</t>
  </si>
  <si>
    <t>-1799596794</t>
  </si>
  <si>
    <t>02 - UT- Demontáže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</si>
  <si>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</si>
  <si>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</si>
  <si>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</si>
  <si>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</si>
  <si>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</si>
  <si>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</si>
  <si>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731200828</t>
  </si>
  <si>
    <t>Demontáž kotlů ocelových na kapalná nebo plynná paliva, o výkonu přes 75 do 100 kW</t>
  </si>
  <si>
    <t>1994244049</t>
  </si>
  <si>
    <t>R-731-02</t>
  </si>
  <si>
    <t>Demontáž elektroinstalace</t>
  </si>
  <si>
    <t>soubor</t>
  </si>
  <si>
    <t>-1002457863</t>
  </si>
  <si>
    <t>R-731-03</t>
  </si>
  <si>
    <t>Demontáž odkouření vč. tepelné izolace a odkouření</t>
  </si>
  <si>
    <t>-1679043166</t>
  </si>
  <si>
    <t>R-731-04</t>
  </si>
  <si>
    <t>Vypuštění systému</t>
  </si>
  <si>
    <t>1020816756</t>
  </si>
  <si>
    <t>732320814</t>
  </si>
  <si>
    <t>Demontáž nádrží beztlakých nebo tlakových odpojení od rozvodů potrubí nádrže o obsahu přes 200 do 500 l</t>
  </si>
  <si>
    <t>-1296892549</t>
  </si>
  <si>
    <t>731890801</t>
  </si>
  <si>
    <t>Vnitrostaveništní přemístění vybouraných (demontovaných) hmot kotelen vodorovně do 100 m umístěných ve výšce (hloubce) do 6 m</t>
  </si>
  <si>
    <t>441586618</t>
  </si>
  <si>
    <t>733</t>
  </si>
  <si>
    <t>Ústřední vytápění - rozvodné potrubí</t>
  </si>
  <si>
    <t>733120815</t>
  </si>
  <si>
    <t>Demontáž potrubí z trubek ocelových hladkých Ø do 38</t>
  </si>
  <si>
    <t>1081318104</t>
  </si>
  <si>
    <t>733890803</t>
  </si>
  <si>
    <t>Vnitrostaveništní přemístění vybouraných (demontovaných) hmot rozvodů potrubí vodorovně do 100 m v objektech výšky přes 6 do 24 m</t>
  </si>
  <si>
    <t>-1792137954</t>
  </si>
  <si>
    <t>734</t>
  </si>
  <si>
    <t>Ústřední vytápění - armatury</t>
  </si>
  <si>
    <t>732420812</t>
  </si>
  <si>
    <t>Demontáž čerpadel oběhových spirálních (do potrubí) DN 40</t>
  </si>
  <si>
    <t>1394021703</t>
  </si>
  <si>
    <t>734200821</t>
  </si>
  <si>
    <t>Demontáž armatur závitových se dvěma závity do G 1/2</t>
  </si>
  <si>
    <t>-942973437</t>
  </si>
  <si>
    <t>734200823</t>
  </si>
  <si>
    <t>Demontáž armatur závitových se dvěma závity přes 1 do G 6/4</t>
  </si>
  <si>
    <t>-1006354457</t>
  </si>
  <si>
    <t>734200824</t>
  </si>
  <si>
    <t>Demontáž armatur závitových se dvěma závity přes 6/4 do G 2</t>
  </si>
  <si>
    <t>1461019479</t>
  </si>
  <si>
    <t>734890803</t>
  </si>
  <si>
    <t>Vnitrostaveništní přemístění vybouraných (demontovaných) hmot armatur vodorovně do 100 m v objektech výšky přes 6 do 24 m</t>
  </si>
  <si>
    <t>2039590790</t>
  </si>
  <si>
    <t>735</t>
  </si>
  <si>
    <t>Ústřední vytápění - otopná tělesa</t>
  </si>
  <si>
    <t>735151822</t>
  </si>
  <si>
    <t>Demontáž otopných těles panelových dvouřadých stavební délky přes 1500 do 2820 mm</t>
  </si>
  <si>
    <t>879847069</t>
  </si>
  <si>
    <t>735890802</t>
  </si>
  <si>
    <t>Vnitrostaveništní přemístění vybouraných (demontovaných) hmot otopných těles vodorovně do 100 m v objektech výšky přes 6 do 12 m</t>
  </si>
  <si>
    <t>1584993327</t>
  </si>
  <si>
    <t>03 - UT-Veřejné WC veřejnost</t>
  </si>
  <si>
    <t xml:space="preserve">    Poznámka - 700</t>
  </si>
  <si>
    <t>63154530</t>
  </si>
  <si>
    <t>pouzdro izolační potrubní z minerální vlny s Al fólií max. 250/100°C 22/30mm</t>
  </si>
  <si>
    <t>-1662155402</t>
  </si>
  <si>
    <t>63154532</t>
  </si>
  <si>
    <t>pouzdro izolační potrubní z minerální vlny s Al fólií max. 250/100°C 35/30mm</t>
  </si>
  <si>
    <t>1321983103</t>
  </si>
  <si>
    <t>63154533</t>
  </si>
  <si>
    <t>pouzdro izolační potrubní z minerální vlny s Al fólií max. 250/100°C 42/30mm</t>
  </si>
  <si>
    <t>-1356662725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</si>
  <si>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</si>
  <si>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</si>
  <si>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-1937396742</t>
  </si>
  <si>
    <t>R-713-01</t>
  </si>
  <si>
    <t>Montážní a spojovací materiál</t>
  </si>
  <si>
    <t>-836728430</t>
  </si>
  <si>
    <t>998713102</t>
  </si>
  <si>
    <t>Přesun hmot pro izolace tepelné stanovený z hmotnosti přesunovaného materiálu vodorovná dopravní vzdálenost do 50 m v objektech výšky přes 6 m do 12 m</t>
  </si>
  <si>
    <t>1662530665</t>
  </si>
  <si>
    <t>R-731-01</t>
  </si>
  <si>
    <t>Demontáž a zpětná montáž ohřívače o objemu V=120l</t>
  </si>
  <si>
    <t>1751900840</t>
  </si>
  <si>
    <t>Odkouření</t>
  </si>
  <si>
    <t>-499406279</t>
  </si>
  <si>
    <t>Úpravna vody mobilní vč. konstrukčního rámu</t>
  </si>
  <si>
    <t>-411955450</t>
  </si>
  <si>
    <t>R-731-05</t>
  </si>
  <si>
    <t>Závěsný plynový kondenzační kotel + ohřívač vody 120l</t>
  </si>
  <si>
    <t>1352530049</t>
  </si>
  <si>
    <t>732331617</t>
  </si>
  <si>
    <t>Nádoby expanzní tlakové s membránou bez pojistného ventilu se závitovým připojením PN 0,6 o objemu 80 l</t>
  </si>
  <si>
    <t>1158458444</t>
  </si>
  <si>
    <t>732331778</t>
  </si>
  <si>
    <t>Nádoby expanzní tlakové příslušenství k expanzním nádobám bezpečnostní uzávěr k měření tlaku G 1</t>
  </si>
  <si>
    <t>-496464490</t>
  </si>
  <si>
    <t>731244494</t>
  </si>
  <si>
    <t>Kotle ocelové teplovodní plynové závěsné kondenzační montáž kotlů kondenzačních ostatních typů o výkonu přes 28 do 50 kW</t>
  </si>
  <si>
    <t>-1911005751</t>
  </si>
  <si>
    <t>"1.11</t>
  </si>
  <si>
    <t>R-731-06</t>
  </si>
  <si>
    <t>Montáž odkouření</t>
  </si>
  <si>
    <t>570312363</t>
  </si>
  <si>
    <t>R-731-07</t>
  </si>
  <si>
    <t>Montáž úpravny vody</t>
  </si>
  <si>
    <t>649593279</t>
  </si>
  <si>
    <t>R-732-09</t>
  </si>
  <si>
    <t>Montáž expanzní tlakové nádoby vč. příslušenství</t>
  </si>
  <si>
    <t>-1093015952</t>
  </si>
  <si>
    <t>732429212</t>
  </si>
  <si>
    <t>Čerpadla teplovodní montáž čerpadel (do potrubí) ostatních typů mokroběžných závitových DN 25</t>
  </si>
  <si>
    <t>-862360790</t>
  </si>
  <si>
    <t>R-731-10</t>
  </si>
  <si>
    <t>Revize plynu</t>
  </si>
  <si>
    <t>1567232878</t>
  </si>
  <si>
    <t>R-731-11</t>
  </si>
  <si>
    <t>Revize odkouření</t>
  </si>
  <si>
    <t>325388001</t>
  </si>
  <si>
    <t>R-731-13</t>
  </si>
  <si>
    <t>Zprovoznění kotle</t>
  </si>
  <si>
    <t>594274029</t>
  </si>
  <si>
    <t>998731101</t>
  </si>
  <si>
    <t>Přesun hmot pro kotelny stanovený z hmotnosti přesunovaného materiálu vodorovná dopravní vzdálenost do 50 m v objektech výšky do 6 m</t>
  </si>
  <si>
    <t>631962997</t>
  </si>
  <si>
    <t>733122202</t>
  </si>
  <si>
    <t>Potrubí z trubek ocelových hladkých spojovaných lisováním z uhlíkové oceli DN 12</t>
  </si>
  <si>
    <t>-1627527857</t>
  </si>
  <si>
    <t>733122203</t>
  </si>
  <si>
    <t>Potrubí z trubek ocelových hladkých spojovaných lisováním z uhlíkové oceli DN 15</t>
  </si>
  <si>
    <t>-38428373</t>
  </si>
  <si>
    <t>733122204</t>
  </si>
  <si>
    <t>Potrubí z trubek ocelových hladkých spojovaných lisováním z uhlíkové oceli DN 20</t>
  </si>
  <si>
    <t>-1314969310</t>
  </si>
  <si>
    <t>733122205</t>
  </si>
  <si>
    <t>Potrubí z trubek ocelových hladkých spojovaných lisováním z uhlíkové oceli DN 25</t>
  </si>
  <si>
    <t>335390529</t>
  </si>
  <si>
    <t>733122206</t>
  </si>
  <si>
    <t>Potrubí z trubek ocelových hladkých spojovaných lisováním z uhlíkové oceli DN 32</t>
  </si>
  <si>
    <t>-10413029</t>
  </si>
  <si>
    <t>733122208</t>
  </si>
  <si>
    <t>Potrubí z trubek ocelových hladkých spojovaných lisováním z uhlíkové oceli DN 50</t>
  </si>
  <si>
    <t>-1737313470</t>
  </si>
  <si>
    <t>733190217</t>
  </si>
  <si>
    <t>Zkoušky těsnosti potrubí, manžety prostupové z trubek ocelových zkoušky těsnosti potrubí (za provozu) z trubek ocelových hladkých Ø do 51/2,6</t>
  </si>
  <si>
    <t>-1982724494</t>
  </si>
  <si>
    <t>733224222</t>
  </si>
  <si>
    <t>Potrubí z trubek měděných Příplatek k cenám za zhotovení přípojky z trubek měděných Ø 15/1</t>
  </si>
  <si>
    <t>1374866710</t>
  </si>
  <si>
    <t>R-733-01</t>
  </si>
  <si>
    <t>Svěrné šroubení 15x1</t>
  </si>
  <si>
    <t>795338860</t>
  </si>
  <si>
    <t>R-733-02</t>
  </si>
  <si>
    <t>Příplatek na fitinky z důvodu členitosti vedení</t>
  </si>
  <si>
    <t>1819068287</t>
  </si>
  <si>
    <t>R-733-03</t>
  </si>
  <si>
    <t>Odvod kondenzátu</t>
  </si>
  <si>
    <t>833374966</t>
  </si>
  <si>
    <t>721174042.OSM</t>
  </si>
  <si>
    <t>Potrubí kanalizační připojovací Osma HT-Systém DN 40</t>
  </si>
  <si>
    <t>-870337140</t>
  </si>
  <si>
    <t>721290111</t>
  </si>
  <si>
    <t>Zkouška těsnosti kanalizace v objektech vodou do DN 125</t>
  </si>
  <si>
    <t>1431009433</t>
  </si>
  <si>
    <t>R-733-04</t>
  </si>
  <si>
    <t>Zápachová uzávěrka s mechanickou zápachovou uzávěrkou (kuličkou) DN40</t>
  </si>
  <si>
    <t>-538789807</t>
  </si>
  <si>
    <t>72586921.1R</t>
  </si>
  <si>
    <t>Montáž zápachových uzávěrek ostatní typ DN 40</t>
  </si>
  <si>
    <t>-1356815729</t>
  </si>
  <si>
    <t>998733101</t>
  </si>
  <si>
    <t>Přesun hmot pro rozvody potrubí stanovený z hmotnosti přesunovaného materiálu vodorovná dopravní vzdálenost do 50 m v objektech výšky do 6 m</t>
  </si>
  <si>
    <t>1324255336</t>
  </si>
  <si>
    <t>734211120</t>
  </si>
  <si>
    <t>Ventily odvzdušňovací závitové automatické PN 14 do 120°C G 1/2</t>
  </si>
  <si>
    <t>-1250031142</t>
  </si>
  <si>
    <t>734251212</t>
  </si>
  <si>
    <t>Ventily pojistné závitové a čepové rohové provozní tlak od 2,5 do 6 bar G 3/4</t>
  </si>
  <si>
    <t>1698378696</t>
  </si>
  <si>
    <t>734291123</t>
  </si>
  <si>
    <t>Ostatní armatury kohouty plnicí a vypouštěcí PN 10 do 90°C G 1/2</t>
  </si>
  <si>
    <t>1780393886</t>
  </si>
  <si>
    <t>734291247</t>
  </si>
  <si>
    <t>Ostatní armatury filtry závitové PN 16 do 130°C přímé s vnitřními závity G 2</t>
  </si>
  <si>
    <t>-807190299</t>
  </si>
  <si>
    <t>734292713</t>
  </si>
  <si>
    <t>Ostatní armatury kulové kohouty PN 42 do 185°C přímé vnitřní závit G 1/2</t>
  </si>
  <si>
    <t>2088355992</t>
  </si>
  <si>
    <t>734292714</t>
  </si>
  <si>
    <t>Ostatní armatury kulové kohouty PN 42 do 185°C přímé vnitřní závit G 3/4</t>
  </si>
  <si>
    <t>1025171766</t>
  </si>
  <si>
    <t>734292718</t>
  </si>
  <si>
    <t>Ostatní armatury kulové kohouty PN 42 do 185°C přímé vnitřní závit G 2</t>
  </si>
  <si>
    <t>-1551876701</t>
  </si>
  <si>
    <t>734494213</t>
  </si>
  <si>
    <t>Měřicí armatury návarky s trubkovým závitem G 1/2</t>
  </si>
  <si>
    <t>313746698</t>
  </si>
  <si>
    <t>R-734-01</t>
  </si>
  <si>
    <t>Termostatická hlavice kapalinová</t>
  </si>
  <si>
    <t>-680165990</t>
  </si>
  <si>
    <t>R-734-02</t>
  </si>
  <si>
    <t>Rohové radiátorové šoubení (háčko) DN15</t>
  </si>
  <si>
    <t>2445100</t>
  </si>
  <si>
    <t>R-734-03</t>
  </si>
  <si>
    <t>Uzavírací a vyvažovací ventil s vypouštěním DN25 s vnitřními závity</t>
  </si>
  <si>
    <t>-773092471</t>
  </si>
  <si>
    <t>R-734-04</t>
  </si>
  <si>
    <t>Nerezová hadice DN20/500mm</t>
  </si>
  <si>
    <t>1230537336</t>
  </si>
  <si>
    <t>734209103</t>
  </si>
  <si>
    <t>Montáž závitových armatur s 1 závitem G 1/2 (DN 15)</t>
  </si>
  <si>
    <t>787371329</t>
  </si>
  <si>
    <t>734209113</t>
  </si>
  <si>
    <t>Montáž závitových armatur se 2 závity G 1/2 (DN 15)</t>
  </si>
  <si>
    <t>1210220029</t>
  </si>
  <si>
    <t>734209114</t>
  </si>
  <si>
    <t>Montáž závitových armatur se 2 závity G 3/4 (DN 20)</t>
  </si>
  <si>
    <t>-1748804534</t>
  </si>
  <si>
    <t>734209115</t>
  </si>
  <si>
    <t>Montáž závitových armatur se 2 závity G 1 (DN 25)</t>
  </si>
  <si>
    <t>-2003341199</t>
  </si>
  <si>
    <t>734499211</t>
  </si>
  <si>
    <t>Měřicí armatury montáž návarků M 20 x 1,5</t>
  </si>
  <si>
    <t>1546790574</t>
  </si>
  <si>
    <t>735000912</t>
  </si>
  <si>
    <t>Regulace otopného systému při opravách vyregulování dvojregulačních ventilů a kohoutů s termostatickým ovládáním</t>
  </si>
  <si>
    <t>1839980279</t>
  </si>
  <si>
    <t>R-734-05</t>
  </si>
  <si>
    <t>Vyregulování otopného systému ručními regulačními ventily</t>
  </si>
  <si>
    <t>254278793</t>
  </si>
  <si>
    <t>R-734-05.1</t>
  </si>
  <si>
    <t>Manometr 0-6 bar</t>
  </si>
  <si>
    <t>1232685859</t>
  </si>
  <si>
    <t>998734101</t>
  </si>
  <si>
    <t>Přesun hmot pro armatury stanovený z hmotnosti přesunovaného materiálu vodorovná dopravní vzdálenost do 50 m v objektech výšky do 6 m</t>
  </si>
  <si>
    <t>-1187909835</t>
  </si>
  <si>
    <t>735152593</t>
  </si>
  <si>
    <t>Otopná tělesa panelová VK dvoudesková PN 1,0 MPa, T do 110°C se dvěma přídavnými přestupními plochami výšky tělesa 900 mm stavební délky / výkonu 600 mm / 1388 W</t>
  </si>
  <si>
    <t>105138122</t>
  </si>
  <si>
    <t>"m.č: 1.04a,1.04,1.03,1.02,1.02a</t>
  </si>
  <si>
    <t>R-735-01</t>
  </si>
  <si>
    <t>Tlaková zkouška otopných těles</t>
  </si>
  <si>
    <t>-1907099493</t>
  </si>
  <si>
    <t>R-735-02</t>
  </si>
  <si>
    <t>Napuštění upravenou vodou a odvzdušnění otopného systému</t>
  </si>
  <si>
    <t>-733569569</t>
  </si>
  <si>
    <t>R-735-03</t>
  </si>
  <si>
    <t>Proplach systému dvojnásobný</t>
  </si>
  <si>
    <t>1328208741</t>
  </si>
  <si>
    <t>R-735-04</t>
  </si>
  <si>
    <t>Topná zkouška 24h</t>
  </si>
  <si>
    <t>840137296</t>
  </si>
  <si>
    <t>998735101</t>
  </si>
  <si>
    <t>Přesun hmot pro otopná tělesa stanovený z hmotnosti přesunovaného materiálu vodorovná dopravní vzdálenost do 50 m v objektech výšky do 6 m</t>
  </si>
  <si>
    <t>-448833465</t>
  </si>
  <si>
    <t>Poznámka</t>
  </si>
  <si>
    <t>700</t>
  </si>
  <si>
    <t>R001</t>
  </si>
  <si>
    <t>Ve sloupci cenová soustava, je u položek s názvem vlastní, vycházeno z ceníkových cen výrobců dané položky. Položku není možné ocenit pomocí ÚRS, protože jí neobsahuje.</t>
  </si>
  <si>
    <t>1832430162</t>
  </si>
  <si>
    <t>04 - UT- Komerční prostory</t>
  </si>
  <si>
    <t>334294137</t>
  </si>
  <si>
    <t>Závěsný plynový kondenzační kotel s ohřívačem vody 120l vč. Montáže</t>
  </si>
  <si>
    <t>-265539007</t>
  </si>
  <si>
    <t>"m.č. 1.11</t>
  </si>
  <si>
    <t>732331616</t>
  </si>
  <si>
    <t>Nádoby expanzní tlakové s membránou bez pojistného ventilu se závitovým připojením PN 0,6 o objemu 50 l</t>
  </si>
  <si>
    <t>775629753</t>
  </si>
  <si>
    <t>732331777</t>
  </si>
  <si>
    <t>Nádoby expanzní tlakové příslušenství k expanzním nádobám bezpečnostní uzávěr k měření tlaku G 3/4</t>
  </si>
  <si>
    <t>1836750409</t>
  </si>
  <si>
    <t>609981667</t>
  </si>
  <si>
    <t>1915337991</t>
  </si>
  <si>
    <t>Montáž tlakové expanzní nádoby vč. příslušenství</t>
  </si>
  <si>
    <t>757457196</t>
  </si>
  <si>
    <t>1508977347</t>
  </si>
  <si>
    <t>-476919746</t>
  </si>
  <si>
    <t>R-731-08</t>
  </si>
  <si>
    <t>1557229761</t>
  </si>
  <si>
    <t>R-731-09</t>
  </si>
  <si>
    <t>1538327535</t>
  </si>
  <si>
    <t>-1278194331</t>
  </si>
  <si>
    <t>747715781</t>
  </si>
  <si>
    <t>736563756</t>
  </si>
  <si>
    <t>952063605</t>
  </si>
  <si>
    <t>186015741</t>
  </si>
  <si>
    <t>-57791592</t>
  </si>
  <si>
    <t>752193718</t>
  </si>
  <si>
    <t>R733224222</t>
  </si>
  <si>
    <t>Příplatek k potrubí za zhotovení přípojky D 15x1</t>
  </si>
  <si>
    <t>1536793938</t>
  </si>
  <si>
    <t>Svěrné šroubení15x1</t>
  </si>
  <si>
    <t>-1455901596</t>
  </si>
  <si>
    <t>1401949146</t>
  </si>
  <si>
    <t>817003900</t>
  </si>
  <si>
    <t>-15044047</t>
  </si>
  <si>
    <t>1867384904</t>
  </si>
  <si>
    <t>-1847633976</t>
  </si>
  <si>
    <t>-207529654</t>
  </si>
  <si>
    <t>401090361</t>
  </si>
  <si>
    <t>-638421953</t>
  </si>
  <si>
    <t>-1347349103</t>
  </si>
  <si>
    <t>-731461233</t>
  </si>
  <si>
    <t>734291246</t>
  </si>
  <si>
    <t>Ostatní armatury filtry závitové PN 16 do 130°C přímé s vnitřními závity G 1 1/2</t>
  </si>
  <si>
    <t>-1434333006</t>
  </si>
  <si>
    <t>-1020971860</t>
  </si>
  <si>
    <t>600132260</t>
  </si>
  <si>
    <t>1152184695</t>
  </si>
  <si>
    <t>-537116721</t>
  </si>
  <si>
    <t>Armatura HM rohová DN 15 vč. krytky (bílé provedení)</t>
  </si>
  <si>
    <t>-2040874986</t>
  </si>
  <si>
    <t>628416935</t>
  </si>
  <si>
    <t>-585238081</t>
  </si>
  <si>
    <t>273021556</t>
  </si>
  <si>
    <t>1006043491</t>
  </si>
  <si>
    <t>-1427150546</t>
  </si>
  <si>
    <t>-1236812224</t>
  </si>
  <si>
    <t>-1797131567</t>
  </si>
  <si>
    <t>735152472</t>
  </si>
  <si>
    <t>Otopná tělesa panelová VK dvoudesková PN 1,0 MPa, T do 110°C s jednou přídavnou přestupní plochou výšky tělesa 600 mm stavební délky / výkonu 500 mm / 644 W</t>
  </si>
  <si>
    <t>-925531159</t>
  </si>
  <si>
    <t>"m.č.:1.01c</t>
  </si>
  <si>
    <t>"1.18c</t>
  </si>
  <si>
    <t>"wc byt</t>
  </si>
  <si>
    <t>"wc předsíň byt</t>
  </si>
  <si>
    <t>"1.26</t>
  </si>
  <si>
    <t>"1.25</t>
  </si>
  <si>
    <t>735152576</t>
  </si>
  <si>
    <t>Otopná tělesa panelová VK dvoudesková PN 1,0 MPa, T do 110°C se dvěma přídavnými přestupními plochami výšky tělesa 600 mm stavební délky / výkonu 900 mm / 1511 W</t>
  </si>
  <si>
    <t>881247983</t>
  </si>
  <si>
    <t>735152579</t>
  </si>
  <si>
    <t>Otopná tělesa panelová VK dvoudesková PN 1,0 MPa, T do 110°C se dvěma přídavnými přestupními plochami výšky tělesa 600 mm stavební délky / výkonu 1200 mm / 2015 W</t>
  </si>
  <si>
    <t>-625659453</t>
  </si>
  <si>
    <t>"1.18a</t>
  </si>
  <si>
    <t>"1.1a</t>
  </si>
  <si>
    <t>"1.23</t>
  </si>
  <si>
    <t>"1.22</t>
  </si>
  <si>
    <t>735152679</t>
  </si>
  <si>
    <t>Otopná tělesa panelová VK třídesková PN 1,0 MPa, T do 110°C se třemi přídavnými přestupními plochami výšky tělesa 600 mm stavební délky / výkonu 1200 mm / 2887 W</t>
  </si>
  <si>
    <t>-491040003</t>
  </si>
  <si>
    <t>"2.NP-pokoje+chodba</t>
  </si>
  <si>
    <t>1.31</t>
  </si>
  <si>
    <t>735164511</t>
  </si>
  <si>
    <t>Otopná tělesa trubková montáž těles na stěnu výšky tělesa do 1500 mm</t>
  </si>
  <si>
    <t>527606288</t>
  </si>
  <si>
    <t>-1928060718</t>
  </si>
  <si>
    <t>-2102451743</t>
  </si>
  <si>
    <t>-1978463922</t>
  </si>
  <si>
    <t>R-735-05</t>
  </si>
  <si>
    <t>1011414585</t>
  </si>
  <si>
    <t>-1582437585</t>
  </si>
  <si>
    <t>-125840643</t>
  </si>
  <si>
    <t>05 - Plynovod</t>
  </si>
  <si>
    <t xml:space="preserve">    723 - Zdravotechnika - vnitřní plynovod</t>
  </si>
  <si>
    <t xml:space="preserve">    707 - Dokumenty k provedení kontroly odběrného plynového zařízení a kotelen</t>
  </si>
  <si>
    <t>723</t>
  </si>
  <si>
    <t>Zdravotechnika - vnitřní plynovod</t>
  </si>
  <si>
    <t>723120805</t>
  </si>
  <si>
    <t>Demontáž potrubí svařovaného z ocelových trubek závitových přes 25 do DN 50</t>
  </si>
  <si>
    <t>2074623529</t>
  </si>
  <si>
    <t>723290821</t>
  </si>
  <si>
    <t>Vnitrostaveništní přemítění vybouraných (demontovaných) hmot vnitřní plynovod vodorovně do 100 m v objektech výšky do 6 m</t>
  </si>
  <si>
    <t>-984769567</t>
  </si>
  <si>
    <t>723231163</t>
  </si>
  <si>
    <t>Armatury se dvěma závity kohouty kulové PN 42 do 185°C plnoprůtokové vnitřní závit těžká řada G 3/4</t>
  </si>
  <si>
    <t>1247896812</t>
  </si>
  <si>
    <t>723231164</t>
  </si>
  <si>
    <t>Armatury se dvěma závity kohouty kulové PN 42 do 185°C plnoprůtokové vnitřní závit těžká řada G 1</t>
  </si>
  <si>
    <t>-1153017892</t>
  </si>
  <si>
    <t>723190907</t>
  </si>
  <si>
    <t>Opravy plynovodního potrubí odvzdušnění a napuštění potrubí</t>
  </si>
  <si>
    <t>-1488030174</t>
  </si>
  <si>
    <t>R-723-01</t>
  </si>
  <si>
    <t>Zkouška těsnosti plynového potrubí do DN 25</t>
  </si>
  <si>
    <t>-1163534253</t>
  </si>
  <si>
    <t>R-723-03</t>
  </si>
  <si>
    <t>Vypuštění plynovodu před demontáží</t>
  </si>
  <si>
    <t>-398002647</t>
  </si>
  <si>
    <t>R-723-04</t>
  </si>
  <si>
    <t>Napojení na stávající potrubí DN25</t>
  </si>
  <si>
    <t>449594670</t>
  </si>
  <si>
    <t>998723101</t>
  </si>
  <si>
    <t>Přesun hmot pro vnitřní plynovod stanovený z hmotnosti přesunovaného materiálu vodorovná dopravní vzdálenost do 50 m v objektech výšky do 6 m</t>
  </si>
  <si>
    <t>934242349</t>
  </si>
  <si>
    <t>783664551</t>
  </si>
  <si>
    <t>Základní nátěr armatur a kovových potrubí jednonásobný potrubí do DN 50 mm olejový</t>
  </si>
  <si>
    <t>144453855</t>
  </si>
  <si>
    <t>783667611</t>
  </si>
  <si>
    <t>Krycí nátěr (email) armatur a kovových potrubí potrubí do DN 50 mm dvojnásobný olejový</t>
  </si>
  <si>
    <t>1775399269</t>
  </si>
  <si>
    <t>707</t>
  </si>
  <si>
    <t>Dokumenty k provedení kontroly odběrného plynového zařízení a kotelen</t>
  </si>
  <si>
    <t>R-707-01</t>
  </si>
  <si>
    <t>Revizní zpráva plynovodu</t>
  </si>
  <si>
    <t>-1241825756</t>
  </si>
  <si>
    <t>-620105663</t>
  </si>
  <si>
    <t>06 - MaR</t>
  </si>
  <si>
    <t>R73100001</t>
  </si>
  <si>
    <t>Zjištění stavu, návrh řešení a vypracování dokumentace skutečného stavu</t>
  </si>
  <si>
    <t>soub</t>
  </si>
  <si>
    <t>1027551891</t>
  </si>
  <si>
    <t>R73100002</t>
  </si>
  <si>
    <t>Webserver OZW 672.01 včetně nastavení</t>
  </si>
  <si>
    <t>-449522270</t>
  </si>
  <si>
    <t>R73100004</t>
  </si>
  <si>
    <t>Napájecí zdroj 24V/DC/2A</t>
  </si>
  <si>
    <t>2127752524</t>
  </si>
  <si>
    <t>R73100005</t>
  </si>
  <si>
    <t>Rozvaděč plastový , modulový na omítku s dveřmi - 36 mod.</t>
  </si>
  <si>
    <t>-2104786579</t>
  </si>
  <si>
    <t>R73100006</t>
  </si>
  <si>
    <t>Atypická přístrojová náplń plastových rozvaděčů</t>
  </si>
  <si>
    <t>-299875469</t>
  </si>
  <si>
    <t>R73100007</t>
  </si>
  <si>
    <t>Router Mikrotik 1500 + GSM modem (bez SIM karty -)</t>
  </si>
  <si>
    <t>-354297724</t>
  </si>
  <si>
    <t>R73100008</t>
  </si>
  <si>
    <t>Teplotní snímače prostorové , venkovní</t>
  </si>
  <si>
    <t>1476031008</t>
  </si>
  <si>
    <t>R73100010</t>
  </si>
  <si>
    <t>Prostorový termostat kotle</t>
  </si>
  <si>
    <t>1978826517</t>
  </si>
  <si>
    <t>R73100011</t>
  </si>
  <si>
    <t>Montáž kabelové trasy, montáž teplotních čidel kontrola zapojení</t>
  </si>
  <si>
    <t>1248536330</t>
  </si>
  <si>
    <t>R73100012</t>
  </si>
  <si>
    <t>Kopletní uvedení kotlů do provozu, seřízení</t>
  </si>
  <si>
    <t>-2068909225</t>
  </si>
  <si>
    <t>R73100013</t>
  </si>
  <si>
    <t>Účast při provozním komplexním funkčním vyzkoušením kotelny, provozní seřízení regulace, zaškolení obsluhy</t>
  </si>
  <si>
    <t>-1389424191</t>
  </si>
  <si>
    <t>R73100014</t>
  </si>
  <si>
    <t>Doprava MaR</t>
  </si>
  <si>
    <t>-376778714</t>
  </si>
  <si>
    <t>SO05 - ZTI</t>
  </si>
  <si>
    <t>001 - Rekonstrukce SZ komerce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</si>
  <si>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</si>
  <si>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</si>
  <si>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</si>
  <si>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HZS - Hodinové zúčtovací sazby</t>
  </si>
  <si>
    <t>971033261</t>
  </si>
  <si>
    <t>Vybourání otvorů ve zdivu základovém nebo nadzákladovém z cihel, tvárnic, příčkovek z cihel pálených na maltu vápennou nebo vápenocementovou plochy do 0,0225 m2, tl. do 600 mm</t>
  </si>
  <si>
    <t>-211031944</t>
  </si>
  <si>
    <t>972033171</t>
  </si>
  <si>
    <t>Vybourání otvorů v klenbách z cihel bez odstranění podlahy a násypu, plochy do 0,0225 m2, tl. do 450 mm</t>
  </si>
  <si>
    <t>-1295194449</t>
  </si>
  <si>
    <t>972033271</t>
  </si>
  <si>
    <t>Vybourání otvorů v klenbách z cihel bez odstranění podlahy a násypu, plochy do 0,09 m2, tl. do 450 mm</t>
  </si>
  <si>
    <t>1622992074</t>
  </si>
  <si>
    <t>974031142</t>
  </si>
  <si>
    <t>Vysekání rýh ve zdivu cihelném na maltu vápennou nebo vápenocementovou do hl. 70 mm a šířky do 70 mm</t>
  </si>
  <si>
    <t>-192680</t>
  </si>
  <si>
    <t>974031143</t>
  </si>
  <si>
    <t>Vysekání rýh ve zdivu cihelném na maltu vápennou nebo vápenocementovou do hl. 70 mm a šířky do 100 mm</t>
  </si>
  <si>
    <t>301376899</t>
  </si>
  <si>
    <t>974031154</t>
  </si>
  <si>
    <t>Vysekání rýh ve zdivu cihelném na maltu vápennou nebo vápenocementovou do hl. 100 mm a šířky do 150 mm</t>
  </si>
  <si>
    <t>1101783697</t>
  </si>
  <si>
    <t>974042565</t>
  </si>
  <si>
    <t>Vysekání rýh v betonové nebo jiné monolitické dlažbě s betonovým podkladem do hl. 150 mm a šířky do 200 mm</t>
  </si>
  <si>
    <t>-1124345402</t>
  </si>
  <si>
    <t>1161838277</t>
  </si>
  <si>
    <t>253522506</t>
  </si>
  <si>
    <t>264576464</t>
  </si>
  <si>
    <t>-325089970</t>
  </si>
  <si>
    <t>721</t>
  </si>
  <si>
    <t>Zdravotechnika - vnitřní kanalizace</t>
  </si>
  <si>
    <t>721171915</t>
  </si>
  <si>
    <t>Opravy odpadního potrubí plastového propojení dosavadního potrubí DN 110</t>
  </si>
  <si>
    <t>-2051365104</t>
  </si>
  <si>
    <t>721173315</t>
  </si>
  <si>
    <t>Potrubí z trub PVC SN4 dešťové DN 110</t>
  </si>
  <si>
    <t>-811056902</t>
  </si>
  <si>
    <t>721174042</t>
  </si>
  <si>
    <t>Potrubí z trub polypropylenových připojovací DN 40</t>
  </si>
  <si>
    <t>443596592</t>
  </si>
  <si>
    <t>721174043</t>
  </si>
  <si>
    <t>Potrubí z trub polypropylenových připojovací DN 50</t>
  </si>
  <si>
    <t>-1585590943</t>
  </si>
  <si>
    <t>721174044</t>
  </si>
  <si>
    <t>Potrubí z trub polypropylenových připojovací DN 75</t>
  </si>
  <si>
    <t>-290737552</t>
  </si>
  <si>
    <t>721174045</t>
  </si>
  <si>
    <t>Potrubí z trub polypropylenových připojovací DN 110</t>
  </si>
  <si>
    <t>-1464469824</t>
  </si>
  <si>
    <t>721211403</t>
  </si>
  <si>
    <t>Podlahové vpusti s vodorovným odtokem DN 50/75 s kulovým kloubem</t>
  </si>
  <si>
    <t>-37741964</t>
  </si>
  <si>
    <t>998721201</t>
  </si>
  <si>
    <t>Přesun hmot pro vnitřní kanalizace stanovený procentní sazbou (%) z ceny vodorovná dopravní vzdálenost do 50 m v objektech výšky do 6 m</t>
  </si>
  <si>
    <t>1293010345</t>
  </si>
  <si>
    <t>722</t>
  </si>
  <si>
    <t>Zdravotechnika - vnitřní vodovod</t>
  </si>
  <si>
    <t>722174002</t>
  </si>
  <si>
    <t>Potrubí z plastových trubek z polypropylenu (PPR) svařovaných polyfuzně PN 16 (SDR 7,4) D 20 x 2,8</t>
  </si>
  <si>
    <t>-1390974986</t>
  </si>
  <si>
    <t>722174003</t>
  </si>
  <si>
    <t>Potrubí z plastových trubek z polypropylenu (PPR) svařovaných polyfuzně PN 16 (SDR 7,4) D 25 x 3,5</t>
  </si>
  <si>
    <t>-1909756302</t>
  </si>
  <si>
    <t>722190901</t>
  </si>
  <si>
    <t>Opravy ostatní uzavření nebo otevření vodovodního potrubí při opravách včetně vypuštění a napuštění</t>
  </si>
  <si>
    <t>902467275</t>
  </si>
  <si>
    <t>722262211</t>
  </si>
  <si>
    <t>Vodoměry pro vodu do 40°C závitové horizontální jednovtokové suchoběžné G 1/2 x 80 mm Qn 1,5</t>
  </si>
  <si>
    <t>1113719503</t>
  </si>
  <si>
    <t>722290226</t>
  </si>
  <si>
    <t>Zkoušky, proplach a desinfekce vodovodního potrubí zkoušky těsnosti vodovodního potrubí závitového do DN 50</t>
  </si>
  <si>
    <t>1610872813</t>
  </si>
  <si>
    <t>722290234</t>
  </si>
  <si>
    <t>Zkoušky, proplach a desinfekce vodovodního potrubí proplach a desinfekce vodovodního potrubí do DN 80</t>
  </si>
  <si>
    <t>334472530</t>
  </si>
  <si>
    <t>28654316</t>
  </si>
  <si>
    <t>koleno 90° PPR s kovovým vnitřním závitem PPR 20x1/2"</t>
  </si>
  <si>
    <t>-1858506933</t>
  </si>
  <si>
    <t>55141001</t>
  </si>
  <si>
    <t>kohout kulový rohový mosazný R 1/2"x3/8"</t>
  </si>
  <si>
    <t>1938909975</t>
  </si>
  <si>
    <t>998722201</t>
  </si>
  <si>
    <t>Přesun hmot pro vnitřní vodovod stanovený procentní sazbou (%) z ceny vodorovná dopravní vzdálenost do 50 m v objektech výšky do 6 m</t>
  </si>
  <si>
    <t>-481179580</t>
  </si>
  <si>
    <t>725</t>
  </si>
  <si>
    <t>Zdravotechnika - zařizovací předměty</t>
  </si>
  <si>
    <t>725800935</t>
  </si>
  <si>
    <t>Opravy zařizovacích armatur výměna kartuše termostatické</t>
  </si>
  <si>
    <t>1812074118</t>
  </si>
  <si>
    <t>m.č.1.01; 1.25;  1.26;  1.18; 1.29 + byt</t>
  </si>
  <si>
    <t>55281717</t>
  </si>
  <si>
    <t>montážní prvek pro závěsné WC do zděných konstrukcí ovládání shora stavební v 820/880mm</t>
  </si>
  <si>
    <t>-616928563</t>
  </si>
  <si>
    <t>781491022</t>
  </si>
  <si>
    <t>Montáž zrcadel lepených silikonovým tmelem na keramický obklad, plochy přes 1 m2</t>
  </si>
  <si>
    <t>1583721042</t>
  </si>
  <si>
    <t>m.č.1.01; 1.25;  1.26;  1.18;  1.29</t>
  </si>
  <si>
    <t>5*1,0</t>
  </si>
  <si>
    <t>63465134</t>
  </si>
  <si>
    <t>zrcadlo nemontované bronzové tl 4mm max rozměr 3210x2250mm</t>
  </si>
  <si>
    <t>-1906829518</t>
  </si>
  <si>
    <t>725119125</t>
  </si>
  <si>
    <t>Zařízení záchodů montáž klozetových mís závěsných na nosné stěny</t>
  </si>
  <si>
    <t>2034796542</t>
  </si>
  <si>
    <t>m.č.1.01 1.25  1.26  1.18 1.29 + byt</t>
  </si>
  <si>
    <t>64236091</t>
  </si>
  <si>
    <t>mísa keramická klozetová závěsná bílá s hlubokým splachováním odpad vodorovný</t>
  </si>
  <si>
    <t>-1470796893</t>
  </si>
  <si>
    <t>55167394</t>
  </si>
  <si>
    <t>sedátko klozetové duroplastové bílé antibakteriální</t>
  </si>
  <si>
    <t>433997239</t>
  </si>
  <si>
    <t>55190006</t>
  </si>
  <si>
    <t>hadice flexibilní sanitární 3/8"</t>
  </si>
  <si>
    <t>-402648473</t>
  </si>
  <si>
    <t>55431090</t>
  </si>
  <si>
    <t>zásobník toaletních papírů nerez D 310mm</t>
  </si>
  <si>
    <t>-838190382</t>
  </si>
  <si>
    <t>725219102</t>
  </si>
  <si>
    <t>Umyvadla montáž umyvadel ostatních typů na šrouby do zdiva</t>
  </si>
  <si>
    <t>-1324147076</t>
  </si>
  <si>
    <t>m.č.1.01; 1.25;  1.26;  1.18 ; 1.29 + byt</t>
  </si>
  <si>
    <t>64211032</t>
  </si>
  <si>
    <t>umyvadlo keramické závěsné bílé 600x450mm</t>
  </si>
  <si>
    <t>1661905367</t>
  </si>
  <si>
    <t>725539201</t>
  </si>
  <si>
    <t>Elektrické ohřívače zásobníkové montáž tlakových ohřívačů závěsných (svislých nebo vodorovných) do 15 l</t>
  </si>
  <si>
    <t>-182322859</t>
  </si>
  <si>
    <t xml:space="preserve">m.č.1.01;  1.25;  1.26 ; 1.18;  1.29 </t>
  </si>
  <si>
    <t>54132233</t>
  </si>
  <si>
    <t>ohřívač vody elektrický pod umyvadlový 10L 2kW 506x296x276mm</t>
  </si>
  <si>
    <t>-1814048544</t>
  </si>
  <si>
    <t>725539204</t>
  </si>
  <si>
    <t>Elektrické ohřívače zásobníkové montáž tlakových ohřívačů závěsných (svislých nebo vodorovných) přes 80 do 125 l</t>
  </si>
  <si>
    <t>-2039309455</t>
  </si>
  <si>
    <t>54132272</t>
  </si>
  <si>
    <t>ohřívač vody elektrický stojatý 120L 520x1155mm</t>
  </si>
  <si>
    <t>101826414</t>
  </si>
  <si>
    <t>725829131</t>
  </si>
  <si>
    <t>Baterie umyvadlové montáž ostatních typů stojánkových G 1/2</t>
  </si>
  <si>
    <t>1116903104</t>
  </si>
  <si>
    <t>"m.č.1.01; 1.25;  1.26;  1.18;  1.29 + byt</t>
  </si>
  <si>
    <t>55144004</t>
  </si>
  <si>
    <t>baterie umyvadlová stojánková páková s ovládáním odpadu</t>
  </si>
  <si>
    <t>-833340836</t>
  </si>
  <si>
    <t>725849411</t>
  </si>
  <si>
    <t>Baterie sprchové montáž nástěnných baterií s nastavitelnou výškou sprchy</t>
  </si>
  <si>
    <t>-1746683480</t>
  </si>
  <si>
    <t>"byt</t>
  </si>
  <si>
    <t>55145594</t>
  </si>
  <si>
    <t>baterie sprchová páková 150mm chrom</t>
  </si>
  <si>
    <t>929620340</t>
  </si>
  <si>
    <t>55495067</t>
  </si>
  <si>
    <t>dveře sprchové čelní bezrámové skleněné tl 6mm otvíravé jednokřídlé na vaničku š 900mm</t>
  </si>
  <si>
    <t>823793695</t>
  </si>
  <si>
    <t>725980121</t>
  </si>
  <si>
    <t>Dvířka 15/15</t>
  </si>
  <si>
    <t>-1191208882</t>
  </si>
  <si>
    <t>725980123</t>
  </si>
  <si>
    <t>Dvířka 30/30</t>
  </si>
  <si>
    <t>-420905021</t>
  </si>
  <si>
    <t>998725201</t>
  </si>
  <si>
    <t>Přesun hmot pro zařizovací předměty stanovený procentní sazbou (%) z ceny vodorovná dopravní vzdálenost do 50 m v objektech výšky do 6 m</t>
  </si>
  <si>
    <t>-2088112109</t>
  </si>
  <si>
    <t>HZS</t>
  </si>
  <si>
    <t>Hodinové zúčtovací sazby</t>
  </si>
  <si>
    <t>HZS2211</t>
  </si>
  <si>
    <t>Hodinové zúčtovací sazby profesí PSV provádění stavebních instalací instalatér</t>
  </si>
  <si>
    <t>262144</t>
  </si>
  <si>
    <t>-256093012</t>
  </si>
  <si>
    <t>Poznámka k položce:_x000D_
Poznámka k položce: Poznámka k položce: napojení na stávající rozvody teplé a studené  vody a  kanalizace</t>
  </si>
  <si>
    <t>"napojení na stávající rozvody</t>
  </si>
  <si>
    <t>002 - Rekonstrukce SZ - veřejnost</t>
  </si>
  <si>
    <t xml:space="preserve">    5 - Komunikace pozemní</t>
  </si>
  <si>
    <t>113105112</t>
  </si>
  <si>
    <t>Rozebrání dlažeb z lomového kamene s přemístěním hmot na skládku na vzdálenost do 3 m nebo s naložením na dopravní prostředek, kladených na sucho se spárami zalitými cementovou maltou</t>
  </si>
  <si>
    <t>-739262660</t>
  </si>
  <si>
    <t>132212212</t>
  </si>
  <si>
    <t>Hloubení rýh šířky přes 800 do 2 000 mm ručně zapažených i nezapažených, s urovnáním dna do předepsaného profilu a spádu v hornině třídy těžitelnosti I skupiny 3 nesoudržných</t>
  </si>
  <si>
    <t>-454054975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</si>
  <si>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</si>
  <si>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</si>
  <si>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323587256</t>
  </si>
  <si>
    <t>58337303</t>
  </si>
  <si>
    <t>štěrkopísek frakce 0/8</t>
  </si>
  <si>
    <t>-1393835222</t>
  </si>
  <si>
    <t>175111209</t>
  </si>
  <si>
    <t>Obsypání objektů nad přilehlým původním terénem ručně sypaninou z vhodných hornin třídy těžitelnosti I a II, skupiny 1 až 4 nebo materiálem uloženým ve vzdálenosti do 3 m od vnějšího kraje objektu pro jakoukoliv míru zhutnění Příplatek k ceně za prohození sypaniny</t>
  </si>
  <si>
    <t>1793914662</t>
  </si>
  <si>
    <t>Komunikace pozemní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</si>
  <si>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</si>
  <si>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</si>
  <si>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2003437274</t>
  </si>
  <si>
    <t>58381008</t>
  </si>
  <si>
    <t>kostka dlažební žula velká 15/17</t>
  </si>
  <si>
    <t>2118452954</t>
  </si>
  <si>
    <t>-2093984495</t>
  </si>
  <si>
    <t>-78365336</t>
  </si>
  <si>
    <t>1873120810</t>
  </si>
  <si>
    <t>506551787</t>
  </si>
  <si>
    <t>105885347</t>
  </si>
  <si>
    <t>-655994826</t>
  </si>
  <si>
    <t>2075056129</t>
  </si>
  <si>
    <t>-1051159824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</si>
  <si>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</si>
  <si>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</si>
  <si>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-366574018</t>
  </si>
  <si>
    <t>1445374869</t>
  </si>
  <si>
    <t>2107100980</t>
  </si>
  <si>
    <t>4,834*30</t>
  </si>
  <si>
    <t>689141356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</si>
  <si>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</si>
  <si>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</si>
  <si>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-464740932</t>
  </si>
  <si>
    <t>-1414638890</t>
  </si>
  <si>
    <t>920166914</t>
  </si>
  <si>
    <t>658404034</t>
  </si>
  <si>
    <t>626652016</t>
  </si>
  <si>
    <t>1842235937</t>
  </si>
  <si>
    <t>721174045.OSM</t>
  </si>
  <si>
    <t>Potrubí kanalizační připojovací Osma HT-Systém DN 110</t>
  </si>
  <si>
    <t>-1737647597</t>
  </si>
  <si>
    <t>-171243205</t>
  </si>
  <si>
    <t>-102755475</t>
  </si>
  <si>
    <t>-1042078750</t>
  </si>
  <si>
    <t>623966199</t>
  </si>
  <si>
    <t>-318505766</t>
  </si>
  <si>
    <t>-977378490</t>
  </si>
  <si>
    <t>597378929</t>
  </si>
  <si>
    <t>-502378765</t>
  </si>
  <si>
    <t>-2036489489</t>
  </si>
  <si>
    <t>Poznámka k položce:_x000D_
Poznámka k položce: napojení na stávající rozvody teplé a studené  vody a  kanalizace</t>
  </si>
  <si>
    <t>"napojení na stávající rozvody - teplá, studená voda a kanalizace</t>
  </si>
  <si>
    <t>-169246965</t>
  </si>
  <si>
    <t>1367124748</t>
  </si>
  <si>
    <t>-1384132623</t>
  </si>
  <si>
    <t>"1.01</t>
  </si>
  <si>
    <t>"1.04</t>
  </si>
  <si>
    <t>"1.03</t>
  </si>
  <si>
    <t>922109869</t>
  </si>
  <si>
    <t>407918594</t>
  </si>
  <si>
    <t>1626875971</t>
  </si>
  <si>
    <t>725121525</t>
  </si>
  <si>
    <t>Pisoárové záchodky keramické automatické s radarovým senzorem</t>
  </si>
  <si>
    <t>10362450</t>
  </si>
  <si>
    <t>827075999</t>
  </si>
  <si>
    <t>"1.02 - souprava 2ks umyvadel</t>
  </si>
  <si>
    <t>"1.04 - souprava 2ks umyvadel</t>
  </si>
  <si>
    <t>64213010</t>
  </si>
  <si>
    <t>umyvadlo keramické závěsné polozápustné s otvorem bílé š 560mm</t>
  </si>
  <si>
    <t>-726505526</t>
  </si>
  <si>
    <t>Poznámka k položce:_x000D_
Poznámka k položce: souprava dvě umyvadla včetně společné desky</t>
  </si>
  <si>
    <t>64211046</t>
  </si>
  <si>
    <t>umyvadlo keramické závěsné bílé š 600mm</t>
  </si>
  <si>
    <t>-637467761</t>
  </si>
  <si>
    <t>Poznámka k položce:_x000D_
Poznámka k položce: umyvadlo včetně sifonu</t>
  </si>
  <si>
    <t>1162111242</t>
  </si>
  <si>
    <t xml:space="preserve">"1.02 </t>
  </si>
  <si>
    <t>-2129687124</t>
  </si>
  <si>
    <t>-1015456968</t>
  </si>
  <si>
    <t>1964972510</t>
  </si>
  <si>
    <t>55281708</t>
  </si>
  <si>
    <t>montážní prvek pro závěsné WC do lehkých stěn s kovovou konstrukcí pro tělesně postižené stavební v 1120mm</t>
  </si>
  <si>
    <t>-1915733032</t>
  </si>
  <si>
    <t>725829132</t>
  </si>
  <si>
    <t>Baterie umyvadlové montáž ostatních typů stojánkových automatických senzorových</t>
  </si>
  <si>
    <t>-1791535191</t>
  </si>
  <si>
    <t>55144037</t>
  </si>
  <si>
    <t>baterie umyvadlová automatická teplota a množství vody na baterii</t>
  </si>
  <si>
    <t>-1373109213</t>
  </si>
  <si>
    <t>Poznámka k položce:_x000D_
Poznámka k položce: Baterie piezo antivandallová nerezová umyvadlová pro teplou a studenou vodu 6V</t>
  </si>
  <si>
    <t>725900952</t>
  </si>
  <si>
    <t>Opravy ostatního zařízení upevnění doplňkového zařízení (např. mýdlenka, sušák) přišroubováním (za 1 vrut)</t>
  </si>
  <si>
    <t>-1321786986</t>
  </si>
  <si>
    <t>55431096</t>
  </si>
  <si>
    <t>dávkovač tekutého mýdla elektronický 2,6L</t>
  </si>
  <si>
    <t>-1616142112</t>
  </si>
  <si>
    <t>Poznámka k položce:_x000D_
Poznámka k položce: Dávkovač mýdla a desinfekce automatický 0,85 l nerez matný SLZN 71E</t>
  </si>
  <si>
    <t>-67491381</t>
  </si>
  <si>
    <t>159155601</t>
  </si>
  <si>
    <t>1016973380</t>
  </si>
  <si>
    <t>65343346</t>
  </si>
  <si>
    <t>165318209</t>
  </si>
  <si>
    <t>767165111</t>
  </si>
  <si>
    <t>Montáž zábradlí rovného madel z trubek nebo tenkostěnných profilů šroubováním</t>
  </si>
  <si>
    <t>12422824</t>
  </si>
  <si>
    <t>55147061</t>
  </si>
  <si>
    <t>madlo invalidní krakorcové sklopné smaltované bílé 834mm</t>
  </si>
  <si>
    <t>-974368108</t>
  </si>
  <si>
    <t>-727090296</t>
  </si>
  <si>
    <t>SO06 - Elektroinstalace</t>
  </si>
  <si>
    <t xml:space="preserve">    741 - Elektroinstalace - silnoproud</t>
  </si>
  <si>
    <t>971033131</t>
  </si>
  <si>
    <t>Vybourání otvorů ve zdivu cihelném D do 60 mm na MVC nebo MV tl do 150 mm</t>
  </si>
  <si>
    <t>914547027</t>
  </si>
  <si>
    <t>971033141</t>
  </si>
  <si>
    <t>Vybourání otvorů ve zdivu cihelném D do 60 mm na MVC nebo MV tl do 300 mm</t>
  </si>
  <si>
    <t>-1309930261</t>
  </si>
  <si>
    <t>971033241</t>
  </si>
  <si>
    <t>Vybourání otvorů ve zdivu cihelném pl do 0,0225 m2 na MVC nebo MV tl do 300 mm</t>
  </si>
  <si>
    <t>-1913058549</t>
  </si>
  <si>
    <t>974031121</t>
  </si>
  <si>
    <t>Vysekání rýh ve zdivu cihelném hl do 30 mm š do 30 mm</t>
  </si>
  <si>
    <t>1141068800</t>
  </si>
  <si>
    <t>974031122</t>
  </si>
  <si>
    <t>Vysekání rýh ve zdivu cihelném hl do 30 mm š do 70 mm</t>
  </si>
  <si>
    <t>953205756</t>
  </si>
  <si>
    <t>974042532</t>
  </si>
  <si>
    <t>Vysekání rýh v dlažbě betonové nebo jiné monolitické hl do 50 mm š do 70 mm</t>
  </si>
  <si>
    <t>-1859276161</t>
  </si>
  <si>
    <t>Vnitrostaveništní doprava suti a vybouraných hmot pro budovy v do 6 m ručně</t>
  </si>
  <si>
    <t>-623038614</t>
  </si>
  <si>
    <t>Odvoz suti a vybouraných hmot na skládku nebo meziskládku do 1 km se složením</t>
  </si>
  <si>
    <t>-1404917032</t>
  </si>
  <si>
    <t>Příplatek k odvozu suti a vybouraných hmot na skládku ZKD 1 km přes 1 km</t>
  </si>
  <si>
    <t>-2111688782</t>
  </si>
  <si>
    <t>Poplatek za uložení na skládce (skládkovné) stavebního odpadu směsného kód odpadu 17 09 04</t>
  </si>
  <si>
    <t>199329722</t>
  </si>
  <si>
    <t>725532102</t>
  </si>
  <si>
    <t>Elektrický ohřívač zásobníkový akumulační závěsný svislý 15 l / 2 kW</t>
  </si>
  <si>
    <t>-1454403661</t>
  </si>
  <si>
    <t>Montáž ohřívačů zásobníkových závěsných tlakových do 15 litrů</t>
  </si>
  <si>
    <t>-481736279</t>
  </si>
  <si>
    <t>HZS2221</t>
  </si>
  <si>
    <t>Hodinová zúčtovací sazba elektrikář</t>
  </si>
  <si>
    <t>512</t>
  </si>
  <si>
    <t>12020410</t>
  </si>
  <si>
    <t>HZS2222</t>
  </si>
  <si>
    <t>Hodinová zúčtovací sazba elektrikář odborný</t>
  </si>
  <si>
    <t>1559551972</t>
  </si>
  <si>
    <t>741</t>
  </si>
  <si>
    <t>Elektroinstalace - silnoproud</t>
  </si>
  <si>
    <t>741110511</t>
  </si>
  <si>
    <t>Montáž lišta a kanálek vkládací šířky do 60 mm s víčkem</t>
  </si>
  <si>
    <t>-903029433</t>
  </si>
  <si>
    <t>34571804</t>
  </si>
  <si>
    <t>lišta elektroinstalační nosná pro vnitřní vedení bez otvorů, 20x10mm</t>
  </si>
  <si>
    <t>1360385585</t>
  </si>
  <si>
    <t>741112001</t>
  </si>
  <si>
    <t>Montáž krabice zapuštěná plastová kruhová</t>
  </si>
  <si>
    <t>-1096260664</t>
  </si>
  <si>
    <t>SNL.SLO02E</t>
  </si>
  <si>
    <t>Nerezový bezdotykový osoušeč rukou</t>
  </si>
  <si>
    <t>-1998864017</t>
  </si>
  <si>
    <t>1 "m.č. 1.04</t>
  </si>
  <si>
    <t xml:space="preserve">1 "m.č. 1.03 </t>
  </si>
  <si>
    <t xml:space="preserve">1 "m.č. 1.02 </t>
  </si>
  <si>
    <t>1 "m.č. 1.01c</t>
  </si>
  <si>
    <t>1 "m.č. 1.18</t>
  </si>
  <si>
    <t xml:space="preserve">1 "m.č. 1.25 </t>
  </si>
  <si>
    <t>1 "m.č. 1.26</t>
  </si>
  <si>
    <t>741122015</t>
  </si>
  <si>
    <t>Montáž kabel Cu bez ukončení uložený pod omítku plný kulatý 3x1,5 mm2 (CYKY)</t>
  </si>
  <si>
    <t>-935037645</t>
  </si>
  <si>
    <t>34111030</t>
  </si>
  <si>
    <t>kabel silový s Cu jádrem 1kV 3x1,5mm2</t>
  </si>
  <si>
    <t>-561234364</t>
  </si>
  <si>
    <t>34140844</t>
  </si>
  <si>
    <t>vodič izolovaný s Cu jádrem 6mm2</t>
  </si>
  <si>
    <t>2057111782</t>
  </si>
  <si>
    <t>741122016</t>
  </si>
  <si>
    <t>Montáž kabel Cu bez ukončení uložený pod omítku plný kulatý 3x2,5 až 6 mm2 (CYKY)</t>
  </si>
  <si>
    <t>-1161345947</t>
  </si>
  <si>
    <t>34111036</t>
  </si>
  <si>
    <t>kabel silový s Cu jádrem 1kV 3x2,5mm2</t>
  </si>
  <si>
    <t>-201169840</t>
  </si>
  <si>
    <t>741122024</t>
  </si>
  <si>
    <t>Montáž kabel Cu bez ukončení uložený pod omítku plný kulatý 4x10 mm2 (CYKY)</t>
  </si>
  <si>
    <t>-1092032815</t>
  </si>
  <si>
    <t>PKB.711027</t>
  </si>
  <si>
    <t>CYKY-J 4x10 RE</t>
  </si>
  <si>
    <t>km</t>
  </si>
  <si>
    <t>920864597</t>
  </si>
  <si>
    <t>34814411</t>
  </si>
  <si>
    <t>svítidlo zářivkové stropní nepřímé, mřížka lamelová, elektronický předřadník, 2x36W</t>
  </si>
  <si>
    <t>-1908361908</t>
  </si>
  <si>
    <t>34818210</t>
  </si>
  <si>
    <t>svítidlo bytové nástěnné plastové IP42  109, 1x9W</t>
  </si>
  <si>
    <t>1711575331</t>
  </si>
  <si>
    <t>741122031</t>
  </si>
  <si>
    <t>Montáž kabel Cu bez ukončení uložený pod omítku plný kulatý 5x1,5 až 2,5 mm2 (CYKY)</t>
  </si>
  <si>
    <t>-1964146257</t>
  </si>
  <si>
    <t>34111090</t>
  </si>
  <si>
    <t>kabel silový s Cu jádrem 1kV 5x1,5mm2</t>
  </si>
  <si>
    <t>933248979</t>
  </si>
  <si>
    <t>741122032</t>
  </si>
  <si>
    <t>Montáž kabel Cu bez ukončení uložený pod omítku plný kulatý 5x4 až 6 mm2 (CYKY)</t>
  </si>
  <si>
    <t>2014185232</t>
  </si>
  <si>
    <t>34111100</t>
  </si>
  <si>
    <t>kabel silový s Cu jádrem 1kV 5x6mm2</t>
  </si>
  <si>
    <t>1532471869</t>
  </si>
  <si>
    <t>741210101</t>
  </si>
  <si>
    <t>Montáž rozváděčů litinových, hliníkových nebo plastových sestava do 50 kg</t>
  </si>
  <si>
    <t>78932629</t>
  </si>
  <si>
    <t>741231001</t>
  </si>
  <si>
    <t>Montáž svorkovnice do rozvaděčů - řadová vodič do 2,5 mm2 se zapojením vodičů</t>
  </si>
  <si>
    <t>1674463837</t>
  </si>
  <si>
    <t>R00000127</t>
  </si>
  <si>
    <t>Rozvodnice pod omítku 72 modulů, ocelové dveře</t>
  </si>
  <si>
    <t>-915271347</t>
  </si>
  <si>
    <t>R1 - WC veřejné_x000D_</t>
  </si>
  <si>
    <t>Kombinovaný proud. chránič  - 2ks_x000D_</t>
  </si>
  <si>
    <t>25A B/3f - 1ks</t>
  </si>
  <si>
    <t>transformátor bezpečnostní 12-24V - 6 ks_x000D_</t>
  </si>
  <si>
    <t>svodič přepětí 1-2 st. - 3ks_x000D_</t>
  </si>
  <si>
    <t>svodič přepětí 3 st. - 1ks_x000D_</t>
  </si>
  <si>
    <t>10A B/1f - 10ks_x000D_</t>
  </si>
  <si>
    <t>16A B/1f - 5ks</t>
  </si>
  <si>
    <t>_x000D_</t>
  </si>
  <si>
    <t>R2 - Kom. pr. 1.01b _x000D_</t>
  </si>
  <si>
    <t>25A B/3f - 1ks_x000D_</t>
  </si>
  <si>
    <t>transformátor bezpečnostní 12-24V - 1 ks_x000D_</t>
  </si>
  <si>
    <t>10A B/1f - 6ks_x000D_</t>
  </si>
  <si>
    <t>16A B/1f - 5ks_x000D_</t>
  </si>
  <si>
    <t>R3 - Kom. pr. 1.18_x000D_</t>
  </si>
  <si>
    <t>Kombinovaný proud. chránič  - 1ks_x000D_</t>
  </si>
  <si>
    <t>svodič přepětí 3 st. -1ks_x000D_</t>
  </si>
  <si>
    <t>R4 - Kom. 1.23 bistro_x000D_</t>
  </si>
  <si>
    <t>Kombinovaný proud. chránič  - 3ks_x000D_</t>
  </si>
  <si>
    <t>transformátor bezpečnostní 12-24V - 2 ks_x000D_</t>
  </si>
  <si>
    <t>16A B/1f - 15ks_x000D_</t>
  </si>
  <si>
    <t>16A B/3f - 3 ks_x000D_</t>
  </si>
  <si>
    <t>R5 - 1.01 vestibul_x000D_</t>
  </si>
  <si>
    <t>Kombinovaný proud. chránič  - 0ks_x000D_</t>
  </si>
  <si>
    <t>R6 - WC veřejné 1.25_x000D_</t>
  </si>
  <si>
    <t>svodič přepětí 1-2 st. - 0ks_x000D_</t>
  </si>
  <si>
    <t>svodič přepětí 3 st. - 0ks_x000D_</t>
  </si>
  <si>
    <t>R7 - 2.NP_x000D_</t>
  </si>
  <si>
    <t>transformátor bezpečnostní 12-24V - 0 ks_x000D_</t>
  </si>
  <si>
    <t>16A B/1f - 10ks</t>
  </si>
  <si>
    <t>741310001</t>
  </si>
  <si>
    <t>Montáž vypínač nástěnný 1-jednopólový prostředí normální</t>
  </si>
  <si>
    <t>1839030310</t>
  </si>
  <si>
    <t>ABB.0016839.URS</t>
  </si>
  <si>
    <t>spínač jednopólový 10A Tango bílý, slonová kost</t>
  </si>
  <si>
    <t>654047939</t>
  </si>
  <si>
    <t>2 "m.č. 1.25</t>
  </si>
  <si>
    <t>2 "m.č. 1.26</t>
  </si>
  <si>
    <t>2 "m.č. 1.29</t>
  </si>
  <si>
    <t xml:space="preserve">1 "m.č. 1.18c </t>
  </si>
  <si>
    <t>2 "m.č. 1.01</t>
  </si>
  <si>
    <t>2 "m.č. 1.01b</t>
  </si>
  <si>
    <t>2 "m.č. 1.18</t>
  </si>
  <si>
    <t>5 "m.č. 1.23</t>
  </si>
  <si>
    <t>7 "m.č. 2.NP</t>
  </si>
  <si>
    <t>ABB.355352289D2</t>
  </si>
  <si>
    <t>Přepínač dvojitý střídavý, řazení 6+6</t>
  </si>
  <si>
    <t>643854396</t>
  </si>
  <si>
    <t xml:space="preserve">2 "m.č. 1.18b </t>
  </si>
  <si>
    <t>741311012</t>
  </si>
  <si>
    <t>Montáž spínač dvoukontaktní s dálkovým ovládáním se zapojením vodičů</t>
  </si>
  <si>
    <t>-1759044252</t>
  </si>
  <si>
    <t>34535573</t>
  </si>
  <si>
    <t>spínač řazení 5 10A bílý</t>
  </si>
  <si>
    <t>-2076358352</t>
  </si>
  <si>
    <t>R40009</t>
  </si>
  <si>
    <t>Pohybové čidlo</t>
  </si>
  <si>
    <t>-4974723</t>
  </si>
  <si>
    <t xml:space="preserve"> m.č. 1.04 - 1.02 (veřejné WC)</t>
  </si>
  <si>
    <t>741313001</t>
  </si>
  <si>
    <t>Montáž zásuvka (polo)zapuštěná bezšroubové připojení 2P+PE se zapojením vodičů</t>
  </si>
  <si>
    <t>2034345293</t>
  </si>
  <si>
    <t>34555103</t>
  </si>
  <si>
    <t>zásuvka 1násobná 16A bílý, slonová kost</t>
  </si>
  <si>
    <t>1334672027</t>
  </si>
  <si>
    <t>2 "m.č. 1.04</t>
  </si>
  <si>
    <t>2 "m.č. 1.02</t>
  </si>
  <si>
    <t>2 "m.č. 1.03</t>
  </si>
  <si>
    <t>2 "m.č. 1.01 komer.</t>
  </si>
  <si>
    <t>2 "m.č. 1.27</t>
  </si>
  <si>
    <t>15 "m.č. 2.NP</t>
  </si>
  <si>
    <t xml:space="preserve">10 "m.č. 1.01 komerc. mimo SZ </t>
  </si>
  <si>
    <t>10 "m.č. 1.18</t>
  </si>
  <si>
    <t>10 "m.č. 1.23</t>
  </si>
  <si>
    <t>741320105</t>
  </si>
  <si>
    <t>Montáž jistič jednopólový nn do 25 A ve skříni</t>
  </si>
  <si>
    <t>-2097753955</t>
  </si>
  <si>
    <t>R00000002</t>
  </si>
  <si>
    <t>Kombinovaný proudový chránič s proudovou ochranou OLE - 16B - 1N - 030 AC</t>
  </si>
  <si>
    <t>-1336746325</t>
  </si>
  <si>
    <t>35822403</t>
  </si>
  <si>
    <t>jistič 3pólový-charakteristika B 25A</t>
  </si>
  <si>
    <t>43975655</t>
  </si>
  <si>
    <t>35822109</t>
  </si>
  <si>
    <t>jistič 1pólový-charakteristika B 10A</t>
  </si>
  <si>
    <t>-1795349068</t>
  </si>
  <si>
    <t>35822111</t>
  </si>
  <si>
    <t>jistič 1pólový-charakteristika B 16A</t>
  </si>
  <si>
    <t>-1695123959</t>
  </si>
  <si>
    <t>35822401</t>
  </si>
  <si>
    <t>jistič 3pólový-charakteristika B 16A</t>
  </si>
  <si>
    <t>-1882893199</t>
  </si>
  <si>
    <t>37422110</t>
  </si>
  <si>
    <t>transformátor bezpečnostní 220/240V 12-24V 16VA</t>
  </si>
  <si>
    <t>1244162910</t>
  </si>
  <si>
    <t>741370001</t>
  </si>
  <si>
    <t>Montáž svítidlo žárovkové bytové stropní přisazené 1 zdroj bez skla</t>
  </si>
  <si>
    <t>395768042</t>
  </si>
  <si>
    <t>R40008</t>
  </si>
  <si>
    <t>SvítidloDowulight LED 12D</t>
  </si>
  <si>
    <t>1290599084</t>
  </si>
  <si>
    <t>6 "m.č. 1.01</t>
  </si>
  <si>
    <t>6 "m.č. 1.18b</t>
  </si>
  <si>
    <t>6 "m.č. 1.25</t>
  </si>
  <si>
    <t>6 "m.č. 1.26</t>
  </si>
  <si>
    <t>3 "m.č. 1.27</t>
  </si>
  <si>
    <t>3 "m.č. 1.29</t>
  </si>
  <si>
    <t>12 "m.č. 1.04</t>
  </si>
  <si>
    <t>6 "m.č. 1.03</t>
  </si>
  <si>
    <t xml:space="preserve">10 "m.č. 1.08 </t>
  </si>
  <si>
    <t>34838103</t>
  </si>
  <si>
    <t>svítidlo dočasné nouzové osvětlení, IP66 1x36W, 1h</t>
  </si>
  <si>
    <t>1488403117</t>
  </si>
  <si>
    <t>741370002</t>
  </si>
  <si>
    <t>Montáž svítidlo žárovkové bytové stropní přisazené 1 zdroj se sklem</t>
  </si>
  <si>
    <t>-342458378</t>
  </si>
  <si>
    <t>741371004</t>
  </si>
  <si>
    <t>Montáž svítidlo zářivkové bytové stropní přisazené 2 zdroje s krytem</t>
  </si>
  <si>
    <t>850895377</t>
  </si>
  <si>
    <t>741371815</t>
  </si>
  <si>
    <t>Demontáž svítidel se zachováním funkce</t>
  </si>
  <si>
    <t>551709340</t>
  </si>
  <si>
    <t>741372112</t>
  </si>
  <si>
    <t>Montáž svítidlo LED bytové vestavné podhledové čtvercové do 0,36 m2</t>
  </si>
  <si>
    <t>-1863503273</t>
  </si>
  <si>
    <t>R00000128</t>
  </si>
  <si>
    <t>Vestavné svítidlo do SDK 600x600 LED</t>
  </si>
  <si>
    <t>-2117147844</t>
  </si>
  <si>
    <t>741390943</t>
  </si>
  <si>
    <t>Výměna trubic zářivkových u svítidel prachotěsných</t>
  </si>
  <si>
    <t>-2105846393</t>
  </si>
  <si>
    <t>"nástupiště, výměna a čištění světel</t>
  </si>
  <si>
    <t>R30009</t>
  </si>
  <si>
    <t>Tesla LED trubice24W/845</t>
  </si>
  <si>
    <t>1422565697</t>
  </si>
  <si>
    <t>742320031</t>
  </si>
  <si>
    <t>Montáž napájecího zdroje pro elektrický zámek</t>
  </si>
  <si>
    <t>689537006</t>
  </si>
  <si>
    <t>35822402</t>
  </si>
  <si>
    <t>jistič 3pólový-charakteristika B 20A</t>
  </si>
  <si>
    <t>830859598</t>
  </si>
  <si>
    <t>35889540</t>
  </si>
  <si>
    <t>svodič přepětí - ochrana 3.stupně odnímatelné provedení, 230 V, signalizace, na DIN lištu</t>
  </si>
  <si>
    <t>-1191980803</t>
  </si>
  <si>
    <t>35889541</t>
  </si>
  <si>
    <t>svodič přepětí - výměnný modul, 230V, signalizace, na DIN lištu</t>
  </si>
  <si>
    <t>305444840</t>
  </si>
  <si>
    <t>998741201</t>
  </si>
  <si>
    <t>Přesun hmot procentní pro silnoproud v objektech v do 6 m</t>
  </si>
  <si>
    <t>1889421275</t>
  </si>
  <si>
    <t>998741292</t>
  </si>
  <si>
    <t>Příplatek k přesunu hmot procentní 741 za zvětšený přesun do 100 m</t>
  </si>
  <si>
    <t>-2102205912</t>
  </si>
  <si>
    <t>R00000026</t>
  </si>
  <si>
    <t xml:space="preserve">Připojení osoušeče rukou s HEPA filtrem </t>
  </si>
  <si>
    <t>-1276839480</t>
  </si>
  <si>
    <t>R00000027</t>
  </si>
  <si>
    <t>Montáž zdroje nízkého napětí 12-24V</t>
  </si>
  <si>
    <t>-1099989016</t>
  </si>
  <si>
    <t>R0017</t>
  </si>
  <si>
    <t>Připojení elektromagnetického zámku</t>
  </si>
  <si>
    <t>-185538556</t>
  </si>
  <si>
    <t>34571532</t>
  </si>
  <si>
    <t>krabice přístrojová odbočná s víčkem z PH, 107x107mm, hloubka 50mm</t>
  </si>
  <si>
    <t>-1999208513</t>
  </si>
  <si>
    <t>R005</t>
  </si>
  <si>
    <t>Systém přivolání pomoci</t>
  </si>
  <si>
    <t>1567780156</t>
  </si>
  <si>
    <t>"specifikace (1kpl):</t>
  </si>
  <si>
    <t>IP terminál 1 ks</t>
  </si>
  <si>
    <t>IP tlačítko 1 ks</t>
  </si>
  <si>
    <t>IP  akustická a optická signalizace 1 ks</t>
  </si>
  <si>
    <t>R00000125</t>
  </si>
  <si>
    <t>Platební terminál</t>
  </si>
  <si>
    <t>-1504651644</t>
  </si>
  <si>
    <t>"Vestibul</t>
  </si>
  <si>
    <t>"Pozn.:</t>
  </si>
  <si>
    <t>"Integrovaný platební elektronický validátore mincí a s vracením mincí; grafický displej zobrazující hodnotu vhozeným mincí a instrukce pro uživatele</t>
  </si>
  <si>
    <t>"tiskárna, standardní Interface na bankovní platební terminál</t>
  </si>
  <si>
    <t>2R00000126</t>
  </si>
  <si>
    <t>Čtečka čárových kódů</t>
  </si>
  <si>
    <t>-2119410630</t>
  </si>
  <si>
    <t>3 "vchod do WC</t>
  </si>
  <si>
    <t xml:space="preserve"> "Pozn.: laserové víceřádkové 1D snímání 1200 skenů/s, RS-232 připojení </t>
  </si>
  <si>
    <t>38229006</t>
  </si>
  <si>
    <t>zámek elektrický s aretací</t>
  </si>
  <si>
    <t>-1074094621</t>
  </si>
  <si>
    <t>741810003</t>
  </si>
  <si>
    <t>Celková prohlídka elektrického rozvodu a zařízení do 1 milionu Kč</t>
  </si>
  <si>
    <t>-1664311949</t>
  </si>
  <si>
    <t>34121050</t>
  </si>
  <si>
    <t>kabel sdělovací s Cu jádrem 5x2x0,5mm</t>
  </si>
  <si>
    <t>930580737</t>
  </si>
  <si>
    <t>741810011</t>
  </si>
  <si>
    <t>Příplatek k celkové prohlídce za každých dalších 500 000,- Kč</t>
  </si>
  <si>
    <t>-586791446</t>
  </si>
  <si>
    <t>742121001</t>
  </si>
  <si>
    <t>Montáž kabelů sdělovacích pro vnitřní rozvody do 15 žil</t>
  </si>
  <si>
    <t>-1441823455</t>
  </si>
  <si>
    <t>998742201</t>
  </si>
  <si>
    <t>Přesun hmot procentní pro slaboproud v objektech v do 6 m</t>
  </si>
  <si>
    <t>504437986</t>
  </si>
  <si>
    <t>SO07 - Vzduchotechnika</t>
  </si>
  <si>
    <t xml:space="preserve">    751 - Vzduchotechnika</t>
  </si>
  <si>
    <t>971033231</t>
  </si>
  <si>
    <t>Vybourání otvorů ve zdivu základovém nebo nadzákladovém z cihel, tvárnic, příčkovek z cihel pálených na maltu vápennou nebo vápenocementovou plochy do 0,0225 m2, tl. do 150 mm</t>
  </si>
  <si>
    <t>1146664984</t>
  </si>
  <si>
    <t>751</t>
  </si>
  <si>
    <t>751122092</t>
  </si>
  <si>
    <t>Montáž ventilátoru radiálního nízkotlakého potrubního základního do kruhového potrubí, průměru přes 100 do 200 mm</t>
  </si>
  <si>
    <t>-1648337120</t>
  </si>
  <si>
    <t>54233103</t>
  </si>
  <si>
    <t>ventilátor radiální malý plastový CB 100 H snímač vlhkosti a časový</t>
  </si>
  <si>
    <t>-412978908</t>
  </si>
  <si>
    <t>751322011</t>
  </si>
  <si>
    <t>Montáž talířových ventilů, anemostatů, dýz talířového ventilu, průměru do 100 mm</t>
  </si>
  <si>
    <t>311929954</t>
  </si>
  <si>
    <t>vzt02</t>
  </si>
  <si>
    <t>Kovový ventil přívodní 100</t>
  </si>
  <si>
    <t>-2004605524</t>
  </si>
  <si>
    <t>751510041</t>
  </si>
  <si>
    <t>Vzduchotechnické potrubí z pozinkovaného plechu kruhové, trouba spirálně vinutá bez příruby, průměru do 100 mm</t>
  </si>
  <si>
    <t>26742918</t>
  </si>
  <si>
    <t>751510043</t>
  </si>
  <si>
    <t>Vzduchotechnické potrubí z pozinkovaného plechu kruhové, trouba spirálně vinutá bez příruby, průměru přes 200 do 300 mm</t>
  </si>
  <si>
    <t>-1085066111</t>
  </si>
  <si>
    <t>751514161</t>
  </si>
  <si>
    <t>Montáž oblouku do plechového potrubí kruhového s přírubou, průměru do 100 mm</t>
  </si>
  <si>
    <t>-867618415</t>
  </si>
  <si>
    <t>751514163</t>
  </si>
  <si>
    <t>Montáž oblouku do plechového potrubí kruhového s přírubou, průměru přes 200 do 300 mm</t>
  </si>
  <si>
    <t>-1176360536</t>
  </si>
  <si>
    <t>751514536</t>
  </si>
  <si>
    <t>Montáž spojky do plechového potrubí vnitřní, vnější kruhové bez příruby, průměru přes 100 do 200 mm</t>
  </si>
  <si>
    <t>1425128291</t>
  </si>
  <si>
    <t>7515147.R</t>
  </si>
  <si>
    <t xml:space="preserve">D+M oplechování prostupu střešní krytinou </t>
  </si>
  <si>
    <t>1110715364</t>
  </si>
  <si>
    <t>751514761</t>
  </si>
  <si>
    <t>Montáž protidešťové stříšky nebo výfukové hlavice do plechového potrubí kruhové s přírubou, průměru do 100 mm</t>
  </si>
  <si>
    <t>1196325555</t>
  </si>
  <si>
    <t>42981260</t>
  </si>
  <si>
    <t>hlavice výfuková Pz VZT D 100mm</t>
  </si>
  <si>
    <t>1038630707</t>
  </si>
  <si>
    <t>751537011</t>
  </si>
  <si>
    <t>Montáž kruhového potrubí ohebného neizolovaného z Al laminátové hadice, průměru do 100 mm</t>
  </si>
  <si>
    <t>1051124240</t>
  </si>
  <si>
    <t>42981080</t>
  </si>
  <si>
    <t>oblouk segmentový VZT Pz 60° D 100mm</t>
  </si>
  <si>
    <t>-1517014166</t>
  </si>
  <si>
    <t>42981050</t>
  </si>
  <si>
    <t>spojka kruhová VZT Pz D 200mm</t>
  </si>
  <si>
    <t>925281579</t>
  </si>
  <si>
    <t>vzt03</t>
  </si>
  <si>
    <t>Flexo hadice 100</t>
  </si>
  <si>
    <t>306091018</t>
  </si>
  <si>
    <t>751572031</t>
  </si>
  <si>
    <t>Závěs kruhového potrubí na montovanou konstrukci z nosníku, kotvenou do betonu průměru potrubí do 100 mm</t>
  </si>
  <si>
    <t>1375653193</t>
  </si>
  <si>
    <t>vzt06</t>
  </si>
  <si>
    <t>Montážní a spojovací materiál, těsnící materiál</t>
  </si>
  <si>
    <t>kg</t>
  </si>
  <si>
    <t>-2025661591</t>
  </si>
  <si>
    <t>vzt07</t>
  </si>
  <si>
    <t>Zkoušky zařízení VZT</t>
  </si>
  <si>
    <t>-1523152599</t>
  </si>
  <si>
    <t>SO08 -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</si>
  <si>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</si>
  <si>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</si>
  <si>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</si>
  <si>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</si>
  <si>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</si>
  <si>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</si>
  <si>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</si>
  <si>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</si>
  <si>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010001000</t>
  </si>
  <si>
    <t>…</t>
  </si>
  <si>
    <t>1024</t>
  </si>
  <si>
    <t>205427575</t>
  </si>
  <si>
    <t>013244000</t>
  </si>
  <si>
    <t>Dokumentace pro provádění stavby</t>
  </si>
  <si>
    <t>1239768940</t>
  </si>
  <si>
    <t>013254000</t>
  </si>
  <si>
    <t>Dokumentace skutečného provedení stavby</t>
  </si>
  <si>
    <t>-1631474535</t>
  </si>
  <si>
    <t>VRN3</t>
  </si>
  <si>
    <t>Zařízení staveniště</t>
  </si>
  <si>
    <t>030001000</t>
  </si>
  <si>
    <t>676657741</t>
  </si>
  <si>
    <t>034002000</t>
  </si>
  <si>
    <t>Zabezpečení staveniště</t>
  </si>
  <si>
    <t>-270290441</t>
  </si>
  <si>
    <t>"oplocení staveniště, označení ohrožených prostor, zabezpečení pohybu cestujících</t>
  </si>
  <si>
    <t>035002000</t>
  </si>
  <si>
    <t>Pronájmy ploch, objektů</t>
  </si>
  <si>
    <t>-2006021050</t>
  </si>
  <si>
    <t>"zábory ploch města a ČD, a.s. pro potřeby ZS a prováděných prací - rozsah dle uvážení zhotovitele</t>
  </si>
  <si>
    <t>039002000</t>
  </si>
  <si>
    <t>Zrušení zařízení staveniště</t>
  </si>
  <si>
    <t>-1258716532</t>
  </si>
  <si>
    <t>VRN4</t>
  </si>
  <si>
    <t>Inženýrská činnost</t>
  </si>
  <si>
    <t>044002000</t>
  </si>
  <si>
    <t>Revize</t>
  </si>
  <si>
    <t>-1371577339</t>
  </si>
  <si>
    <t>045002000</t>
  </si>
  <si>
    <t>Kompletační a koordinační činnost</t>
  </si>
  <si>
    <t>-25943103</t>
  </si>
  <si>
    <t>VRN7</t>
  </si>
  <si>
    <t>Provozní vlivy</t>
  </si>
  <si>
    <t>071002000</t>
  </si>
  <si>
    <t>Provoz investora, třetích osob</t>
  </si>
  <si>
    <t>1263860493</t>
  </si>
  <si>
    <t>"rekonstrukce za provozu, zvýšená opatrnost, rozdělení provádění prací dle potřeb provozu, přístupy do prostor provozu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</si>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</sst>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21" fillId="4" borderId="8" xfId="0" applyFont="1" applyFill="1" applyBorder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2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9"/>
      <c r="AS2" s="369"/>
      <c r="AT2" s="369"/>
      <c r="AU2" s="369"/>
      <c r="AV2" s="369"/>
      <c r="AW2" s="369"/>
      <c r="AX2" s="369"/>
      <c r="AY2" s="369"/>
      <c r="AZ2" s="369"/>
      <c r="BA2" s="369"/>
      <c r="BB2" s="369"/>
      <c r="BC2" s="369"/>
      <c r="BD2" s="369"/>
      <c r="BE2" s="36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3" t="s">
        <v>14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3"/>
      <c r="AQ5" s="23"/>
      <c r="AR5" s="21"/>
      <c r="BE5" s="35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5" t="s">
        <v>17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3"/>
      <c r="AQ6" s="23"/>
      <c r="AR6" s="21"/>
      <c r="BE6" s="35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5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/>
      <c r="AO8" s="23"/>
      <c r="AP8" s="23"/>
      <c r="AQ8" s="23"/>
      <c r="AR8" s="21"/>
      <c r="BE8" s="35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1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19</v>
      </c>
      <c r="AO10" s="23"/>
      <c r="AP10" s="23"/>
      <c r="AQ10" s="23"/>
      <c r="AR10" s="21"/>
      <c r="BE10" s="35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19</v>
      </c>
      <c r="AO11" s="23"/>
      <c r="AP11" s="23"/>
      <c r="AQ11" s="23"/>
      <c r="AR11" s="21"/>
      <c r="BE11" s="35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1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351"/>
      <c r="BS13" s="18" t="s">
        <v>6</v>
      </c>
    </row>
    <row r="14" spans="1:74" ht="12.75">
      <c r="B14" s="22"/>
      <c r="C14" s="23"/>
      <c r="D14" s="23"/>
      <c r="E14" s="356" t="s">
        <v>28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35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1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19</v>
      </c>
      <c r="AO16" s="23"/>
      <c r="AP16" s="23"/>
      <c r="AQ16" s="23"/>
      <c r="AR16" s="21"/>
      <c r="BE16" s="35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19</v>
      </c>
      <c r="AO17" s="23"/>
      <c r="AP17" s="23"/>
      <c r="AQ17" s="23"/>
      <c r="AR17" s="21"/>
      <c r="BE17" s="351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1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19</v>
      </c>
      <c r="AO19" s="23"/>
      <c r="AP19" s="23"/>
      <c r="AQ19" s="23"/>
      <c r="AR19" s="21"/>
      <c r="BE19" s="35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19</v>
      </c>
      <c r="AO20" s="23"/>
      <c r="AP20" s="23"/>
      <c r="AQ20" s="23"/>
      <c r="AR20" s="21"/>
      <c r="BE20" s="351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1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1"/>
    </row>
    <row r="23" spans="1:71" s="1" customFormat="1" ht="47.25" customHeight="1">
      <c r="B23" s="22"/>
      <c r="C23" s="23"/>
      <c r="D23" s="23"/>
      <c r="E23" s="358" t="s">
        <v>33</v>
      </c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58"/>
      <c r="V23" s="358"/>
      <c r="W23" s="358"/>
      <c r="X23" s="358"/>
      <c r="Y23" s="358"/>
      <c r="Z23" s="358"/>
      <c r="AA23" s="358"/>
      <c r="AB23" s="358"/>
      <c r="AC23" s="358"/>
      <c r="AD23" s="358"/>
      <c r="AE23" s="358"/>
      <c r="AF23" s="358"/>
      <c r="AG23" s="358"/>
      <c r="AH23" s="358"/>
      <c r="AI23" s="358"/>
      <c r="AJ23" s="358"/>
      <c r="AK23" s="358"/>
      <c r="AL23" s="358"/>
      <c r="AM23" s="358"/>
      <c r="AN23" s="358"/>
      <c r="AO23" s="23"/>
      <c r="AP23" s="23"/>
      <c r="AQ23" s="23"/>
      <c r="AR23" s="21"/>
      <c r="BE23" s="35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1"/>
    </row>
    <row r="26" spans="1:71" s="2" customFormat="1" ht="25.9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9">
        <f>ROUND(AG54,2)</f>
        <v>0</v>
      </c>
      <c r="AL26" s="360"/>
      <c r="AM26" s="360"/>
      <c r="AN26" s="360"/>
      <c r="AO26" s="360"/>
      <c r="AP26" s="37"/>
      <c r="AQ26" s="37"/>
      <c r="AR26" s="40"/>
      <c r="BE26" s="35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1" t="s">
        <v>35</v>
      </c>
      <c r="M28" s="361"/>
      <c r="N28" s="361"/>
      <c r="O28" s="361"/>
      <c r="P28" s="361"/>
      <c r="Q28" s="37"/>
      <c r="R28" s="37"/>
      <c r="S28" s="37"/>
      <c r="T28" s="37"/>
      <c r="U28" s="37"/>
      <c r="V28" s="37"/>
      <c r="W28" s="361" t="s">
        <v>36</v>
      </c>
      <c r="X28" s="361"/>
      <c r="Y28" s="361"/>
      <c r="Z28" s="361"/>
      <c r="AA28" s="361"/>
      <c r="AB28" s="361"/>
      <c r="AC28" s="361"/>
      <c r="AD28" s="361"/>
      <c r="AE28" s="361"/>
      <c r="AF28" s="37"/>
      <c r="AG28" s="37"/>
      <c r="AH28" s="37"/>
      <c r="AI28" s="37"/>
      <c r="AJ28" s="37"/>
      <c r="AK28" s="361" t="s">
        <v>37</v>
      </c>
      <c r="AL28" s="361"/>
      <c r="AM28" s="361"/>
      <c r="AN28" s="361"/>
      <c r="AO28" s="361"/>
      <c r="AP28" s="37"/>
      <c r="AQ28" s="37"/>
      <c r="AR28" s="40"/>
      <c r="BE28" s="351"/>
    </row>
    <row r="29" spans="1:71" s="3" customFormat="1" ht="14.45" customHeight="1"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364">
        <v>0.21</v>
      </c>
      <c r="M29" s="363"/>
      <c r="N29" s="363"/>
      <c r="O29" s="363"/>
      <c r="P29" s="363"/>
      <c r="Q29" s="42"/>
      <c r="R29" s="42"/>
      <c r="S29" s="42"/>
      <c r="T29" s="42"/>
      <c r="U29" s="42"/>
      <c r="V29" s="42"/>
      <c r="W29" s="362">
        <f>ROUND(AZ54, 2)</f>
        <v>0</v>
      </c>
      <c r="X29" s="363"/>
      <c r="Y29" s="363"/>
      <c r="Z29" s="363"/>
      <c r="AA29" s="363"/>
      <c r="AB29" s="363"/>
      <c r="AC29" s="363"/>
      <c r="AD29" s="363"/>
      <c r="AE29" s="363"/>
      <c r="AF29" s="42"/>
      <c r="AG29" s="42"/>
      <c r="AH29" s="42"/>
      <c r="AI29" s="42"/>
      <c r="AJ29" s="42"/>
      <c r="AK29" s="362">
        <f>ROUND(AV54, 2)</f>
        <v>0</v>
      </c>
      <c r="AL29" s="363"/>
      <c r="AM29" s="363"/>
      <c r="AN29" s="363"/>
      <c r="AO29" s="363"/>
      <c r="AP29" s="42"/>
      <c r="AQ29" s="42"/>
      <c r="AR29" s="43"/>
      <c r="BE29" s="352"/>
    </row>
    <row r="30" spans="1:71" s="3" customFormat="1" ht="14.45" customHeight="1"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364">
        <v>0.15</v>
      </c>
      <c r="M30" s="363"/>
      <c r="N30" s="363"/>
      <c r="O30" s="363"/>
      <c r="P30" s="363"/>
      <c r="Q30" s="42"/>
      <c r="R30" s="42"/>
      <c r="S30" s="42"/>
      <c r="T30" s="42"/>
      <c r="U30" s="42"/>
      <c r="V30" s="42"/>
      <c r="W30" s="362">
        <f>ROUND(BA54, 2)</f>
        <v>0</v>
      </c>
      <c r="X30" s="363"/>
      <c r="Y30" s="363"/>
      <c r="Z30" s="363"/>
      <c r="AA30" s="363"/>
      <c r="AB30" s="363"/>
      <c r="AC30" s="363"/>
      <c r="AD30" s="363"/>
      <c r="AE30" s="363"/>
      <c r="AF30" s="42"/>
      <c r="AG30" s="42"/>
      <c r="AH30" s="42"/>
      <c r="AI30" s="42"/>
      <c r="AJ30" s="42"/>
      <c r="AK30" s="362">
        <f>ROUND(AW54, 2)</f>
        <v>0</v>
      </c>
      <c r="AL30" s="363"/>
      <c r="AM30" s="363"/>
      <c r="AN30" s="363"/>
      <c r="AO30" s="363"/>
      <c r="AP30" s="42"/>
      <c r="AQ30" s="42"/>
      <c r="AR30" s="43"/>
      <c r="BE30" s="352"/>
    </row>
    <row r="31" spans="1:71" s="3" customFormat="1" ht="14.45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364">
        <v>0.21</v>
      </c>
      <c r="M31" s="363"/>
      <c r="N31" s="363"/>
      <c r="O31" s="363"/>
      <c r="P31" s="363"/>
      <c r="Q31" s="42"/>
      <c r="R31" s="42"/>
      <c r="S31" s="42"/>
      <c r="T31" s="42"/>
      <c r="U31" s="42"/>
      <c r="V31" s="42"/>
      <c r="W31" s="362">
        <f>ROUND(BB54, 2)</f>
        <v>0</v>
      </c>
      <c r="X31" s="363"/>
      <c r="Y31" s="363"/>
      <c r="Z31" s="363"/>
      <c r="AA31" s="363"/>
      <c r="AB31" s="363"/>
      <c r="AC31" s="363"/>
      <c r="AD31" s="363"/>
      <c r="AE31" s="363"/>
      <c r="AF31" s="42"/>
      <c r="AG31" s="42"/>
      <c r="AH31" s="42"/>
      <c r="AI31" s="42"/>
      <c r="AJ31" s="42"/>
      <c r="AK31" s="362">
        <v>0</v>
      </c>
      <c r="AL31" s="363"/>
      <c r="AM31" s="363"/>
      <c r="AN31" s="363"/>
      <c r="AO31" s="363"/>
      <c r="AP31" s="42"/>
      <c r="AQ31" s="42"/>
      <c r="AR31" s="43"/>
      <c r="BE31" s="352"/>
    </row>
    <row r="32" spans="1:71" s="3" customFormat="1" ht="14.45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364">
        <v>0.15</v>
      </c>
      <c r="M32" s="363"/>
      <c r="N32" s="363"/>
      <c r="O32" s="363"/>
      <c r="P32" s="363"/>
      <c r="Q32" s="42"/>
      <c r="R32" s="42"/>
      <c r="S32" s="42"/>
      <c r="T32" s="42"/>
      <c r="U32" s="42"/>
      <c r="V32" s="42"/>
      <c r="W32" s="362">
        <f>ROUND(BC54, 2)</f>
        <v>0</v>
      </c>
      <c r="X32" s="363"/>
      <c r="Y32" s="363"/>
      <c r="Z32" s="363"/>
      <c r="AA32" s="363"/>
      <c r="AB32" s="363"/>
      <c r="AC32" s="363"/>
      <c r="AD32" s="363"/>
      <c r="AE32" s="363"/>
      <c r="AF32" s="42"/>
      <c r="AG32" s="42"/>
      <c r="AH32" s="42"/>
      <c r="AI32" s="42"/>
      <c r="AJ32" s="42"/>
      <c r="AK32" s="362">
        <v>0</v>
      </c>
      <c r="AL32" s="363"/>
      <c r="AM32" s="363"/>
      <c r="AN32" s="363"/>
      <c r="AO32" s="363"/>
      <c r="AP32" s="42"/>
      <c r="AQ32" s="42"/>
      <c r="AR32" s="43"/>
      <c r="BE32" s="352"/>
    </row>
    <row r="33" spans="1:57" s="3" customFormat="1" ht="14.45" hidden="1" customHeight="1"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364">
        <v>0</v>
      </c>
      <c r="M33" s="363"/>
      <c r="N33" s="363"/>
      <c r="O33" s="363"/>
      <c r="P33" s="363"/>
      <c r="Q33" s="42"/>
      <c r="R33" s="42"/>
      <c r="S33" s="42"/>
      <c r="T33" s="42"/>
      <c r="U33" s="42"/>
      <c r="V33" s="42"/>
      <c r="W33" s="362">
        <f>ROUND(BD54, 2)</f>
        <v>0</v>
      </c>
      <c r="X33" s="363"/>
      <c r="Y33" s="363"/>
      <c r="Z33" s="363"/>
      <c r="AA33" s="363"/>
      <c r="AB33" s="363"/>
      <c r="AC33" s="363"/>
      <c r="AD33" s="363"/>
      <c r="AE33" s="363"/>
      <c r="AF33" s="42"/>
      <c r="AG33" s="42"/>
      <c r="AH33" s="42"/>
      <c r="AI33" s="42"/>
      <c r="AJ33" s="42"/>
      <c r="AK33" s="362">
        <v>0</v>
      </c>
      <c r="AL33" s="363"/>
      <c r="AM33" s="363"/>
      <c r="AN33" s="363"/>
      <c r="AO33" s="36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368" t="s">
        <v>46</v>
      </c>
      <c r="Y35" s="366"/>
      <c r="Z35" s="366"/>
      <c r="AA35" s="366"/>
      <c r="AB35" s="366"/>
      <c r="AC35" s="46"/>
      <c r="AD35" s="46"/>
      <c r="AE35" s="46"/>
      <c r="AF35" s="46"/>
      <c r="AG35" s="46"/>
      <c r="AH35" s="46"/>
      <c r="AI35" s="46"/>
      <c r="AJ35" s="46"/>
      <c r="AK35" s="365">
        <f>SUM(AK26:AK33)</f>
        <v>0</v>
      </c>
      <c r="AL35" s="366"/>
      <c r="AM35" s="366"/>
      <c r="AN35" s="366"/>
      <c r="AO35" s="36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47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21-20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7" t="str">
        <f>K6</f>
        <v>Kroměříž - oprava VB</v>
      </c>
      <c r="M45" s="348"/>
      <c r="N45" s="348"/>
      <c r="O45" s="348"/>
      <c r="P45" s="348"/>
      <c r="Q45" s="348"/>
      <c r="R45" s="348"/>
      <c r="S45" s="348"/>
      <c r="T45" s="348"/>
      <c r="U45" s="348"/>
      <c r="V45" s="348"/>
      <c r="W45" s="348"/>
      <c r="X45" s="348"/>
      <c r="Y45" s="348"/>
      <c r="Z45" s="348"/>
      <c r="AA45" s="348"/>
      <c r="AB45" s="348"/>
      <c r="AC45" s="348"/>
      <c r="AD45" s="348"/>
      <c r="AE45" s="348"/>
      <c r="AF45" s="348"/>
      <c r="AG45" s="348"/>
      <c r="AH45" s="348"/>
      <c r="AI45" s="348"/>
      <c r="AJ45" s="348"/>
      <c r="AK45" s="348"/>
      <c r="AL45" s="348"/>
      <c r="AM45" s="348"/>
      <c r="AN45" s="348"/>
      <c r="AO45" s="348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78" t="str">
        <f>IF(AN8= "","",AN8)</f>
        <v/>
      </c>
      <c r="AN47" s="378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376" t="str">
        <f>IF(E17="","",E17)</f>
        <v xml:space="preserve"> </v>
      </c>
      <c r="AN49" s="377"/>
      <c r="AO49" s="377"/>
      <c r="AP49" s="377"/>
      <c r="AQ49" s="37"/>
      <c r="AR49" s="40"/>
      <c r="AS49" s="379" t="s">
        <v>48</v>
      </c>
      <c r="AT49" s="380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376" t="str">
        <f>IF(E20="","",E20)</f>
        <v xml:space="preserve"> </v>
      </c>
      <c r="AN50" s="377"/>
      <c r="AO50" s="377"/>
      <c r="AP50" s="377"/>
      <c r="AQ50" s="37"/>
      <c r="AR50" s="40"/>
      <c r="AS50" s="381"/>
      <c r="AT50" s="382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83"/>
      <c r="AT51" s="384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2" t="s">
        <v>49</v>
      </c>
      <c r="D52" s="343"/>
      <c r="E52" s="343"/>
      <c r="F52" s="343"/>
      <c r="G52" s="343"/>
      <c r="H52" s="67"/>
      <c r="I52" s="346" t="s">
        <v>50</v>
      </c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70" t="s">
        <v>51</v>
      </c>
      <c r="AH52" s="343"/>
      <c r="AI52" s="343"/>
      <c r="AJ52" s="343"/>
      <c r="AK52" s="343"/>
      <c r="AL52" s="343"/>
      <c r="AM52" s="343"/>
      <c r="AN52" s="346" t="s">
        <v>52</v>
      </c>
      <c r="AO52" s="343"/>
      <c r="AP52" s="343"/>
      <c r="AQ52" s="68" t="s">
        <v>53</v>
      </c>
      <c r="AR52" s="40"/>
      <c r="AS52" s="69" t="s">
        <v>54</v>
      </c>
      <c r="AT52" s="70" t="s">
        <v>55</v>
      </c>
      <c r="AU52" s="70" t="s">
        <v>56</v>
      </c>
      <c r="AV52" s="70" t="s">
        <v>57</v>
      </c>
      <c r="AW52" s="70" t="s">
        <v>58</v>
      </c>
      <c r="AX52" s="70" t="s">
        <v>59</v>
      </c>
      <c r="AY52" s="70" t="s">
        <v>60</v>
      </c>
      <c r="AZ52" s="70" t="s">
        <v>61</v>
      </c>
      <c r="BA52" s="70" t="s">
        <v>62</v>
      </c>
      <c r="BB52" s="70" t="s">
        <v>63</v>
      </c>
      <c r="BC52" s="70" t="s">
        <v>64</v>
      </c>
      <c r="BD52" s="71" t="s">
        <v>65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66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9">
        <f>ROUND(AG55+SUM(AG56:AG58)+AG65+SUM(AG68:AG70),2)</f>
        <v>0</v>
      </c>
      <c r="AH54" s="349"/>
      <c r="AI54" s="349"/>
      <c r="AJ54" s="349"/>
      <c r="AK54" s="349"/>
      <c r="AL54" s="349"/>
      <c r="AM54" s="349"/>
      <c r="AN54" s="385">
        <f t="shared" ref="AN54:AN70" si="0">SUM(AG54,AT54)</f>
        <v>0</v>
      </c>
      <c r="AO54" s="385"/>
      <c r="AP54" s="385"/>
      <c r="AQ54" s="79" t="s">
        <v>19</v>
      </c>
      <c r="AR54" s="80"/>
      <c r="AS54" s="81">
        <f>ROUND(AS55+SUM(AS56:AS58)+AS65+SUM(AS68:AS70),2)</f>
        <v>0</v>
      </c>
      <c r="AT54" s="82">
        <f t="shared" ref="AT54:AT70" si="1">ROUND(SUM(AV54:AW54),2)</f>
        <v>0</v>
      </c>
      <c r="AU54" s="83">
        <f>ROUND(AU55+SUM(AU56:AU58)+AU65+SUM(AU68:AU70),5)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ROUND(AZ55+SUM(AZ56:AZ58)+AZ65+SUM(AZ68:AZ70),2)</f>
        <v>0</v>
      </c>
      <c r="BA54" s="82">
        <f>ROUND(BA55+SUM(BA56:BA58)+BA65+SUM(BA68:BA70),2)</f>
        <v>0</v>
      </c>
      <c r="BB54" s="82">
        <f>ROUND(BB55+SUM(BB56:BB58)+BB65+SUM(BB68:BB70),2)</f>
        <v>0</v>
      </c>
      <c r="BC54" s="82">
        <f>ROUND(BC55+SUM(BC56:BC58)+BC65+SUM(BC68:BC70),2)</f>
        <v>0</v>
      </c>
      <c r="BD54" s="84">
        <f>ROUND(BD55+SUM(BD56:BD58)+BD65+SUM(BD68:BD70),2)</f>
        <v>0</v>
      </c>
      <c r="BS54" s="85" t="s">
        <v>67</v>
      </c>
      <c r="BT54" s="85" t="s">
        <v>68</v>
      </c>
      <c r="BU54" s="86" t="s">
        <v>69</v>
      </c>
      <c r="BV54" s="85" t="s">
        <v>70</v>
      </c>
      <c r="BW54" s="85" t="s">
        <v>5</v>
      </c>
      <c r="BX54" s="85" t="s">
        <v>71</v>
      </c>
      <c r="CL54" s="85" t="s">
        <v>19</v>
      </c>
    </row>
    <row r="55" spans="1:91" s="7" customFormat="1" ht="16.5" customHeight="1">
      <c r="A55" s="87" t="s">
        <v>72</v>
      </c>
      <c r="B55" s="88"/>
      <c r="C55" s="89"/>
      <c r="D55" s="344" t="s">
        <v>73</v>
      </c>
      <c r="E55" s="344"/>
      <c r="F55" s="344"/>
      <c r="G55" s="344"/>
      <c r="H55" s="344"/>
      <c r="I55" s="90"/>
      <c r="J55" s="344" t="s">
        <v>74</v>
      </c>
      <c r="K55" s="344"/>
      <c r="L55" s="344"/>
      <c r="M55" s="344"/>
      <c r="N55" s="344"/>
      <c r="O55" s="344"/>
      <c r="P55" s="344"/>
      <c r="Q55" s="344"/>
      <c r="R55" s="344"/>
      <c r="S55" s="344"/>
      <c r="T55" s="344"/>
      <c r="U55" s="344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73">
        <f>'SO01 - Stavební část'!J30</f>
        <v>0</v>
      </c>
      <c r="AH55" s="374"/>
      <c r="AI55" s="374"/>
      <c r="AJ55" s="374"/>
      <c r="AK55" s="374"/>
      <c r="AL55" s="374"/>
      <c r="AM55" s="374"/>
      <c r="AN55" s="373">
        <f t="shared" si="0"/>
        <v>0</v>
      </c>
      <c r="AO55" s="374"/>
      <c r="AP55" s="374"/>
      <c r="AQ55" s="91" t="s">
        <v>75</v>
      </c>
      <c r="AR55" s="92"/>
      <c r="AS55" s="93">
        <v>0</v>
      </c>
      <c r="AT55" s="94">
        <f t="shared" si="1"/>
        <v>0</v>
      </c>
      <c r="AU55" s="95">
        <f>'SO01 - Stavební část'!P99</f>
        <v>0</v>
      </c>
      <c r="AV55" s="94">
        <f>'SO01 - Stavební část'!J33</f>
        <v>0</v>
      </c>
      <c r="AW55" s="94">
        <f>'SO01 - Stavební část'!J34</f>
        <v>0</v>
      </c>
      <c r="AX55" s="94">
        <f>'SO01 - Stavební část'!J35</f>
        <v>0</v>
      </c>
      <c r="AY55" s="94">
        <f>'SO01 - Stavební část'!J36</f>
        <v>0</v>
      </c>
      <c r="AZ55" s="94">
        <f>'SO01 - Stavební část'!F33</f>
        <v>0</v>
      </c>
      <c r="BA55" s="94">
        <f>'SO01 - Stavební část'!F34</f>
        <v>0</v>
      </c>
      <c r="BB55" s="94">
        <f>'SO01 - Stavební část'!F35</f>
        <v>0</v>
      </c>
      <c r="BC55" s="94">
        <f>'SO01 - Stavební část'!F36</f>
        <v>0</v>
      </c>
      <c r="BD55" s="96">
        <f>'SO01 - Stavební část'!F37</f>
        <v>0</v>
      </c>
      <c r="BT55" s="97" t="s">
        <v>76</v>
      </c>
      <c r="BV55" s="97" t="s">
        <v>70</v>
      </c>
      <c r="BW55" s="97" t="s">
        <v>77</v>
      </c>
      <c r="BX55" s="97" t="s">
        <v>5</v>
      </c>
      <c r="CL55" s="97" t="s">
        <v>19</v>
      </c>
      <c r="CM55" s="97" t="s">
        <v>78</v>
      </c>
    </row>
    <row r="56" spans="1:91" s="7" customFormat="1" ht="16.5" customHeight="1">
      <c r="A56" s="87" t="s">
        <v>72</v>
      </c>
      <c r="B56" s="88"/>
      <c r="C56" s="89"/>
      <c r="D56" s="344" t="s">
        <v>79</v>
      </c>
      <c r="E56" s="344"/>
      <c r="F56" s="344"/>
      <c r="G56" s="344"/>
      <c r="H56" s="344"/>
      <c r="I56" s="90"/>
      <c r="J56" s="344" t="s">
        <v>80</v>
      </c>
      <c r="K56" s="344"/>
      <c r="L56" s="344"/>
      <c r="M56" s="344"/>
      <c r="N56" s="344"/>
      <c r="O56" s="344"/>
      <c r="P56" s="344"/>
      <c r="Q56" s="344"/>
      <c r="R56" s="344"/>
      <c r="S56" s="344"/>
      <c r="T56" s="344"/>
      <c r="U56" s="344"/>
      <c r="V56" s="344"/>
      <c r="W56" s="344"/>
      <c r="X56" s="344"/>
      <c r="Y56" s="344"/>
      <c r="Z56" s="344"/>
      <c r="AA56" s="344"/>
      <c r="AB56" s="344"/>
      <c r="AC56" s="344"/>
      <c r="AD56" s="344"/>
      <c r="AE56" s="344"/>
      <c r="AF56" s="344"/>
      <c r="AG56" s="373">
        <f>'SO02 - Střešní konstrukce'!J30</f>
        <v>0</v>
      </c>
      <c r="AH56" s="374"/>
      <c r="AI56" s="374"/>
      <c r="AJ56" s="374"/>
      <c r="AK56" s="374"/>
      <c r="AL56" s="374"/>
      <c r="AM56" s="374"/>
      <c r="AN56" s="373">
        <f t="shared" si="0"/>
        <v>0</v>
      </c>
      <c r="AO56" s="374"/>
      <c r="AP56" s="374"/>
      <c r="AQ56" s="91" t="s">
        <v>75</v>
      </c>
      <c r="AR56" s="92"/>
      <c r="AS56" s="93">
        <v>0</v>
      </c>
      <c r="AT56" s="94">
        <f t="shared" si="1"/>
        <v>0</v>
      </c>
      <c r="AU56" s="95">
        <f>'SO02 - Střešní konstrukce'!P84</f>
        <v>0</v>
      </c>
      <c r="AV56" s="94">
        <f>'SO02 - Střešní konstrukce'!J33</f>
        <v>0</v>
      </c>
      <c r="AW56" s="94">
        <f>'SO02 - Střešní konstrukce'!J34</f>
        <v>0</v>
      </c>
      <c r="AX56" s="94">
        <f>'SO02 - Střešní konstrukce'!J35</f>
        <v>0</v>
      </c>
      <c r="AY56" s="94">
        <f>'SO02 - Střešní konstrukce'!J36</f>
        <v>0</v>
      </c>
      <c r="AZ56" s="94">
        <f>'SO02 - Střešní konstrukce'!F33</f>
        <v>0</v>
      </c>
      <c r="BA56" s="94">
        <f>'SO02 - Střešní konstrukce'!F34</f>
        <v>0</v>
      </c>
      <c r="BB56" s="94">
        <f>'SO02 - Střešní konstrukce'!F35</f>
        <v>0</v>
      </c>
      <c r="BC56" s="94">
        <f>'SO02 - Střešní konstrukce'!F36</f>
        <v>0</v>
      </c>
      <c r="BD56" s="96">
        <f>'SO02 - Střešní konstrukce'!F37</f>
        <v>0</v>
      </c>
      <c r="BT56" s="97" t="s">
        <v>76</v>
      </c>
      <c r="BV56" s="97" t="s">
        <v>70</v>
      </c>
      <c r="BW56" s="97" t="s">
        <v>81</v>
      </c>
      <c r="BX56" s="97" t="s">
        <v>5</v>
      </c>
      <c r="CL56" s="97" t="s">
        <v>19</v>
      </c>
      <c r="CM56" s="97" t="s">
        <v>78</v>
      </c>
    </row>
    <row r="57" spans="1:91" s="7" customFormat="1" ht="16.5" customHeight="1">
      <c r="A57" s="87" t="s">
        <v>72</v>
      </c>
      <c r="B57" s="88"/>
      <c r="C57" s="89"/>
      <c r="D57" s="344" t="s">
        <v>82</v>
      </c>
      <c r="E57" s="344"/>
      <c r="F57" s="344"/>
      <c r="G57" s="344"/>
      <c r="H57" s="344"/>
      <c r="I57" s="90"/>
      <c r="J57" s="344" t="s">
        <v>83</v>
      </c>
      <c r="K57" s="344"/>
      <c r="L57" s="344"/>
      <c r="M57" s="344"/>
      <c r="N57" s="344"/>
      <c r="O57" s="344"/>
      <c r="P57" s="344"/>
      <c r="Q57" s="344"/>
      <c r="R57" s="344"/>
      <c r="S57" s="344"/>
      <c r="T57" s="344"/>
      <c r="U57" s="344"/>
      <c r="V57" s="344"/>
      <c r="W57" s="344"/>
      <c r="X57" s="344"/>
      <c r="Y57" s="344"/>
      <c r="Z57" s="344"/>
      <c r="AA57" s="344"/>
      <c r="AB57" s="344"/>
      <c r="AC57" s="344"/>
      <c r="AD57" s="344"/>
      <c r="AE57" s="344"/>
      <c r="AF57" s="344"/>
      <c r="AG57" s="373">
        <f>'SO03 - Oprava fasády'!J30</f>
        <v>0</v>
      </c>
      <c r="AH57" s="374"/>
      <c r="AI57" s="374"/>
      <c r="AJ57" s="374"/>
      <c r="AK57" s="374"/>
      <c r="AL57" s="374"/>
      <c r="AM57" s="374"/>
      <c r="AN57" s="373">
        <f t="shared" si="0"/>
        <v>0</v>
      </c>
      <c r="AO57" s="374"/>
      <c r="AP57" s="374"/>
      <c r="AQ57" s="91" t="s">
        <v>75</v>
      </c>
      <c r="AR57" s="92"/>
      <c r="AS57" s="93">
        <v>0</v>
      </c>
      <c r="AT57" s="94">
        <f t="shared" si="1"/>
        <v>0</v>
      </c>
      <c r="AU57" s="95">
        <f>'SO03 - Oprava fasády'!P86</f>
        <v>0</v>
      </c>
      <c r="AV57" s="94">
        <f>'SO03 - Oprava fasády'!J33</f>
        <v>0</v>
      </c>
      <c r="AW57" s="94">
        <f>'SO03 - Oprava fasády'!J34</f>
        <v>0</v>
      </c>
      <c r="AX57" s="94">
        <f>'SO03 - Oprava fasády'!J35</f>
        <v>0</v>
      </c>
      <c r="AY57" s="94">
        <f>'SO03 - Oprava fasády'!J36</f>
        <v>0</v>
      </c>
      <c r="AZ57" s="94">
        <f>'SO03 - Oprava fasády'!F33</f>
        <v>0</v>
      </c>
      <c r="BA57" s="94">
        <f>'SO03 - Oprava fasády'!F34</f>
        <v>0</v>
      </c>
      <c r="BB57" s="94">
        <f>'SO03 - Oprava fasády'!F35</f>
        <v>0</v>
      </c>
      <c r="BC57" s="94">
        <f>'SO03 - Oprava fasády'!F36</f>
        <v>0</v>
      </c>
      <c r="BD57" s="96">
        <f>'SO03 - Oprava fasády'!F37</f>
        <v>0</v>
      </c>
      <c r="BT57" s="97" t="s">
        <v>76</v>
      </c>
      <c r="BV57" s="97" t="s">
        <v>70</v>
      </c>
      <c r="BW57" s="97" t="s">
        <v>84</v>
      </c>
      <c r="BX57" s="97" t="s">
        <v>5</v>
      </c>
      <c r="CL57" s="97" t="s">
        <v>19</v>
      </c>
      <c r="CM57" s="97" t="s">
        <v>78</v>
      </c>
    </row>
    <row r="58" spans="1:91" s="7" customFormat="1" ht="16.5" customHeight="1">
      <c r="B58" s="88"/>
      <c r="C58" s="89"/>
      <c r="D58" s="344" t="s">
        <v>85</v>
      </c>
      <c r="E58" s="344"/>
      <c r="F58" s="344"/>
      <c r="G58" s="344"/>
      <c r="H58" s="344"/>
      <c r="I58" s="90"/>
      <c r="J58" s="344" t="s">
        <v>86</v>
      </c>
      <c r="K58" s="344"/>
      <c r="L58" s="344"/>
      <c r="M58" s="344"/>
      <c r="N58" s="344"/>
      <c r="O58" s="344"/>
      <c r="P58" s="344"/>
      <c r="Q58" s="344"/>
      <c r="R58" s="344"/>
      <c r="S58" s="344"/>
      <c r="T58" s="344"/>
      <c r="U58" s="344"/>
      <c r="V58" s="344"/>
      <c r="W58" s="344"/>
      <c r="X58" s="344"/>
      <c r="Y58" s="344"/>
      <c r="Z58" s="344"/>
      <c r="AA58" s="344"/>
      <c r="AB58" s="344"/>
      <c r="AC58" s="344"/>
      <c r="AD58" s="344"/>
      <c r="AE58" s="344"/>
      <c r="AF58" s="344"/>
      <c r="AG58" s="375">
        <f>ROUND(SUM(AG59:AG64),2)</f>
        <v>0</v>
      </c>
      <c r="AH58" s="374"/>
      <c r="AI58" s="374"/>
      <c r="AJ58" s="374"/>
      <c r="AK58" s="374"/>
      <c r="AL58" s="374"/>
      <c r="AM58" s="374"/>
      <c r="AN58" s="373">
        <f t="shared" si="0"/>
        <v>0</v>
      </c>
      <c r="AO58" s="374"/>
      <c r="AP58" s="374"/>
      <c r="AQ58" s="91" t="s">
        <v>75</v>
      </c>
      <c r="AR58" s="92"/>
      <c r="AS58" s="93">
        <f>ROUND(SUM(AS59:AS64),2)</f>
        <v>0</v>
      </c>
      <c r="AT58" s="94">
        <f t="shared" si="1"/>
        <v>0</v>
      </c>
      <c r="AU58" s="95">
        <f>ROUND(SUM(AU59:AU64),5)</f>
        <v>0</v>
      </c>
      <c r="AV58" s="94">
        <f>ROUND(AZ58*L29,2)</f>
        <v>0</v>
      </c>
      <c r="AW58" s="94">
        <f>ROUND(BA58*L30,2)</f>
        <v>0</v>
      </c>
      <c r="AX58" s="94">
        <f>ROUND(BB58*L29,2)</f>
        <v>0</v>
      </c>
      <c r="AY58" s="94">
        <f>ROUND(BC58*L30,2)</f>
        <v>0</v>
      </c>
      <c r="AZ58" s="94">
        <f>ROUND(SUM(AZ59:AZ64),2)</f>
        <v>0</v>
      </c>
      <c r="BA58" s="94">
        <f>ROUND(SUM(BA59:BA64),2)</f>
        <v>0</v>
      </c>
      <c r="BB58" s="94">
        <f>ROUND(SUM(BB59:BB64),2)</f>
        <v>0</v>
      </c>
      <c r="BC58" s="94">
        <f>ROUND(SUM(BC59:BC64),2)</f>
        <v>0</v>
      </c>
      <c r="BD58" s="96">
        <f>ROUND(SUM(BD59:BD64),2)</f>
        <v>0</v>
      </c>
      <c r="BS58" s="97" t="s">
        <v>67</v>
      </c>
      <c r="BT58" s="97" t="s">
        <v>76</v>
      </c>
      <c r="BU58" s="97" t="s">
        <v>69</v>
      </c>
      <c r="BV58" s="97" t="s">
        <v>70</v>
      </c>
      <c r="BW58" s="97" t="s">
        <v>87</v>
      </c>
      <c r="BX58" s="97" t="s">
        <v>5</v>
      </c>
      <c r="CL58" s="97" t="s">
        <v>19</v>
      </c>
      <c r="CM58" s="97" t="s">
        <v>78</v>
      </c>
    </row>
    <row r="59" spans="1:91" s="4" customFormat="1" ht="16.5" customHeight="1">
      <c r="A59" s="87" t="s">
        <v>72</v>
      </c>
      <c r="B59" s="52"/>
      <c r="C59" s="98"/>
      <c r="D59" s="98"/>
      <c r="E59" s="345" t="s">
        <v>88</v>
      </c>
      <c r="F59" s="345"/>
      <c r="G59" s="345"/>
      <c r="H59" s="345"/>
      <c r="I59" s="345"/>
      <c r="J59" s="98"/>
      <c r="K59" s="345" t="s">
        <v>74</v>
      </c>
      <c r="L59" s="345"/>
      <c r="M59" s="345"/>
      <c r="N59" s="345"/>
      <c r="O59" s="345"/>
      <c r="P59" s="345"/>
      <c r="Q59" s="345"/>
      <c r="R59" s="345"/>
      <c r="S59" s="345"/>
      <c r="T59" s="345"/>
      <c r="U59" s="345"/>
      <c r="V59" s="345"/>
      <c r="W59" s="345"/>
      <c r="X59" s="345"/>
      <c r="Y59" s="345"/>
      <c r="Z59" s="345"/>
      <c r="AA59" s="345"/>
      <c r="AB59" s="345"/>
      <c r="AC59" s="345"/>
      <c r="AD59" s="345"/>
      <c r="AE59" s="345"/>
      <c r="AF59" s="345"/>
      <c r="AG59" s="371">
        <f>'01 - Stavební část'!J32</f>
        <v>0</v>
      </c>
      <c r="AH59" s="372"/>
      <c r="AI59" s="372"/>
      <c r="AJ59" s="372"/>
      <c r="AK59" s="372"/>
      <c r="AL59" s="372"/>
      <c r="AM59" s="372"/>
      <c r="AN59" s="371">
        <f t="shared" si="0"/>
        <v>0</v>
      </c>
      <c r="AO59" s="372"/>
      <c r="AP59" s="372"/>
      <c r="AQ59" s="99" t="s">
        <v>89</v>
      </c>
      <c r="AR59" s="54"/>
      <c r="AS59" s="100">
        <v>0</v>
      </c>
      <c r="AT59" s="101">
        <f t="shared" si="1"/>
        <v>0</v>
      </c>
      <c r="AU59" s="102">
        <f>'01 - Stavební část'!P97</f>
        <v>0</v>
      </c>
      <c r="AV59" s="101">
        <f>'01 - Stavební část'!J35</f>
        <v>0</v>
      </c>
      <c r="AW59" s="101">
        <f>'01 - Stavební část'!J36</f>
        <v>0</v>
      </c>
      <c r="AX59" s="101">
        <f>'01 - Stavební část'!J37</f>
        <v>0</v>
      </c>
      <c r="AY59" s="101">
        <f>'01 - Stavební část'!J38</f>
        <v>0</v>
      </c>
      <c r="AZ59" s="101">
        <f>'01 - Stavební část'!F35</f>
        <v>0</v>
      </c>
      <c r="BA59" s="101">
        <f>'01 - Stavební část'!F36</f>
        <v>0</v>
      </c>
      <c r="BB59" s="101">
        <f>'01 - Stavební část'!F37</f>
        <v>0</v>
      </c>
      <c r="BC59" s="101">
        <f>'01 - Stavební část'!F38</f>
        <v>0</v>
      </c>
      <c r="BD59" s="103">
        <f>'01 - Stavební část'!F39</f>
        <v>0</v>
      </c>
      <c r="BT59" s="104" t="s">
        <v>78</v>
      </c>
      <c r="BV59" s="104" t="s">
        <v>70</v>
      </c>
      <c r="BW59" s="104" t="s">
        <v>90</v>
      </c>
      <c r="BX59" s="104" t="s">
        <v>87</v>
      </c>
      <c r="CL59" s="104" t="s">
        <v>19</v>
      </c>
    </row>
    <row r="60" spans="1:91" s="4" customFormat="1" ht="16.5" customHeight="1">
      <c r="A60" s="87" t="s">
        <v>72</v>
      </c>
      <c r="B60" s="52"/>
      <c r="C60" s="98"/>
      <c r="D60" s="98"/>
      <c r="E60" s="345" t="s">
        <v>91</v>
      </c>
      <c r="F60" s="345"/>
      <c r="G60" s="345"/>
      <c r="H60" s="345"/>
      <c r="I60" s="345"/>
      <c r="J60" s="98"/>
      <c r="K60" s="345" t="s">
        <v>92</v>
      </c>
      <c r="L60" s="345"/>
      <c r="M60" s="345"/>
      <c r="N60" s="345"/>
      <c r="O60" s="345"/>
      <c r="P60" s="345"/>
      <c r="Q60" s="345"/>
      <c r="R60" s="345"/>
      <c r="S60" s="345"/>
      <c r="T60" s="345"/>
      <c r="U60" s="345"/>
      <c r="V60" s="345"/>
      <c r="W60" s="345"/>
      <c r="X60" s="345"/>
      <c r="Y60" s="345"/>
      <c r="Z60" s="345"/>
      <c r="AA60" s="345"/>
      <c r="AB60" s="345"/>
      <c r="AC60" s="345"/>
      <c r="AD60" s="345"/>
      <c r="AE60" s="345"/>
      <c r="AF60" s="345"/>
      <c r="AG60" s="371">
        <f>'02 - UT- Demontáže'!J32</f>
        <v>0</v>
      </c>
      <c r="AH60" s="372"/>
      <c r="AI60" s="372"/>
      <c r="AJ60" s="372"/>
      <c r="AK60" s="372"/>
      <c r="AL60" s="372"/>
      <c r="AM60" s="372"/>
      <c r="AN60" s="371">
        <f t="shared" si="0"/>
        <v>0</v>
      </c>
      <c r="AO60" s="372"/>
      <c r="AP60" s="372"/>
      <c r="AQ60" s="99" t="s">
        <v>89</v>
      </c>
      <c r="AR60" s="54"/>
      <c r="AS60" s="100">
        <v>0</v>
      </c>
      <c r="AT60" s="101">
        <f t="shared" si="1"/>
        <v>0</v>
      </c>
      <c r="AU60" s="102">
        <f>'02 - UT- Demontáže'!P90</f>
        <v>0</v>
      </c>
      <c r="AV60" s="101">
        <f>'02 - UT- Demontáže'!J35</f>
        <v>0</v>
      </c>
      <c r="AW60" s="101">
        <f>'02 - UT- Demontáže'!J36</f>
        <v>0</v>
      </c>
      <c r="AX60" s="101">
        <f>'02 - UT- Demontáže'!J37</f>
        <v>0</v>
      </c>
      <c r="AY60" s="101">
        <f>'02 - UT- Demontáže'!J38</f>
        <v>0</v>
      </c>
      <c r="AZ60" s="101">
        <f>'02 - UT- Demontáže'!F35</f>
        <v>0</v>
      </c>
      <c r="BA60" s="101">
        <f>'02 - UT- Demontáže'!F36</f>
        <v>0</v>
      </c>
      <c r="BB60" s="101">
        <f>'02 - UT- Demontáže'!F37</f>
        <v>0</v>
      </c>
      <c r="BC60" s="101">
        <f>'02 - UT- Demontáže'!F38</f>
        <v>0</v>
      </c>
      <c r="BD60" s="103">
        <f>'02 - UT- Demontáže'!F39</f>
        <v>0</v>
      </c>
      <c r="BT60" s="104" t="s">
        <v>78</v>
      </c>
      <c r="BV60" s="104" t="s">
        <v>70</v>
      </c>
      <c r="BW60" s="104" t="s">
        <v>93</v>
      </c>
      <c r="BX60" s="104" t="s">
        <v>87</v>
      </c>
      <c r="CL60" s="104" t="s">
        <v>19</v>
      </c>
    </row>
    <row r="61" spans="1:91" s="4" customFormat="1" ht="16.5" customHeight="1">
      <c r="A61" s="87" t="s">
        <v>72</v>
      </c>
      <c r="B61" s="52"/>
      <c r="C61" s="98"/>
      <c r="D61" s="98"/>
      <c r="E61" s="345" t="s">
        <v>94</v>
      </c>
      <c r="F61" s="345"/>
      <c r="G61" s="345"/>
      <c r="H61" s="345"/>
      <c r="I61" s="345"/>
      <c r="J61" s="98"/>
      <c r="K61" s="345" t="s">
        <v>95</v>
      </c>
      <c r="L61" s="345"/>
      <c r="M61" s="345"/>
      <c r="N61" s="345"/>
      <c r="O61" s="345"/>
      <c r="P61" s="345"/>
      <c r="Q61" s="345"/>
      <c r="R61" s="345"/>
      <c r="S61" s="345"/>
      <c r="T61" s="345"/>
      <c r="U61" s="345"/>
      <c r="V61" s="345"/>
      <c r="W61" s="345"/>
      <c r="X61" s="345"/>
      <c r="Y61" s="345"/>
      <c r="Z61" s="345"/>
      <c r="AA61" s="345"/>
      <c r="AB61" s="345"/>
      <c r="AC61" s="345"/>
      <c r="AD61" s="345"/>
      <c r="AE61" s="345"/>
      <c r="AF61" s="345"/>
      <c r="AG61" s="371">
        <f>'03 - UT-Veřejné WC veřejnost'!J32</f>
        <v>0</v>
      </c>
      <c r="AH61" s="372"/>
      <c r="AI61" s="372"/>
      <c r="AJ61" s="372"/>
      <c r="AK61" s="372"/>
      <c r="AL61" s="372"/>
      <c r="AM61" s="372"/>
      <c r="AN61" s="371">
        <f t="shared" si="0"/>
        <v>0</v>
      </c>
      <c r="AO61" s="372"/>
      <c r="AP61" s="372"/>
      <c r="AQ61" s="99" t="s">
        <v>89</v>
      </c>
      <c r="AR61" s="54"/>
      <c r="AS61" s="100">
        <v>0</v>
      </c>
      <c r="AT61" s="101">
        <f t="shared" si="1"/>
        <v>0</v>
      </c>
      <c r="AU61" s="102">
        <f>'03 - UT-Veřejné WC veřejnost'!P92</f>
        <v>0</v>
      </c>
      <c r="AV61" s="101">
        <f>'03 - UT-Veřejné WC veřejnost'!J35</f>
        <v>0</v>
      </c>
      <c r="AW61" s="101">
        <f>'03 - UT-Veřejné WC veřejnost'!J36</f>
        <v>0</v>
      </c>
      <c r="AX61" s="101">
        <f>'03 - UT-Veřejné WC veřejnost'!J37</f>
        <v>0</v>
      </c>
      <c r="AY61" s="101">
        <f>'03 - UT-Veřejné WC veřejnost'!J38</f>
        <v>0</v>
      </c>
      <c r="AZ61" s="101">
        <f>'03 - UT-Veřejné WC veřejnost'!F35</f>
        <v>0</v>
      </c>
      <c r="BA61" s="101">
        <f>'03 - UT-Veřejné WC veřejnost'!F36</f>
        <v>0</v>
      </c>
      <c r="BB61" s="101">
        <f>'03 - UT-Veřejné WC veřejnost'!F37</f>
        <v>0</v>
      </c>
      <c r="BC61" s="101">
        <f>'03 - UT-Veřejné WC veřejnost'!F38</f>
        <v>0</v>
      </c>
      <c r="BD61" s="103">
        <f>'03 - UT-Veřejné WC veřejnost'!F39</f>
        <v>0</v>
      </c>
      <c r="BT61" s="104" t="s">
        <v>78</v>
      </c>
      <c r="BV61" s="104" t="s">
        <v>70</v>
      </c>
      <c r="BW61" s="104" t="s">
        <v>96</v>
      </c>
      <c r="BX61" s="104" t="s">
        <v>87</v>
      </c>
      <c r="CL61" s="104" t="s">
        <v>19</v>
      </c>
    </row>
    <row r="62" spans="1:91" s="4" customFormat="1" ht="16.5" customHeight="1">
      <c r="A62" s="87" t="s">
        <v>72</v>
      </c>
      <c r="B62" s="52"/>
      <c r="C62" s="98"/>
      <c r="D62" s="98"/>
      <c r="E62" s="345" t="s">
        <v>97</v>
      </c>
      <c r="F62" s="345"/>
      <c r="G62" s="345"/>
      <c r="H62" s="345"/>
      <c r="I62" s="345"/>
      <c r="J62" s="98"/>
      <c r="K62" s="345" t="s">
        <v>98</v>
      </c>
      <c r="L62" s="345"/>
      <c r="M62" s="345"/>
      <c r="N62" s="345"/>
      <c r="O62" s="345"/>
      <c r="P62" s="345"/>
      <c r="Q62" s="345"/>
      <c r="R62" s="345"/>
      <c r="S62" s="345"/>
      <c r="T62" s="345"/>
      <c r="U62" s="345"/>
      <c r="V62" s="345"/>
      <c r="W62" s="345"/>
      <c r="X62" s="345"/>
      <c r="Y62" s="345"/>
      <c r="Z62" s="345"/>
      <c r="AA62" s="345"/>
      <c r="AB62" s="345"/>
      <c r="AC62" s="345"/>
      <c r="AD62" s="345"/>
      <c r="AE62" s="345"/>
      <c r="AF62" s="345"/>
      <c r="AG62" s="371">
        <f>'04 - UT- Komerční prostory'!J32</f>
        <v>0</v>
      </c>
      <c r="AH62" s="372"/>
      <c r="AI62" s="372"/>
      <c r="AJ62" s="372"/>
      <c r="AK62" s="372"/>
      <c r="AL62" s="372"/>
      <c r="AM62" s="372"/>
      <c r="AN62" s="371">
        <f t="shared" si="0"/>
        <v>0</v>
      </c>
      <c r="AO62" s="372"/>
      <c r="AP62" s="372"/>
      <c r="AQ62" s="99" t="s">
        <v>89</v>
      </c>
      <c r="AR62" s="54"/>
      <c r="AS62" s="100">
        <v>0</v>
      </c>
      <c r="AT62" s="101">
        <f t="shared" si="1"/>
        <v>0</v>
      </c>
      <c r="AU62" s="102">
        <f>'04 - UT- Komerční prostory'!P91</f>
        <v>0</v>
      </c>
      <c r="AV62" s="101">
        <f>'04 - UT- Komerční prostory'!J35</f>
        <v>0</v>
      </c>
      <c r="AW62" s="101">
        <f>'04 - UT- Komerční prostory'!J36</f>
        <v>0</v>
      </c>
      <c r="AX62" s="101">
        <f>'04 - UT- Komerční prostory'!J37</f>
        <v>0</v>
      </c>
      <c r="AY62" s="101">
        <f>'04 - UT- Komerční prostory'!J38</f>
        <v>0</v>
      </c>
      <c r="AZ62" s="101">
        <f>'04 - UT- Komerční prostory'!F35</f>
        <v>0</v>
      </c>
      <c r="BA62" s="101">
        <f>'04 - UT- Komerční prostory'!F36</f>
        <v>0</v>
      </c>
      <c r="BB62" s="101">
        <f>'04 - UT- Komerční prostory'!F37</f>
        <v>0</v>
      </c>
      <c r="BC62" s="101">
        <f>'04 - UT- Komerční prostory'!F38</f>
        <v>0</v>
      </c>
      <c r="BD62" s="103">
        <f>'04 - UT- Komerční prostory'!F39</f>
        <v>0</v>
      </c>
      <c r="BT62" s="104" t="s">
        <v>78</v>
      </c>
      <c r="BV62" s="104" t="s">
        <v>70</v>
      </c>
      <c r="BW62" s="104" t="s">
        <v>99</v>
      </c>
      <c r="BX62" s="104" t="s">
        <v>87</v>
      </c>
      <c r="CL62" s="104" t="s">
        <v>19</v>
      </c>
    </row>
    <row r="63" spans="1:91" s="4" customFormat="1" ht="16.5" customHeight="1">
      <c r="A63" s="87" t="s">
        <v>72</v>
      </c>
      <c r="B63" s="52"/>
      <c r="C63" s="98"/>
      <c r="D63" s="98"/>
      <c r="E63" s="345" t="s">
        <v>100</v>
      </c>
      <c r="F63" s="345"/>
      <c r="G63" s="345"/>
      <c r="H63" s="345"/>
      <c r="I63" s="345"/>
      <c r="J63" s="98"/>
      <c r="K63" s="345" t="s">
        <v>101</v>
      </c>
      <c r="L63" s="345"/>
      <c r="M63" s="345"/>
      <c r="N63" s="345"/>
      <c r="O63" s="345"/>
      <c r="P63" s="345"/>
      <c r="Q63" s="345"/>
      <c r="R63" s="345"/>
      <c r="S63" s="345"/>
      <c r="T63" s="345"/>
      <c r="U63" s="345"/>
      <c r="V63" s="345"/>
      <c r="W63" s="345"/>
      <c r="X63" s="345"/>
      <c r="Y63" s="345"/>
      <c r="Z63" s="345"/>
      <c r="AA63" s="345"/>
      <c r="AB63" s="345"/>
      <c r="AC63" s="345"/>
      <c r="AD63" s="345"/>
      <c r="AE63" s="345"/>
      <c r="AF63" s="345"/>
      <c r="AG63" s="371">
        <f>'05 - Plynovod'!J32</f>
        <v>0</v>
      </c>
      <c r="AH63" s="372"/>
      <c r="AI63" s="372"/>
      <c r="AJ63" s="372"/>
      <c r="AK63" s="372"/>
      <c r="AL63" s="372"/>
      <c r="AM63" s="372"/>
      <c r="AN63" s="371">
        <f t="shared" si="0"/>
        <v>0</v>
      </c>
      <c r="AO63" s="372"/>
      <c r="AP63" s="372"/>
      <c r="AQ63" s="99" t="s">
        <v>89</v>
      </c>
      <c r="AR63" s="54"/>
      <c r="AS63" s="100">
        <v>0</v>
      </c>
      <c r="AT63" s="101">
        <f t="shared" si="1"/>
        <v>0</v>
      </c>
      <c r="AU63" s="102">
        <f>'05 - Plynovod'!P90</f>
        <v>0</v>
      </c>
      <c r="AV63" s="101">
        <f>'05 - Plynovod'!J35</f>
        <v>0</v>
      </c>
      <c r="AW63" s="101">
        <f>'05 - Plynovod'!J36</f>
        <v>0</v>
      </c>
      <c r="AX63" s="101">
        <f>'05 - Plynovod'!J37</f>
        <v>0</v>
      </c>
      <c r="AY63" s="101">
        <f>'05 - Plynovod'!J38</f>
        <v>0</v>
      </c>
      <c r="AZ63" s="101">
        <f>'05 - Plynovod'!F35</f>
        <v>0</v>
      </c>
      <c r="BA63" s="101">
        <f>'05 - Plynovod'!F36</f>
        <v>0</v>
      </c>
      <c r="BB63" s="101">
        <f>'05 - Plynovod'!F37</f>
        <v>0</v>
      </c>
      <c r="BC63" s="101">
        <f>'05 - Plynovod'!F38</f>
        <v>0</v>
      </c>
      <c r="BD63" s="103">
        <f>'05 - Plynovod'!F39</f>
        <v>0</v>
      </c>
      <c r="BT63" s="104" t="s">
        <v>78</v>
      </c>
      <c r="BV63" s="104" t="s">
        <v>70</v>
      </c>
      <c r="BW63" s="104" t="s">
        <v>102</v>
      </c>
      <c r="BX63" s="104" t="s">
        <v>87</v>
      </c>
      <c r="CL63" s="104" t="s">
        <v>19</v>
      </c>
    </row>
    <row r="64" spans="1:91" s="4" customFormat="1" ht="16.5" customHeight="1">
      <c r="A64" s="87" t="s">
        <v>72</v>
      </c>
      <c r="B64" s="52"/>
      <c r="C64" s="98"/>
      <c r="D64" s="98"/>
      <c r="E64" s="345" t="s">
        <v>103</v>
      </c>
      <c r="F64" s="345"/>
      <c r="G64" s="345"/>
      <c r="H64" s="345"/>
      <c r="I64" s="345"/>
      <c r="J64" s="98"/>
      <c r="K64" s="345" t="s">
        <v>104</v>
      </c>
      <c r="L64" s="345"/>
      <c r="M64" s="345"/>
      <c r="N64" s="345"/>
      <c r="O64" s="345"/>
      <c r="P64" s="345"/>
      <c r="Q64" s="345"/>
      <c r="R64" s="345"/>
      <c r="S64" s="345"/>
      <c r="T64" s="345"/>
      <c r="U64" s="345"/>
      <c r="V64" s="345"/>
      <c r="W64" s="345"/>
      <c r="X64" s="345"/>
      <c r="Y64" s="345"/>
      <c r="Z64" s="345"/>
      <c r="AA64" s="345"/>
      <c r="AB64" s="345"/>
      <c r="AC64" s="345"/>
      <c r="AD64" s="345"/>
      <c r="AE64" s="345"/>
      <c r="AF64" s="345"/>
      <c r="AG64" s="371">
        <f>'06 - MaR'!J32</f>
        <v>0</v>
      </c>
      <c r="AH64" s="372"/>
      <c r="AI64" s="372"/>
      <c r="AJ64" s="372"/>
      <c r="AK64" s="372"/>
      <c r="AL64" s="372"/>
      <c r="AM64" s="372"/>
      <c r="AN64" s="371">
        <f t="shared" si="0"/>
        <v>0</v>
      </c>
      <c r="AO64" s="372"/>
      <c r="AP64" s="372"/>
      <c r="AQ64" s="99" t="s">
        <v>89</v>
      </c>
      <c r="AR64" s="54"/>
      <c r="AS64" s="100">
        <v>0</v>
      </c>
      <c r="AT64" s="101">
        <f t="shared" si="1"/>
        <v>0</v>
      </c>
      <c r="AU64" s="102">
        <f>'06 - MaR'!P87</f>
        <v>0</v>
      </c>
      <c r="AV64" s="101">
        <f>'06 - MaR'!J35</f>
        <v>0</v>
      </c>
      <c r="AW64" s="101">
        <f>'06 - MaR'!J36</f>
        <v>0</v>
      </c>
      <c r="AX64" s="101">
        <f>'06 - MaR'!J37</f>
        <v>0</v>
      </c>
      <c r="AY64" s="101">
        <f>'06 - MaR'!J38</f>
        <v>0</v>
      </c>
      <c r="AZ64" s="101">
        <f>'06 - MaR'!F35</f>
        <v>0</v>
      </c>
      <c r="BA64" s="101">
        <f>'06 - MaR'!F36</f>
        <v>0</v>
      </c>
      <c r="BB64" s="101">
        <f>'06 - MaR'!F37</f>
        <v>0</v>
      </c>
      <c r="BC64" s="101">
        <f>'06 - MaR'!F38</f>
        <v>0</v>
      </c>
      <c r="BD64" s="103">
        <f>'06 - MaR'!F39</f>
        <v>0</v>
      </c>
      <c r="BT64" s="104" t="s">
        <v>78</v>
      </c>
      <c r="BV64" s="104" t="s">
        <v>70</v>
      </c>
      <c r="BW64" s="104" t="s">
        <v>105</v>
      </c>
      <c r="BX64" s="104" t="s">
        <v>87</v>
      </c>
      <c r="CL64" s="104" t="s">
        <v>19</v>
      </c>
    </row>
    <row r="65" spans="1:91" s="7" customFormat="1" ht="16.5" customHeight="1">
      <c r="B65" s="88"/>
      <c r="C65" s="89"/>
      <c r="D65" s="344" t="s">
        <v>106</v>
      </c>
      <c r="E65" s="344"/>
      <c r="F65" s="344"/>
      <c r="G65" s="344"/>
      <c r="H65" s="344"/>
      <c r="I65" s="90"/>
      <c r="J65" s="344" t="s">
        <v>107</v>
      </c>
      <c r="K65" s="344"/>
      <c r="L65" s="344"/>
      <c r="M65" s="344"/>
      <c r="N65" s="344"/>
      <c r="O65" s="344"/>
      <c r="P65" s="344"/>
      <c r="Q65" s="344"/>
      <c r="R65" s="344"/>
      <c r="S65" s="344"/>
      <c r="T65" s="344"/>
      <c r="U65" s="344"/>
      <c r="V65" s="344"/>
      <c r="W65" s="344"/>
      <c r="X65" s="344"/>
      <c r="Y65" s="344"/>
      <c r="Z65" s="344"/>
      <c r="AA65" s="344"/>
      <c r="AB65" s="344"/>
      <c r="AC65" s="344"/>
      <c r="AD65" s="344"/>
      <c r="AE65" s="344"/>
      <c r="AF65" s="344"/>
      <c r="AG65" s="375">
        <f>ROUND(SUM(AG66:AG67),2)</f>
        <v>0</v>
      </c>
      <c r="AH65" s="374"/>
      <c r="AI65" s="374"/>
      <c r="AJ65" s="374"/>
      <c r="AK65" s="374"/>
      <c r="AL65" s="374"/>
      <c r="AM65" s="374"/>
      <c r="AN65" s="373">
        <f t="shared" si="0"/>
        <v>0</v>
      </c>
      <c r="AO65" s="374"/>
      <c r="AP65" s="374"/>
      <c r="AQ65" s="91" t="s">
        <v>75</v>
      </c>
      <c r="AR65" s="92"/>
      <c r="AS65" s="93">
        <f>ROUND(SUM(AS66:AS67),2)</f>
        <v>0</v>
      </c>
      <c r="AT65" s="94">
        <f t="shared" si="1"/>
        <v>0</v>
      </c>
      <c r="AU65" s="95">
        <f>ROUND(SUM(AU66:AU67),5)</f>
        <v>0</v>
      </c>
      <c r="AV65" s="94">
        <f>ROUND(AZ65*L29,2)</f>
        <v>0</v>
      </c>
      <c r="AW65" s="94">
        <f>ROUND(BA65*L30,2)</f>
        <v>0</v>
      </c>
      <c r="AX65" s="94">
        <f>ROUND(BB65*L29,2)</f>
        <v>0</v>
      </c>
      <c r="AY65" s="94">
        <f>ROUND(BC65*L30,2)</f>
        <v>0</v>
      </c>
      <c r="AZ65" s="94">
        <f>ROUND(SUM(AZ66:AZ67),2)</f>
        <v>0</v>
      </c>
      <c r="BA65" s="94">
        <f>ROUND(SUM(BA66:BA67),2)</f>
        <v>0</v>
      </c>
      <c r="BB65" s="94">
        <f>ROUND(SUM(BB66:BB67),2)</f>
        <v>0</v>
      </c>
      <c r="BC65" s="94">
        <f>ROUND(SUM(BC66:BC67),2)</f>
        <v>0</v>
      </c>
      <c r="BD65" s="96">
        <f>ROUND(SUM(BD66:BD67),2)</f>
        <v>0</v>
      </c>
      <c r="BS65" s="97" t="s">
        <v>67</v>
      </c>
      <c r="BT65" s="97" t="s">
        <v>76</v>
      </c>
      <c r="BU65" s="97" t="s">
        <v>69</v>
      </c>
      <c r="BV65" s="97" t="s">
        <v>70</v>
      </c>
      <c r="BW65" s="97" t="s">
        <v>108</v>
      </c>
      <c r="BX65" s="97" t="s">
        <v>5</v>
      </c>
      <c r="CL65" s="97" t="s">
        <v>19</v>
      </c>
      <c r="CM65" s="97" t="s">
        <v>78</v>
      </c>
    </row>
    <row r="66" spans="1:91" s="4" customFormat="1" ht="16.5" customHeight="1">
      <c r="A66" s="87" t="s">
        <v>72</v>
      </c>
      <c r="B66" s="52"/>
      <c r="C66" s="98"/>
      <c r="D66" s="98"/>
      <c r="E66" s="345" t="s">
        <v>109</v>
      </c>
      <c r="F66" s="345"/>
      <c r="G66" s="345"/>
      <c r="H66" s="345"/>
      <c r="I66" s="345"/>
      <c r="J66" s="98"/>
      <c r="K66" s="345" t="s">
        <v>110</v>
      </c>
      <c r="L66" s="345"/>
      <c r="M66" s="345"/>
      <c r="N66" s="345"/>
      <c r="O66" s="345"/>
      <c r="P66" s="345"/>
      <c r="Q66" s="345"/>
      <c r="R66" s="345"/>
      <c r="S66" s="345"/>
      <c r="T66" s="345"/>
      <c r="U66" s="345"/>
      <c r="V66" s="345"/>
      <c r="W66" s="345"/>
      <c r="X66" s="345"/>
      <c r="Y66" s="345"/>
      <c r="Z66" s="345"/>
      <c r="AA66" s="345"/>
      <c r="AB66" s="345"/>
      <c r="AC66" s="345"/>
      <c r="AD66" s="345"/>
      <c r="AE66" s="345"/>
      <c r="AF66" s="345"/>
      <c r="AG66" s="371">
        <f>'001 - Rekonstrukce SZ kom...'!J32</f>
        <v>0</v>
      </c>
      <c r="AH66" s="372"/>
      <c r="AI66" s="372"/>
      <c r="AJ66" s="372"/>
      <c r="AK66" s="372"/>
      <c r="AL66" s="372"/>
      <c r="AM66" s="372"/>
      <c r="AN66" s="371">
        <f t="shared" si="0"/>
        <v>0</v>
      </c>
      <c r="AO66" s="372"/>
      <c r="AP66" s="372"/>
      <c r="AQ66" s="99" t="s">
        <v>89</v>
      </c>
      <c r="AR66" s="54"/>
      <c r="AS66" s="100">
        <v>0</v>
      </c>
      <c r="AT66" s="101">
        <f t="shared" si="1"/>
        <v>0</v>
      </c>
      <c r="AU66" s="102">
        <f>'001 - Rekonstrukce SZ kom...'!P93</f>
        <v>0</v>
      </c>
      <c r="AV66" s="101">
        <f>'001 - Rekonstrukce SZ kom...'!J35</f>
        <v>0</v>
      </c>
      <c r="AW66" s="101">
        <f>'001 - Rekonstrukce SZ kom...'!J36</f>
        <v>0</v>
      </c>
      <c r="AX66" s="101">
        <f>'001 - Rekonstrukce SZ kom...'!J37</f>
        <v>0</v>
      </c>
      <c r="AY66" s="101">
        <f>'001 - Rekonstrukce SZ kom...'!J38</f>
        <v>0</v>
      </c>
      <c r="AZ66" s="101">
        <f>'001 - Rekonstrukce SZ kom...'!F35</f>
        <v>0</v>
      </c>
      <c r="BA66" s="101">
        <f>'001 - Rekonstrukce SZ kom...'!F36</f>
        <v>0</v>
      </c>
      <c r="BB66" s="101">
        <f>'001 - Rekonstrukce SZ kom...'!F37</f>
        <v>0</v>
      </c>
      <c r="BC66" s="101">
        <f>'001 - Rekonstrukce SZ kom...'!F38</f>
        <v>0</v>
      </c>
      <c r="BD66" s="103">
        <f>'001 - Rekonstrukce SZ kom...'!F39</f>
        <v>0</v>
      </c>
      <c r="BT66" s="104" t="s">
        <v>78</v>
      </c>
      <c r="BV66" s="104" t="s">
        <v>70</v>
      </c>
      <c r="BW66" s="104" t="s">
        <v>111</v>
      </c>
      <c r="BX66" s="104" t="s">
        <v>108</v>
      </c>
      <c r="CL66" s="104" t="s">
        <v>19</v>
      </c>
    </row>
    <row r="67" spans="1:91" s="4" customFormat="1" ht="16.5" customHeight="1">
      <c r="A67" s="87" t="s">
        <v>72</v>
      </c>
      <c r="B67" s="52"/>
      <c r="C67" s="98"/>
      <c r="D67" s="98"/>
      <c r="E67" s="345" t="s">
        <v>112</v>
      </c>
      <c r="F67" s="345"/>
      <c r="G67" s="345"/>
      <c r="H67" s="345"/>
      <c r="I67" s="345"/>
      <c r="J67" s="98"/>
      <c r="K67" s="345" t="s">
        <v>113</v>
      </c>
      <c r="L67" s="345"/>
      <c r="M67" s="345"/>
      <c r="N67" s="345"/>
      <c r="O67" s="345"/>
      <c r="P67" s="345"/>
      <c r="Q67" s="345"/>
      <c r="R67" s="345"/>
      <c r="S67" s="345"/>
      <c r="T67" s="345"/>
      <c r="U67" s="345"/>
      <c r="V67" s="345"/>
      <c r="W67" s="345"/>
      <c r="X67" s="345"/>
      <c r="Y67" s="345"/>
      <c r="Z67" s="345"/>
      <c r="AA67" s="345"/>
      <c r="AB67" s="345"/>
      <c r="AC67" s="345"/>
      <c r="AD67" s="345"/>
      <c r="AE67" s="345"/>
      <c r="AF67" s="345"/>
      <c r="AG67" s="371">
        <f>'002 - Rekonstrukce SZ - v...'!J32</f>
        <v>0</v>
      </c>
      <c r="AH67" s="372"/>
      <c r="AI67" s="372"/>
      <c r="AJ67" s="372"/>
      <c r="AK67" s="372"/>
      <c r="AL67" s="372"/>
      <c r="AM67" s="372"/>
      <c r="AN67" s="371">
        <f t="shared" si="0"/>
        <v>0</v>
      </c>
      <c r="AO67" s="372"/>
      <c r="AP67" s="372"/>
      <c r="AQ67" s="99" t="s">
        <v>89</v>
      </c>
      <c r="AR67" s="54"/>
      <c r="AS67" s="100">
        <v>0</v>
      </c>
      <c r="AT67" s="101">
        <f t="shared" si="1"/>
        <v>0</v>
      </c>
      <c r="AU67" s="102">
        <f>'002 - Rekonstrukce SZ - v...'!P95</f>
        <v>0</v>
      </c>
      <c r="AV67" s="101">
        <f>'002 - Rekonstrukce SZ - v...'!J35</f>
        <v>0</v>
      </c>
      <c r="AW67" s="101">
        <f>'002 - Rekonstrukce SZ - v...'!J36</f>
        <v>0</v>
      </c>
      <c r="AX67" s="101">
        <f>'002 - Rekonstrukce SZ - v...'!J37</f>
        <v>0</v>
      </c>
      <c r="AY67" s="101">
        <f>'002 - Rekonstrukce SZ - v...'!J38</f>
        <v>0</v>
      </c>
      <c r="AZ67" s="101">
        <f>'002 - Rekonstrukce SZ - v...'!F35</f>
        <v>0</v>
      </c>
      <c r="BA67" s="101">
        <f>'002 - Rekonstrukce SZ - v...'!F36</f>
        <v>0</v>
      </c>
      <c r="BB67" s="101">
        <f>'002 - Rekonstrukce SZ - v...'!F37</f>
        <v>0</v>
      </c>
      <c r="BC67" s="101">
        <f>'002 - Rekonstrukce SZ - v...'!F38</f>
        <v>0</v>
      </c>
      <c r="BD67" s="103">
        <f>'002 - Rekonstrukce SZ - v...'!F39</f>
        <v>0</v>
      </c>
      <c r="BT67" s="104" t="s">
        <v>78</v>
      </c>
      <c r="BV67" s="104" t="s">
        <v>70</v>
      </c>
      <c r="BW67" s="104" t="s">
        <v>114</v>
      </c>
      <c r="BX67" s="104" t="s">
        <v>108</v>
      </c>
      <c r="CL67" s="104" t="s">
        <v>19</v>
      </c>
    </row>
    <row r="68" spans="1:91" s="7" customFormat="1" ht="16.5" customHeight="1">
      <c r="A68" s="87" t="s">
        <v>72</v>
      </c>
      <c r="B68" s="88"/>
      <c r="C68" s="89"/>
      <c r="D68" s="344" t="s">
        <v>115</v>
      </c>
      <c r="E68" s="344"/>
      <c r="F68" s="344"/>
      <c r="G68" s="344"/>
      <c r="H68" s="344"/>
      <c r="I68" s="90"/>
      <c r="J68" s="344" t="s">
        <v>116</v>
      </c>
      <c r="K68" s="344"/>
      <c r="L68" s="344"/>
      <c r="M68" s="344"/>
      <c r="N68" s="344"/>
      <c r="O68" s="344"/>
      <c r="P68" s="344"/>
      <c r="Q68" s="344"/>
      <c r="R68" s="344"/>
      <c r="S68" s="344"/>
      <c r="T68" s="344"/>
      <c r="U68" s="344"/>
      <c r="V68" s="344"/>
      <c r="W68" s="344"/>
      <c r="X68" s="344"/>
      <c r="Y68" s="344"/>
      <c r="Z68" s="344"/>
      <c r="AA68" s="344"/>
      <c r="AB68" s="344"/>
      <c r="AC68" s="344"/>
      <c r="AD68" s="344"/>
      <c r="AE68" s="344"/>
      <c r="AF68" s="344"/>
      <c r="AG68" s="373">
        <f>'SO06 - Elektroinstalace'!J30</f>
        <v>0</v>
      </c>
      <c r="AH68" s="374"/>
      <c r="AI68" s="374"/>
      <c r="AJ68" s="374"/>
      <c r="AK68" s="374"/>
      <c r="AL68" s="374"/>
      <c r="AM68" s="374"/>
      <c r="AN68" s="373">
        <f t="shared" si="0"/>
        <v>0</v>
      </c>
      <c r="AO68" s="374"/>
      <c r="AP68" s="374"/>
      <c r="AQ68" s="91" t="s">
        <v>75</v>
      </c>
      <c r="AR68" s="92"/>
      <c r="AS68" s="93">
        <v>0</v>
      </c>
      <c r="AT68" s="94">
        <f t="shared" si="1"/>
        <v>0</v>
      </c>
      <c r="AU68" s="95">
        <f>'SO06 - Elektroinstalace'!P87</f>
        <v>0</v>
      </c>
      <c r="AV68" s="94">
        <f>'SO06 - Elektroinstalace'!J33</f>
        <v>0</v>
      </c>
      <c r="AW68" s="94">
        <f>'SO06 - Elektroinstalace'!J34</f>
        <v>0</v>
      </c>
      <c r="AX68" s="94">
        <f>'SO06 - Elektroinstalace'!J35</f>
        <v>0</v>
      </c>
      <c r="AY68" s="94">
        <f>'SO06 - Elektroinstalace'!J36</f>
        <v>0</v>
      </c>
      <c r="AZ68" s="94">
        <f>'SO06 - Elektroinstalace'!F33</f>
        <v>0</v>
      </c>
      <c r="BA68" s="94">
        <f>'SO06 - Elektroinstalace'!F34</f>
        <v>0</v>
      </c>
      <c r="BB68" s="94">
        <f>'SO06 - Elektroinstalace'!F35</f>
        <v>0</v>
      </c>
      <c r="BC68" s="94">
        <f>'SO06 - Elektroinstalace'!F36</f>
        <v>0</v>
      </c>
      <c r="BD68" s="96">
        <f>'SO06 - Elektroinstalace'!F37</f>
        <v>0</v>
      </c>
      <c r="BT68" s="97" t="s">
        <v>76</v>
      </c>
      <c r="BV68" s="97" t="s">
        <v>70</v>
      </c>
      <c r="BW68" s="97" t="s">
        <v>117</v>
      </c>
      <c r="BX68" s="97" t="s">
        <v>5</v>
      </c>
      <c r="CL68" s="97" t="s">
        <v>19</v>
      </c>
      <c r="CM68" s="97" t="s">
        <v>78</v>
      </c>
    </row>
    <row r="69" spans="1:91" s="7" customFormat="1" ht="16.5" customHeight="1">
      <c r="A69" s="87" t="s">
        <v>72</v>
      </c>
      <c r="B69" s="88"/>
      <c r="C69" s="89"/>
      <c r="D69" s="344" t="s">
        <v>118</v>
      </c>
      <c r="E69" s="344"/>
      <c r="F69" s="344"/>
      <c r="G69" s="344"/>
      <c r="H69" s="344"/>
      <c r="I69" s="90"/>
      <c r="J69" s="344" t="s">
        <v>119</v>
      </c>
      <c r="K69" s="344"/>
      <c r="L69" s="344"/>
      <c r="M69" s="344"/>
      <c r="N69" s="344"/>
      <c r="O69" s="344"/>
      <c r="P69" s="344"/>
      <c r="Q69" s="344"/>
      <c r="R69" s="344"/>
      <c r="S69" s="344"/>
      <c r="T69" s="344"/>
      <c r="U69" s="344"/>
      <c r="V69" s="344"/>
      <c r="W69" s="344"/>
      <c r="X69" s="344"/>
      <c r="Y69" s="344"/>
      <c r="Z69" s="344"/>
      <c r="AA69" s="344"/>
      <c r="AB69" s="344"/>
      <c r="AC69" s="344"/>
      <c r="AD69" s="344"/>
      <c r="AE69" s="344"/>
      <c r="AF69" s="344"/>
      <c r="AG69" s="373">
        <f>'SO07 - Vzduchotechnika'!J30</f>
        <v>0</v>
      </c>
      <c r="AH69" s="374"/>
      <c r="AI69" s="374"/>
      <c r="AJ69" s="374"/>
      <c r="AK69" s="374"/>
      <c r="AL69" s="374"/>
      <c r="AM69" s="374"/>
      <c r="AN69" s="373">
        <f t="shared" si="0"/>
        <v>0</v>
      </c>
      <c r="AO69" s="374"/>
      <c r="AP69" s="374"/>
      <c r="AQ69" s="91" t="s">
        <v>75</v>
      </c>
      <c r="AR69" s="92"/>
      <c r="AS69" s="93">
        <v>0</v>
      </c>
      <c r="AT69" s="94">
        <f t="shared" si="1"/>
        <v>0</v>
      </c>
      <c r="AU69" s="95">
        <f>'SO07 - Vzduchotechnika'!P83</f>
        <v>0</v>
      </c>
      <c r="AV69" s="94">
        <f>'SO07 - Vzduchotechnika'!J33</f>
        <v>0</v>
      </c>
      <c r="AW69" s="94">
        <f>'SO07 - Vzduchotechnika'!J34</f>
        <v>0</v>
      </c>
      <c r="AX69" s="94">
        <f>'SO07 - Vzduchotechnika'!J35</f>
        <v>0</v>
      </c>
      <c r="AY69" s="94">
        <f>'SO07 - Vzduchotechnika'!J36</f>
        <v>0</v>
      </c>
      <c r="AZ69" s="94">
        <f>'SO07 - Vzduchotechnika'!F33</f>
        <v>0</v>
      </c>
      <c r="BA69" s="94">
        <f>'SO07 - Vzduchotechnika'!F34</f>
        <v>0</v>
      </c>
      <c r="BB69" s="94">
        <f>'SO07 - Vzduchotechnika'!F35</f>
        <v>0</v>
      </c>
      <c r="BC69" s="94">
        <f>'SO07 - Vzduchotechnika'!F36</f>
        <v>0</v>
      </c>
      <c r="BD69" s="96">
        <f>'SO07 - Vzduchotechnika'!F37</f>
        <v>0</v>
      </c>
      <c r="BT69" s="97" t="s">
        <v>76</v>
      </c>
      <c r="BV69" s="97" t="s">
        <v>70</v>
      </c>
      <c r="BW69" s="97" t="s">
        <v>120</v>
      </c>
      <c r="BX69" s="97" t="s">
        <v>5</v>
      </c>
      <c r="CL69" s="97" t="s">
        <v>19</v>
      </c>
      <c r="CM69" s="97" t="s">
        <v>78</v>
      </c>
    </row>
    <row r="70" spans="1:91" s="7" customFormat="1" ht="16.5" customHeight="1">
      <c r="A70" s="87" t="s">
        <v>72</v>
      </c>
      <c r="B70" s="88"/>
      <c r="C70" s="89"/>
      <c r="D70" s="344" t="s">
        <v>121</v>
      </c>
      <c r="E70" s="344"/>
      <c r="F70" s="344"/>
      <c r="G70" s="344"/>
      <c r="H70" s="344"/>
      <c r="I70" s="90"/>
      <c r="J70" s="344" t="s">
        <v>122</v>
      </c>
      <c r="K70" s="344"/>
      <c r="L70" s="344"/>
      <c r="M70" s="344"/>
      <c r="N70" s="344"/>
      <c r="O70" s="344"/>
      <c r="P70" s="344"/>
      <c r="Q70" s="344"/>
      <c r="R70" s="344"/>
      <c r="S70" s="344"/>
      <c r="T70" s="344"/>
      <c r="U70" s="344"/>
      <c r="V70" s="344"/>
      <c r="W70" s="344"/>
      <c r="X70" s="344"/>
      <c r="Y70" s="344"/>
      <c r="Z70" s="344"/>
      <c r="AA70" s="344"/>
      <c r="AB70" s="344"/>
      <c r="AC70" s="344"/>
      <c r="AD70" s="344"/>
      <c r="AE70" s="344"/>
      <c r="AF70" s="344"/>
      <c r="AG70" s="373">
        <f>'SO08 - VRN'!J30</f>
        <v>0</v>
      </c>
      <c r="AH70" s="374"/>
      <c r="AI70" s="374"/>
      <c r="AJ70" s="374"/>
      <c r="AK70" s="374"/>
      <c r="AL70" s="374"/>
      <c r="AM70" s="374"/>
      <c r="AN70" s="373">
        <f t="shared" si="0"/>
        <v>0</v>
      </c>
      <c r="AO70" s="374"/>
      <c r="AP70" s="374"/>
      <c r="AQ70" s="91" t="s">
        <v>75</v>
      </c>
      <c r="AR70" s="92"/>
      <c r="AS70" s="105">
        <v>0</v>
      </c>
      <c r="AT70" s="106">
        <f t="shared" si="1"/>
        <v>0</v>
      </c>
      <c r="AU70" s="107">
        <f>'SO08 - VRN'!P84</f>
        <v>0</v>
      </c>
      <c r="AV70" s="106">
        <f>'SO08 - VRN'!J33</f>
        <v>0</v>
      </c>
      <c r="AW70" s="106">
        <f>'SO08 - VRN'!J34</f>
        <v>0</v>
      </c>
      <c r="AX70" s="106">
        <f>'SO08 - VRN'!J35</f>
        <v>0</v>
      </c>
      <c r="AY70" s="106">
        <f>'SO08 - VRN'!J36</f>
        <v>0</v>
      </c>
      <c r="AZ70" s="106">
        <f>'SO08 - VRN'!F33</f>
        <v>0</v>
      </c>
      <c r="BA70" s="106">
        <f>'SO08 - VRN'!F34</f>
        <v>0</v>
      </c>
      <c r="BB70" s="106">
        <f>'SO08 - VRN'!F35</f>
        <v>0</v>
      </c>
      <c r="BC70" s="106">
        <f>'SO08 - VRN'!F36</f>
        <v>0</v>
      </c>
      <c r="BD70" s="108">
        <f>'SO08 - VRN'!F37</f>
        <v>0</v>
      </c>
      <c r="BT70" s="97" t="s">
        <v>76</v>
      </c>
      <c r="BV70" s="97" t="s">
        <v>70</v>
      </c>
      <c r="BW70" s="97" t="s">
        <v>123</v>
      </c>
      <c r="BX70" s="97" t="s">
        <v>5</v>
      </c>
      <c r="CL70" s="97" t="s">
        <v>19</v>
      </c>
      <c r="CM70" s="97" t="s">
        <v>78</v>
      </c>
    </row>
    <row r="71" spans="1:91" s="2" customFormat="1" ht="30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40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pans="1:9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0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</row>
  </sheetData>
  <sheetProtection algorithmName="SHA-512" hashValue="cJI7OPbavu1pMmnnTkM4kMIPCVak5fnbNOrBu1Kayx8VBSxIsqhfYW4ljgNiK9pfE8/nBcQJ580Qdh5/6wR8zg==" saltValue="n6sdyoXiiKM/hF3/cnNYcoenXIouxj3lSHyc+3ZstbsbxTxsdJ2WQoLY2cwNKMtRfxm7FAR9VbeAUeYsOfb+Nw==" spinCount="100000" sheet="1" objects="1" scenarios="1" formatColumns="0" formatRows="0"/>
  <mergeCells count="102"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60:AP60"/>
    <mergeCell ref="AN55:AP55"/>
    <mergeCell ref="AN59:AP59"/>
    <mergeCell ref="AN56:AP56"/>
    <mergeCell ref="AN52:AP52"/>
    <mergeCell ref="AN58:AP58"/>
    <mergeCell ref="AS49:AT51"/>
    <mergeCell ref="AN65:AP65"/>
    <mergeCell ref="AG65:AM65"/>
    <mergeCell ref="AN54:AP54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52:AM52"/>
    <mergeCell ref="AM49:AP49"/>
    <mergeCell ref="AM47:AN47"/>
    <mergeCell ref="AM50:AP50"/>
    <mergeCell ref="D69:H69"/>
    <mergeCell ref="J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45:AO45"/>
    <mergeCell ref="D65:H65"/>
    <mergeCell ref="J65:AF65"/>
    <mergeCell ref="E66:I66"/>
    <mergeCell ref="K66:AF66"/>
    <mergeCell ref="E67:I67"/>
    <mergeCell ref="K67:AF67"/>
    <mergeCell ref="D68:H68"/>
    <mergeCell ref="J68:AF68"/>
    <mergeCell ref="AG62:AM62"/>
    <mergeCell ref="AG57:AM57"/>
    <mergeCell ref="AG63:AM63"/>
    <mergeCell ref="AG60:AM60"/>
    <mergeCell ref="AG61:AM61"/>
    <mergeCell ref="AG55:AM55"/>
    <mergeCell ref="AG56:AM56"/>
    <mergeCell ref="AG58:AM58"/>
    <mergeCell ref="AG64:AM64"/>
    <mergeCell ref="AG59:AM59"/>
    <mergeCell ref="AN63:AP63"/>
    <mergeCell ref="AN64:AP64"/>
    <mergeCell ref="AN57:AP57"/>
    <mergeCell ref="AN62:AP62"/>
    <mergeCell ref="AN61:AP61"/>
    <mergeCell ref="C52:G52"/>
    <mergeCell ref="D58:H58"/>
    <mergeCell ref="D57:H57"/>
    <mergeCell ref="D55:H55"/>
    <mergeCell ref="D56:H56"/>
    <mergeCell ref="E64:I64"/>
    <mergeCell ref="E63:I63"/>
    <mergeCell ref="E62:I62"/>
    <mergeCell ref="E61:I61"/>
    <mergeCell ref="E60:I60"/>
    <mergeCell ref="E59:I59"/>
    <mergeCell ref="I52:AF52"/>
    <mergeCell ref="J57:AF57"/>
    <mergeCell ref="J56:AF56"/>
    <mergeCell ref="J58:AF58"/>
    <mergeCell ref="J55:AF55"/>
    <mergeCell ref="K60:AF60"/>
    <mergeCell ref="K61:AF61"/>
    <mergeCell ref="K62:AF62"/>
    <mergeCell ref="K63:AF63"/>
    <mergeCell ref="K59:AF59"/>
    <mergeCell ref="K64:AF64"/>
  </mergeCells>
  <hyperlinks>
    <hyperlink ref="A55" location="'SO01 - Stavební část'!C2" display="/"/>
    <hyperlink ref="A56" location="'SO02 - Střešní konstrukce'!C2" display="/"/>
    <hyperlink ref="A57" location="'SO03 - Oprava fasády'!C2" display="/"/>
    <hyperlink ref="A59" location="'01 - Stavební část'!C2" display="/"/>
    <hyperlink ref="A60" location="'02 - UT- Demontáže'!C2" display="/"/>
    <hyperlink ref="A61" location="'03 - UT-Veřejné WC veřejnost'!C2" display="/"/>
    <hyperlink ref="A62" location="'04 - UT- Komerční prostory'!C2" display="/"/>
    <hyperlink ref="A63" location="'05 - Plynovod'!C2" display="/"/>
    <hyperlink ref="A64" location="'06 - MaR'!C2" display="/"/>
    <hyperlink ref="A66" location="'001 - Rekonstrukce SZ kom...'!C2" display="/"/>
    <hyperlink ref="A67" location="'002 - Rekonstrukce SZ - v...'!C2" display="/"/>
    <hyperlink ref="A68" location="'SO06 - Elektroinstalace'!C2" display="/"/>
    <hyperlink ref="A69" location="'SO07 - Vzduchotechnika'!C2" display="/"/>
    <hyperlink ref="A70" location="'SO08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105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1" customFormat="1" ht="12" customHeight="1">
      <c r="B8" s="21"/>
      <c r="D8" s="115" t="s">
        <v>125</v>
      </c>
      <c r="I8" s="109"/>
      <c r="L8" s="21"/>
    </row>
    <row r="9" spans="1:46" s="2" customFormat="1" ht="16.5" customHeight="1">
      <c r="A9" s="35"/>
      <c r="B9" s="40"/>
      <c r="C9" s="35"/>
      <c r="D9" s="35"/>
      <c r="E9" s="386" t="s">
        <v>928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929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8" t="s">
        <v>1432</v>
      </c>
      <c r="F11" s="389"/>
      <c r="G11" s="389"/>
      <c r="H11" s="389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0" t="str">
        <f>'Rekapitulace zakázky'!E14</f>
        <v>Vyplň údaj</v>
      </c>
      <c r="F20" s="391"/>
      <c r="G20" s="391"/>
      <c r="H20" s="391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92" t="s">
        <v>19</v>
      </c>
      <c r="F29" s="392"/>
      <c r="G29" s="392"/>
      <c r="H29" s="392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ROUND(J87,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ROUND((SUM(BE87:BE101)),  2)</f>
        <v>0</v>
      </c>
      <c r="G35" s="35"/>
      <c r="H35" s="35"/>
      <c r="I35" s="132">
        <v>0.21</v>
      </c>
      <c r="J35" s="131">
        <f>ROUND(((SUM(BE87:BE101))*I35),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ROUND((SUM(BF87:BF101)),  2)</f>
        <v>0</v>
      </c>
      <c r="G36" s="35"/>
      <c r="H36" s="35"/>
      <c r="I36" s="132">
        <v>0.15</v>
      </c>
      <c r="J36" s="131">
        <f>ROUND(((SUM(BF87:BF101))*I36),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ROUND((SUM(BG87:BG101)),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ROUND((SUM(BH87:BH101)),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ROUND((SUM(BI87:BI101)),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127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3" t="str">
        <f>E7</f>
        <v>Kroměříž - oprava VB</v>
      </c>
      <c r="F50" s="394"/>
      <c r="G50" s="394"/>
      <c r="H50" s="394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125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3" t="s">
        <v>928</v>
      </c>
      <c r="F52" s="395"/>
      <c r="G52" s="395"/>
      <c r="H52" s="395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929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7" t="str">
        <f>E11</f>
        <v>06 - MaR</v>
      </c>
      <c r="F54" s="395"/>
      <c r="G54" s="395"/>
      <c r="H54" s="395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128</v>
      </c>
      <c r="D61" s="148"/>
      <c r="E61" s="148"/>
      <c r="F61" s="148"/>
      <c r="G61" s="148"/>
      <c r="H61" s="148"/>
      <c r="I61" s="149"/>
      <c r="J61" s="150" t="s">
        <v>129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J87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130</v>
      </c>
    </row>
    <row r="64" spans="1:47" s="9" customFormat="1" ht="24.95" customHeight="1">
      <c r="B64" s="152"/>
      <c r="C64" s="153"/>
      <c r="D64" s="154" t="s">
        <v>138</v>
      </c>
      <c r="E64" s="155"/>
      <c r="F64" s="155"/>
      <c r="G64" s="155"/>
      <c r="H64" s="155"/>
      <c r="I64" s="156"/>
      <c r="J64" s="157">
        <f>J88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1038</v>
      </c>
      <c r="E65" s="161"/>
      <c r="F65" s="161"/>
      <c r="G65" s="161"/>
      <c r="H65" s="161"/>
      <c r="I65" s="162"/>
      <c r="J65" s="163">
        <f>J89</f>
        <v>0</v>
      </c>
      <c r="K65" s="98"/>
      <c r="L65" s="164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116"/>
      <c r="J66" s="37"/>
      <c r="K66" s="37"/>
      <c r="L66" s="11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143"/>
      <c r="J67" s="49"/>
      <c r="K67" s="49"/>
      <c r="L67" s="11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146"/>
      <c r="J71" s="51"/>
      <c r="K71" s="51"/>
      <c r="L71" s="11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151</v>
      </c>
      <c r="D72" s="37"/>
      <c r="E72" s="37"/>
      <c r="F72" s="37"/>
      <c r="G72" s="37"/>
      <c r="H72" s="37"/>
      <c r="I72" s="116"/>
      <c r="J72" s="37"/>
      <c r="K72" s="37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93" t="str">
        <f>E7</f>
        <v>Kroměříž - oprava VB</v>
      </c>
      <c r="F75" s="394"/>
      <c r="G75" s="394"/>
      <c r="H75" s="394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1" customFormat="1" ht="12" customHeight="1">
      <c r="B76" s="22"/>
      <c r="C76" s="30" t="s">
        <v>125</v>
      </c>
      <c r="D76" s="23"/>
      <c r="E76" s="23"/>
      <c r="F76" s="23"/>
      <c r="G76" s="23"/>
      <c r="H76" s="23"/>
      <c r="I76" s="109"/>
      <c r="J76" s="23"/>
      <c r="K76" s="23"/>
      <c r="L76" s="21"/>
    </row>
    <row r="77" spans="1:31" s="2" customFormat="1" ht="16.5" customHeight="1">
      <c r="A77" s="35"/>
      <c r="B77" s="36"/>
      <c r="C77" s="37"/>
      <c r="D77" s="37"/>
      <c r="E77" s="393" t="s">
        <v>928</v>
      </c>
      <c r="F77" s="395"/>
      <c r="G77" s="395"/>
      <c r="H77" s="395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929</v>
      </c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47" t="str">
        <f>E11</f>
        <v>06 - MaR</v>
      </c>
      <c r="F79" s="395"/>
      <c r="G79" s="395"/>
      <c r="H79" s="395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F14</f>
        <v xml:space="preserve"> </v>
      </c>
      <c r="G81" s="37"/>
      <c r="H81" s="37"/>
      <c r="I81" s="118" t="s">
        <v>23</v>
      </c>
      <c r="J81" s="60">
        <f>IF(J14="","",J14)</f>
        <v>0</v>
      </c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24</v>
      </c>
      <c r="D83" s="37"/>
      <c r="E83" s="37"/>
      <c r="F83" s="28" t="str">
        <f>E17</f>
        <v xml:space="preserve"> </v>
      </c>
      <c r="G83" s="37"/>
      <c r="H83" s="37"/>
      <c r="I83" s="118" t="s">
        <v>29</v>
      </c>
      <c r="J83" s="33" t="str">
        <f>E23</f>
        <v xml:space="preserve"> </v>
      </c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27</v>
      </c>
      <c r="D84" s="37"/>
      <c r="E84" s="37"/>
      <c r="F84" s="28" t="str">
        <f>IF(E20="","",E20)</f>
        <v>Vyplň údaj</v>
      </c>
      <c r="G84" s="37"/>
      <c r="H84" s="37"/>
      <c r="I84" s="118" t="s">
        <v>31</v>
      </c>
      <c r="J84" s="33" t="str">
        <f>E26</f>
        <v xml:space="preserve"> </v>
      </c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5"/>
      <c r="B86" s="166"/>
      <c r="C86" s="167" t="s">
        <v>152</v>
      </c>
      <c r="D86" s="168" t="s">
        <v>53</v>
      </c>
      <c r="E86" s="168" t="s">
        <v>49</v>
      </c>
      <c r="F86" s="168" t="s">
        <v>50</v>
      </c>
      <c r="G86" s="168" t="s">
        <v>153</v>
      </c>
      <c r="H86" s="168" t="s">
        <v>154</v>
      </c>
      <c r="I86" s="169" t="s">
        <v>155</v>
      </c>
      <c r="J86" s="168" t="s">
        <v>129</v>
      </c>
      <c r="K86" s="170" t="s">
        <v>156</v>
      </c>
      <c r="L86" s="171"/>
      <c r="M86" s="69" t="s">
        <v>19</v>
      </c>
      <c r="N86" s="70" t="s">
        <v>38</v>
      </c>
      <c r="O86" s="70" t="s">
        <v>157</v>
      </c>
      <c r="P86" s="70" t="s">
        <v>158</v>
      </c>
      <c r="Q86" s="70" t="s">
        <v>159</v>
      </c>
      <c r="R86" s="70" t="s">
        <v>160</v>
      </c>
      <c r="S86" s="70" t="s">
        <v>161</v>
      </c>
      <c r="T86" s="71" t="s">
        <v>162</v>
      </c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</row>
    <row r="87" spans="1:65" s="2" customFormat="1" ht="22.9" customHeight="1">
      <c r="A87" s="35"/>
      <c r="B87" s="36"/>
      <c r="C87" s="76" t="s">
        <v>163</v>
      </c>
      <c r="D87" s="37"/>
      <c r="E87" s="37"/>
      <c r="F87" s="37"/>
      <c r="G87" s="37"/>
      <c r="H87" s="37"/>
      <c r="I87" s="116"/>
      <c r="J87" s="172">
        <f>BK87</f>
        <v>0</v>
      </c>
      <c r="K87" s="37"/>
      <c r="L87" s="40"/>
      <c r="M87" s="72"/>
      <c r="N87" s="173"/>
      <c r="O87" s="73"/>
      <c r="P87" s="174">
        <f>P88</f>
        <v>0</v>
      </c>
      <c r="Q87" s="73"/>
      <c r="R87" s="174">
        <f>R88</f>
        <v>0</v>
      </c>
      <c r="S87" s="73"/>
      <c r="T87" s="175">
        <f>T88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67</v>
      </c>
      <c r="AU87" s="18" t="s">
        <v>130</v>
      </c>
      <c r="BK87" s="176">
        <f>BK88</f>
        <v>0</v>
      </c>
    </row>
    <row r="88" spans="1:65" s="12" customFormat="1" ht="25.9" customHeight="1">
      <c r="B88" s="177"/>
      <c r="C88" s="178"/>
      <c r="D88" s="179" t="s">
        <v>67</v>
      </c>
      <c r="E88" s="180" t="s">
        <v>368</v>
      </c>
      <c r="F88" s="180" t="s">
        <v>369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P89</f>
        <v>0</v>
      </c>
      <c r="Q88" s="185"/>
      <c r="R88" s="186">
        <f>R89</f>
        <v>0</v>
      </c>
      <c r="S88" s="185"/>
      <c r="T88" s="187">
        <f>T89</f>
        <v>0</v>
      </c>
      <c r="AR88" s="188" t="s">
        <v>78</v>
      </c>
      <c r="AT88" s="189" t="s">
        <v>67</v>
      </c>
      <c r="AU88" s="189" t="s">
        <v>68</v>
      </c>
      <c r="AY88" s="188" t="s">
        <v>166</v>
      </c>
      <c r="BK88" s="190">
        <f>BK89</f>
        <v>0</v>
      </c>
    </row>
    <row r="89" spans="1:65" s="12" customFormat="1" ht="22.9" customHeight="1">
      <c r="B89" s="177"/>
      <c r="C89" s="178"/>
      <c r="D89" s="179" t="s">
        <v>67</v>
      </c>
      <c r="E89" s="191" t="s">
        <v>1042</v>
      </c>
      <c r="F89" s="191" t="s">
        <v>1043</v>
      </c>
      <c r="G89" s="178"/>
      <c r="H89" s="178"/>
      <c r="I89" s="181"/>
      <c r="J89" s="192">
        <f>BK89</f>
        <v>0</v>
      </c>
      <c r="K89" s="178"/>
      <c r="L89" s="183"/>
      <c r="M89" s="184"/>
      <c r="N89" s="185"/>
      <c r="O89" s="185"/>
      <c r="P89" s="186">
        <f>SUM(P90:P101)</f>
        <v>0</v>
      </c>
      <c r="Q89" s="185"/>
      <c r="R89" s="186">
        <f>SUM(R90:R101)</f>
        <v>0</v>
      </c>
      <c r="S89" s="185"/>
      <c r="T89" s="187">
        <f>SUM(T90:T101)</f>
        <v>0</v>
      </c>
      <c r="AR89" s="188" t="s">
        <v>78</v>
      </c>
      <c r="AT89" s="189" t="s">
        <v>67</v>
      </c>
      <c r="AU89" s="189" t="s">
        <v>76</v>
      </c>
      <c r="AY89" s="188" t="s">
        <v>166</v>
      </c>
      <c r="BK89" s="190">
        <f>SUM(BK90:BK101)</f>
        <v>0</v>
      </c>
    </row>
    <row r="90" spans="1:65" s="2" customFormat="1" ht="21.75" customHeight="1">
      <c r="A90" s="35"/>
      <c r="B90" s="36"/>
      <c r="C90" s="193" t="s">
        <v>76</v>
      </c>
      <c r="D90" s="193" t="s">
        <v>168</v>
      </c>
      <c r="E90" s="194" t="s">
        <v>1433</v>
      </c>
      <c r="F90" s="195" t="s">
        <v>1434</v>
      </c>
      <c r="G90" s="196" t="s">
        <v>1435</v>
      </c>
      <c r="H90" s="197">
        <v>1</v>
      </c>
      <c r="I90" s="198"/>
      <c r="J90" s="199">
        <f t="shared" ref="J90:J101" si="0">ROUND(I90*H90,2)</f>
        <v>0</v>
      </c>
      <c r="K90" s="195" t="s">
        <v>19</v>
      </c>
      <c r="L90" s="40"/>
      <c r="M90" s="200" t="s">
        <v>19</v>
      </c>
      <c r="N90" s="201" t="s">
        <v>39</v>
      </c>
      <c r="O90" s="65"/>
      <c r="P90" s="202">
        <f t="shared" ref="P90:P101" si="1">O90*H90</f>
        <v>0</v>
      </c>
      <c r="Q90" s="202">
        <v>0</v>
      </c>
      <c r="R90" s="202">
        <f t="shared" ref="R90:R101" si="2">Q90*H90</f>
        <v>0</v>
      </c>
      <c r="S90" s="202">
        <v>0</v>
      </c>
      <c r="T90" s="203">
        <f t="shared" ref="T90:T101" si="3"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278</v>
      </c>
      <c r="AT90" s="204" t="s">
        <v>168</v>
      </c>
      <c r="AU90" s="204" t="s">
        <v>78</v>
      </c>
      <c r="AY90" s="18" t="s">
        <v>166</v>
      </c>
      <c r="BE90" s="205">
        <f t="shared" ref="BE90:BE101" si="4">IF(N90="základní",J90,0)</f>
        <v>0</v>
      </c>
      <c r="BF90" s="205">
        <f t="shared" ref="BF90:BF101" si="5">IF(N90="snížená",J90,0)</f>
        <v>0</v>
      </c>
      <c r="BG90" s="205">
        <f t="shared" ref="BG90:BG101" si="6">IF(N90="zákl. přenesená",J90,0)</f>
        <v>0</v>
      </c>
      <c r="BH90" s="205">
        <f t="shared" ref="BH90:BH101" si="7">IF(N90="sníž. přenesená",J90,0)</f>
        <v>0</v>
      </c>
      <c r="BI90" s="205">
        <f t="shared" ref="BI90:BI101" si="8">IF(N90="nulová",J90,0)</f>
        <v>0</v>
      </c>
      <c r="BJ90" s="18" t="s">
        <v>76</v>
      </c>
      <c r="BK90" s="205">
        <f t="shared" ref="BK90:BK101" si="9">ROUND(I90*H90,2)</f>
        <v>0</v>
      </c>
      <c r="BL90" s="18" t="s">
        <v>278</v>
      </c>
      <c r="BM90" s="204" t="s">
        <v>1436</v>
      </c>
    </row>
    <row r="91" spans="1:65" s="2" customFormat="1" ht="16.5" customHeight="1">
      <c r="A91" s="35"/>
      <c r="B91" s="36"/>
      <c r="C91" s="193" t="s">
        <v>78</v>
      </c>
      <c r="D91" s="193" t="s">
        <v>168</v>
      </c>
      <c r="E91" s="194" t="s">
        <v>1437</v>
      </c>
      <c r="F91" s="195" t="s">
        <v>1438</v>
      </c>
      <c r="G91" s="196" t="s">
        <v>275</v>
      </c>
      <c r="H91" s="197">
        <v>1</v>
      </c>
      <c r="I91" s="198"/>
      <c r="J91" s="199">
        <f t="shared" si="0"/>
        <v>0</v>
      </c>
      <c r="K91" s="195" t="s">
        <v>19</v>
      </c>
      <c r="L91" s="40"/>
      <c r="M91" s="200" t="s">
        <v>19</v>
      </c>
      <c r="N91" s="201" t="s">
        <v>39</v>
      </c>
      <c r="O91" s="65"/>
      <c r="P91" s="202">
        <f t="shared" si="1"/>
        <v>0</v>
      </c>
      <c r="Q91" s="202">
        <v>0</v>
      </c>
      <c r="R91" s="202">
        <f t="shared" si="2"/>
        <v>0</v>
      </c>
      <c r="S91" s="202">
        <v>0</v>
      </c>
      <c r="T91" s="203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278</v>
      </c>
      <c r="AT91" s="204" t="s">
        <v>168</v>
      </c>
      <c r="AU91" s="204" t="s">
        <v>78</v>
      </c>
      <c r="AY91" s="18" t="s">
        <v>166</v>
      </c>
      <c r="BE91" s="205">
        <f t="shared" si="4"/>
        <v>0</v>
      </c>
      <c r="BF91" s="205">
        <f t="shared" si="5"/>
        <v>0</v>
      </c>
      <c r="BG91" s="205">
        <f t="shared" si="6"/>
        <v>0</v>
      </c>
      <c r="BH91" s="205">
        <f t="shared" si="7"/>
        <v>0</v>
      </c>
      <c r="BI91" s="205">
        <f t="shared" si="8"/>
        <v>0</v>
      </c>
      <c r="BJ91" s="18" t="s">
        <v>76</v>
      </c>
      <c r="BK91" s="205">
        <f t="shared" si="9"/>
        <v>0</v>
      </c>
      <c r="BL91" s="18" t="s">
        <v>278</v>
      </c>
      <c r="BM91" s="204" t="s">
        <v>1439</v>
      </c>
    </row>
    <row r="92" spans="1:65" s="2" customFormat="1" ht="16.5" customHeight="1">
      <c r="A92" s="35"/>
      <c r="B92" s="36"/>
      <c r="C92" s="193" t="s">
        <v>183</v>
      </c>
      <c r="D92" s="193" t="s">
        <v>168</v>
      </c>
      <c r="E92" s="194" t="s">
        <v>1440</v>
      </c>
      <c r="F92" s="195" t="s">
        <v>1441</v>
      </c>
      <c r="G92" s="196" t="s">
        <v>275</v>
      </c>
      <c r="H92" s="197">
        <v>2</v>
      </c>
      <c r="I92" s="198"/>
      <c r="J92" s="199">
        <f t="shared" si="0"/>
        <v>0</v>
      </c>
      <c r="K92" s="195" t="s">
        <v>19</v>
      </c>
      <c r="L92" s="40"/>
      <c r="M92" s="200" t="s">
        <v>19</v>
      </c>
      <c r="N92" s="201" t="s">
        <v>39</v>
      </c>
      <c r="O92" s="65"/>
      <c r="P92" s="202">
        <f t="shared" si="1"/>
        <v>0</v>
      </c>
      <c r="Q92" s="202">
        <v>0</v>
      </c>
      <c r="R92" s="202">
        <f t="shared" si="2"/>
        <v>0</v>
      </c>
      <c r="S92" s="202">
        <v>0</v>
      </c>
      <c r="T92" s="203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278</v>
      </c>
      <c r="AT92" s="204" t="s">
        <v>168</v>
      </c>
      <c r="AU92" s="204" t="s">
        <v>78</v>
      </c>
      <c r="AY92" s="18" t="s">
        <v>166</v>
      </c>
      <c r="BE92" s="205">
        <f t="shared" si="4"/>
        <v>0</v>
      </c>
      <c r="BF92" s="205">
        <f t="shared" si="5"/>
        <v>0</v>
      </c>
      <c r="BG92" s="205">
        <f t="shared" si="6"/>
        <v>0</v>
      </c>
      <c r="BH92" s="205">
        <f t="shared" si="7"/>
        <v>0</v>
      </c>
      <c r="BI92" s="205">
        <f t="shared" si="8"/>
        <v>0</v>
      </c>
      <c r="BJ92" s="18" t="s">
        <v>76</v>
      </c>
      <c r="BK92" s="205">
        <f t="shared" si="9"/>
        <v>0</v>
      </c>
      <c r="BL92" s="18" t="s">
        <v>278</v>
      </c>
      <c r="BM92" s="204" t="s">
        <v>1442</v>
      </c>
    </row>
    <row r="93" spans="1:65" s="2" customFormat="1" ht="21.75" customHeight="1">
      <c r="A93" s="35"/>
      <c r="B93" s="36"/>
      <c r="C93" s="193" t="s">
        <v>173</v>
      </c>
      <c r="D93" s="193" t="s">
        <v>168</v>
      </c>
      <c r="E93" s="194" t="s">
        <v>1443</v>
      </c>
      <c r="F93" s="195" t="s">
        <v>1444</v>
      </c>
      <c r="G93" s="196" t="s">
        <v>275</v>
      </c>
      <c r="H93" s="197">
        <v>2</v>
      </c>
      <c r="I93" s="198"/>
      <c r="J93" s="199">
        <f t="shared" si="0"/>
        <v>0</v>
      </c>
      <c r="K93" s="195" t="s">
        <v>19</v>
      </c>
      <c r="L93" s="40"/>
      <c r="M93" s="200" t="s">
        <v>19</v>
      </c>
      <c r="N93" s="201" t="s">
        <v>39</v>
      </c>
      <c r="O93" s="65"/>
      <c r="P93" s="202">
        <f t="shared" si="1"/>
        <v>0</v>
      </c>
      <c r="Q93" s="202">
        <v>0</v>
      </c>
      <c r="R93" s="202">
        <f t="shared" si="2"/>
        <v>0</v>
      </c>
      <c r="S93" s="202">
        <v>0</v>
      </c>
      <c r="T93" s="203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278</v>
      </c>
      <c r="AT93" s="204" t="s">
        <v>168</v>
      </c>
      <c r="AU93" s="204" t="s">
        <v>78</v>
      </c>
      <c r="AY93" s="18" t="s">
        <v>166</v>
      </c>
      <c r="BE93" s="205">
        <f t="shared" si="4"/>
        <v>0</v>
      </c>
      <c r="BF93" s="205">
        <f t="shared" si="5"/>
        <v>0</v>
      </c>
      <c r="BG93" s="205">
        <f t="shared" si="6"/>
        <v>0</v>
      </c>
      <c r="BH93" s="205">
        <f t="shared" si="7"/>
        <v>0</v>
      </c>
      <c r="BI93" s="205">
        <f t="shared" si="8"/>
        <v>0</v>
      </c>
      <c r="BJ93" s="18" t="s">
        <v>76</v>
      </c>
      <c r="BK93" s="205">
        <f t="shared" si="9"/>
        <v>0</v>
      </c>
      <c r="BL93" s="18" t="s">
        <v>278</v>
      </c>
      <c r="BM93" s="204" t="s">
        <v>1445</v>
      </c>
    </row>
    <row r="94" spans="1:65" s="2" customFormat="1" ht="16.5" customHeight="1">
      <c r="A94" s="35"/>
      <c r="B94" s="36"/>
      <c r="C94" s="193" t="s">
        <v>198</v>
      </c>
      <c r="D94" s="193" t="s">
        <v>168</v>
      </c>
      <c r="E94" s="194" t="s">
        <v>1446</v>
      </c>
      <c r="F94" s="195" t="s">
        <v>1447</v>
      </c>
      <c r="G94" s="196" t="s">
        <v>1435</v>
      </c>
      <c r="H94" s="197">
        <v>1</v>
      </c>
      <c r="I94" s="198"/>
      <c r="J94" s="199">
        <f t="shared" si="0"/>
        <v>0</v>
      </c>
      <c r="K94" s="195" t="s">
        <v>19</v>
      </c>
      <c r="L94" s="40"/>
      <c r="M94" s="200" t="s">
        <v>19</v>
      </c>
      <c r="N94" s="201" t="s">
        <v>39</v>
      </c>
      <c r="O94" s="65"/>
      <c r="P94" s="202">
        <f t="shared" si="1"/>
        <v>0</v>
      </c>
      <c r="Q94" s="202">
        <v>0</v>
      </c>
      <c r="R94" s="202">
        <f t="shared" si="2"/>
        <v>0</v>
      </c>
      <c r="S94" s="202">
        <v>0</v>
      </c>
      <c r="T94" s="203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278</v>
      </c>
      <c r="AT94" s="204" t="s">
        <v>168</v>
      </c>
      <c r="AU94" s="204" t="s">
        <v>78</v>
      </c>
      <c r="AY94" s="18" t="s">
        <v>166</v>
      </c>
      <c r="BE94" s="205">
        <f t="shared" si="4"/>
        <v>0</v>
      </c>
      <c r="BF94" s="205">
        <f t="shared" si="5"/>
        <v>0</v>
      </c>
      <c r="BG94" s="205">
        <f t="shared" si="6"/>
        <v>0</v>
      </c>
      <c r="BH94" s="205">
        <f t="shared" si="7"/>
        <v>0</v>
      </c>
      <c r="BI94" s="205">
        <f t="shared" si="8"/>
        <v>0</v>
      </c>
      <c r="BJ94" s="18" t="s">
        <v>76</v>
      </c>
      <c r="BK94" s="205">
        <f t="shared" si="9"/>
        <v>0</v>
      </c>
      <c r="BL94" s="18" t="s">
        <v>278</v>
      </c>
      <c r="BM94" s="204" t="s">
        <v>1448</v>
      </c>
    </row>
    <row r="95" spans="1:65" s="2" customFormat="1" ht="16.5" customHeight="1">
      <c r="A95" s="35"/>
      <c r="B95" s="36"/>
      <c r="C95" s="193" t="s">
        <v>204</v>
      </c>
      <c r="D95" s="193" t="s">
        <v>168</v>
      </c>
      <c r="E95" s="194" t="s">
        <v>1449</v>
      </c>
      <c r="F95" s="195" t="s">
        <v>1450</v>
      </c>
      <c r="G95" s="196" t="s">
        <v>1435</v>
      </c>
      <c r="H95" s="197">
        <v>1</v>
      </c>
      <c r="I95" s="198"/>
      <c r="J95" s="199">
        <f t="shared" si="0"/>
        <v>0</v>
      </c>
      <c r="K95" s="195" t="s">
        <v>19</v>
      </c>
      <c r="L95" s="40"/>
      <c r="M95" s="200" t="s">
        <v>19</v>
      </c>
      <c r="N95" s="201" t="s">
        <v>39</v>
      </c>
      <c r="O95" s="65"/>
      <c r="P95" s="202">
        <f t="shared" si="1"/>
        <v>0</v>
      </c>
      <c r="Q95" s="202">
        <v>0</v>
      </c>
      <c r="R95" s="202">
        <f t="shared" si="2"/>
        <v>0</v>
      </c>
      <c r="S95" s="202">
        <v>0</v>
      </c>
      <c r="T95" s="203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278</v>
      </c>
      <c r="AT95" s="204" t="s">
        <v>168</v>
      </c>
      <c r="AU95" s="204" t="s">
        <v>78</v>
      </c>
      <c r="AY95" s="18" t="s">
        <v>166</v>
      </c>
      <c r="BE95" s="205">
        <f t="shared" si="4"/>
        <v>0</v>
      </c>
      <c r="BF95" s="205">
        <f t="shared" si="5"/>
        <v>0</v>
      </c>
      <c r="BG95" s="205">
        <f t="shared" si="6"/>
        <v>0</v>
      </c>
      <c r="BH95" s="205">
        <f t="shared" si="7"/>
        <v>0</v>
      </c>
      <c r="BI95" s="205">
        <f t="shared" si="8"/>
        <v>0</v>
      </c>
      <c r="BJ95" s="18" t="s">
        <v>76</v>
      </c>
      <c r="BK95" s="205">
        <f t="shared" si="9"/>
        <v>0</v>
      </c>
      <c r="BL95" s="18" t="s">
        <v>278</v>
      </c>
      <c r="BM95" s="204" t="s">
        <v>1451</v>
      </c>
    </row>
    <row r="96" spans="1:65" s="2" customFormat="1" ht="16.5" customHeight="1">
      <c r="A96" s="35"/>
      <c r="B96" s="36"/>
      <c r="C96" s="193" t="s">
        <v>210</v>
      </c>
      <c r="D96" s="193" t="s">
        <v>168</v>
      </c>
      <c r="E96" s="194" t="s">
        <v>1452</v>
      </c>
      <c r="F96" s="195" t="s">
        <v>1453</v>
      </c>
      <c r="G96" s="196" t="s">
        <v>1435</v>
      </c>
      <c r="H96" s="197">
        <v>2</v>
      </c>
      <c r="I96" s="198"/>
      <c r="J96" s="199">
        <f t="shared" si="0"/>
        <v>0</v>
      </c>
      <c r="K96" s="195" t="s">
        <v>19</v>
      </c>
      <c r="L96" s="40"/>
      <c r="M96" s="200" t="s">
        <v>19</v>
      </c>
      <c r="N96" s="201" t="s">
        <v>39</v>
      </c>
      <c r="O96" s="65"/>
      <c r="P96" s="202">
        <f t="shared" si="1"/>
        <v>0</v>
      </c>
      <c r="Q96" s="202">
        <v>0</v>
      </c>
      <c r="R96" s="202">
        <f t="shared" si="2"/>
        <v>0</v>
      </c>
      <c r="S96" s="202">
        <v>0</v>
      </c>
      <c r="T96" s="203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278</v>
      </c>
      <c r="AT96" s="204" t="s">
        <v>168</v>
      </c>
      <c r="AU96" s="204" t="s">
        <v>78</v>
      </c>
      <c r="AY96" s="18" t="s">
        <v>166</v>
      </c>
      <c r="BE96" s="205">
        <f t="shared" si="4"/>
        <v>0</v>
      </c>
      <c r="BF96" s="205">
        <f t="shared" si="5"/>
        <v>0</v>
      </c>
      <c r="BG96" s="205">
        <f t="shared" si="6"/>
        <v>0</v>
      </c>
      <c r="BH96" s="205">
        <f t="shared" si="7"/>
        <v>0</v>
      </c>
      <c r="BI96" s="205">
        <f t="shared" si="8"/>
        <v>0</v>
      </c>
      <c r="BJ96" s="18" t="s">
        <v>76</v>
      </c>
      <c r="BK96" s="205">
        <f t="shared" si="9"/>
        <v>0</v>
      </c>
      <c r="BL96" s="18" t="s">
        <v>278</v>
      </c>
      <c r="BM96" s="204" t="s">
        <v>1454</v>
      </c>
    </row>
    <row r="97" spans="1:65" s="2" customFormat="1" ht="16.5" customHeight="1">
      <c r="A97" s="35"/>
      <c r="B97" s="36"/>
      <c r="C97" s="193" t="s">
        <v>188</v>
      </c>
      <c r="D97" s="193" t="s">
        <v>168</v>
      </c>
      <c r="E97" s="194" t="s">
        <v>1455</v>
      </c>
      <c r="F97" s="195" t="s">
        <v>1456</v>
      </c>
      <c r="G97" s="196" t="s">
        <v>275</v>
      </c>
      <c r="H97" s="197">
        <v>2</v>
      </c>
      <c r="I97" s="198"/>
      <c r="J97" s="199">
        <f t="shared" si="0"/>
        <v>0</v>
      </c>
      <c r="K97" s="195" t="s">
        <v>19</v>
      </c>
      <c r="L97" s="40"/>
      <c r="M97" s="200" t="s">
        <v>19</v>
      </c>
      <c r="N97" s="201" t="s">
        <v>39</v>
      </c>
      <c r="O97" s="65"/>
      <c r="P97" s="202">
        <f t="shared" si="1"/>
        <v>0</v>
      </c>
      <c r="Q97" s="202">
        <v>0</v>
      </c>
      <c r="R97" s="202">
        <f t="shared" si="2"/>
        <v>0</v>
      </c>
      <c r="S97" s="202">
        <v>0</v>
      </c>
      <c r="T97" s="203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278</v>
      </c>
      <c r="AT97" s="204" t="s">
        <v>168</v>
      </c>
      <c r="AU97" s="204" t="s">
        <v>78</v>
      </c>
      <c r="AY97" s="18" t="s">
        <v>166</v>
      </c>
      <c r="BE97" s="205">
        <f t="shared" si="4"/>
        <v>0</v>
      </c>
      <c r="BF97" s="205">
        <f t="shared" si="5"/>
        <v>0</v>
      </c>
      <c r="BG97" s="205">
        <f t="shared" si="6"/>
        <v>0</v>
      </c>
      <c r="BH97" s="205">
        <f t="shared" si="7"/>
        <v>0</v>
      </c>
      <c r="BI97" s="205">
        <f t="shared" si="8"/>
        <v>0</v>
      </c>
      <c r="BJ97" s="18" t="s">
        <v>76</v>
      </c>
      <c r="BK97" s="205">
        <f t="shared" si="9"/>
        <v>0</v>
      </c>
      <c r="BL97" s="18" t="s">
        <v>278</v>
      </c>
      <c r="BM97" s="204" t="s">
        <v>1457</v>
      </c>
    </row>
    <row r="98" spans="1:65" s="2" customFormat="1" ht="21.75" customHeight="1">
      <c r="A98" s="35"/>
      <c r="B98" s="36"/>
      <c r="C98" s="193" t="s">
        <v>230</v>
      </c>
      <c r="D98" s="193" t="s">
        <v>168</v>
      </c>
      <c r="E98" s="194" t="s">
        <v>1458</v>
      </c>
      <c r="F98" s="195" t="s">
        <v>1459</v>
      </c>
      <c r="G98" s="196" t="s">
        <v>275</v>
      </c>
      <c r="H98" s="197">
        <v>1</v>
      </c>
      <c r="I98" s="198"/>
      <c r="J98" s="199">
        <f t="shared" si="0"/>
        <v>0</v>
      </c>
      <c r="K98" s="195" t="s">
        <v>19</v>
      </c>
      <c r="L98" s="40"/>
      <c r="M98" s="200" t="s">
        <v>19</v>
      </c>
      <c r="N98" s="201" t="s">
        <v>39</v>
      </c>
      <c r="O98" s="65"/>
      <c r="P98" s="202">
        <f t="shared" si="1"/>
        <v>0</v>
      </c>
      <c r="Q98" s="202">
        <v>0</v>
      </c>
      <c r="R98" s="202">
        <f t="shared" si="2"/>
        <v>0</v>
      </c>
      <c r="S98" s="202">
        <v>0</v>
      </c>
      <c r="T98" s="203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278</v>
      </c>
      <c r="AT98" s="204" t="s">
        <v>168</v>
      </c>
      <c r="AU98" s="204" t="s">
        <v>78</v>
      </c>
      <c r="AY98" s="18" t="s">
        <v>166</v>
      </c>
      <c r="BE98" s="205">
        <f t="shared" si="4"/>
        <v>0</v>
      </c>
      <c r="BF98" s="205">
        <f t="shared" si="5"/>
        <v>0</v>
      </c>
      <c r="BG98" s="205">
        <f t="shared" si="6"/>
        <v>0</v>
      </c>
      <c r="BH98" s="205">
        <f t="shared" si="7"/>
        <v>0</v>
      </c>
      <c r="BI98" s="205">
        <f t="shared" si="8"/>
        <v>0</v>
      </c>
      <c r="BJ98" s="18" t="s">
        <v>76</v>
      </c>
      <c r="BK98" s="205">
        <f t="shared" si="9"/>
        <v>0</v>
      </c>
      <c r="BL98" s="18" t="s">
        <v>278</v>
      </c>
      <c r="BM98" s="204" t="s">
        <v>1460</v>
      </c>
    </row>
    <row r="99" spans="1:65" s="2" customFormat="1" ht="16.5" customHeight="1">
      <c r="A99" s="35"/>
      <c r="B99" s="36"/>
      <c r="C99" s="193" t="s">
        <v>239</v>
      </c>
      <c r="D99" s="193" t="s">
        <v>168</v>
      </c>
      <c r="E99" s="194" t="s">
        <v>1461</v>
      </c>
      <c r="F99" s="195" t="s">
        <v>1462</v>
      </c>
      <c r="G99" s="196" t="s">
        <v>1435</v>
      </c>
      <c r="H99" s="197">
        <v>1</v>
      </c>
      <c r="I99" s="198"/>
      <c r="J99" s="199">
        <f t="shared" si="0"/>
        <v>0</v>
      </c>
      <c r="K99" s="195" t="s">
        <v>19</v>
      </c>
      <c r="L99" s="40"/>
      <c r="M99" s="200" t="s">
        <v>19</v>
      </c>
      <c r="N99" s="201" t="s">
        <v>39</v>
      </c>
      <c r="O99" s="65"/>
      <c r="P99" s="202">
        <f t="shared" si="1"/>
        <v>0</v>
      </c>
      <c r="Q99" s="202">
        <v>0</v>
      </c>
      <c r="R99" s="202">
        <f t="shared" si="2"/>
        <v>0</v>
      </c>
      <c r="S99" s="202">
        <v>0</v>
      </c>
      <c r="T99" s="203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278</v>
      </c>
      <c r="AT99" s="204" t="s">
        <v>168</v>
      </c>
      <c r="AU99" s="204" t="s">
        <v>78</v>
      </c>
      <c r="AY99" s="18" t="s">
        <v>166</v>
      </c>
      <c r="BE99" s="205">
        <f t="shared" si="4"/>
        <v>0</v>
      </c>
      <c r="BF99" s="205">
        <f t="shared" si="5"/>
        <v>0</v>
      </c>
      <c r="BG99" s="205">
        <f t="shared" si="6"/>
        <v>0</v>
      </c>
      <c r="BH99" s="205">
        <f t="shared" si="7"/>
        <v>0</v>
      </c>
      <c r="BI99" s="205">
        <f t="shared" si="8"/>
        <v>0</v>
      </c>
      <c r="BJ99" s="18" t="s">
        <v>76</v>
      </c>
      <c r="BK99" s="205">
        <f t="shared" si="9"/>
        <v>0</v>
      </c>
      <c r="BL99" s="18" t="s">
        <v>278</v>
      </c>
      <c r="BM99" s="204" t="s">
        <v>1463</v>
      </c>
    </row>
    <row r="100" spans="1:65" s="2" customFormat="1" ht="33" customHeight="1">
      <c r="A100" s="35"/>
      <c r="B100" s="36"/>
      <c r="C100" s="193" t="s">
        <v>243</v>
      </c>
      <c r="D100" s="193" t="s">
        <v>168</v>
      </c>
      <c r="E100" s="194" t="s">
        <v>1464</v>
      </c>
      <c r="F100" s="195" t="s">
        <v>1465</v>
      </c>
      <c r="G100" s="196" t="s">
        <v>1435</v>
      </c>
      <c r="H100" s="197">
        <v>1</v>
      </c>
      <c r="I100" s="198"/>
      <c r="J100" s="199">
        <f t="shared" si="0"/>
        <v>0</v>
      </c>
      <c r="K100" s="195" t="s">
        <v>19</v>
      </c>
      <c r="L100" s="40"/>
      <c r="M100" s="200" t="s">
        <v>19</v>
      </c>
      <c r="N100" s="201" t="s">
        <v>39</v>
      </c>
      <c r="O100" s="65"/>
      <c r="P100" s="202">
        <f t="shared" si="1"/>
        <v>0</v>
      </c>
      <c r="Q100" s="202">
        <v>0</v>
      </c>
      <c r="R100" s="202">
        <f t="shared" si="2"/>
        <v>0</v>
      </c>
      <c r="S100" s="202">
        <v>0</v>
      </c>
      <c r="T100" s="203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278</v>
      </c>
      <c r="AT100" s="204" t="s">
        <v>168</v>
      </c>
      <c r="AU100" s="204" t="s">
        <v>78</v>
      </c>
      <c r="AY100" s="18" t="s">
        <v>166</v>
      </c>
      <c r="BE100" s="205">
        <f t="shared" si="4"/>
        <v>0</v>
      </c>
      <c r="BF100" s="205">
        <f t="shared" si="5"/>
        <v>0</v>
      </c>
      <c r="BG100" s="205">
        <f t="shared" si="6"/>
        <v>0</v>
      </c>
      <c r="BH100" s="205">
        <f t="shared" si="7"/>
        <v>0</v>
      </c>
      <c r="BI100" s="205">
        <f t="shared" si="8"/>
        <v>0</v>
      </c>
      <c r="BJ100" s="18" t="s">
        <v>76</v>
      </c>
      <c r="BK100" s="205">
        <f t="shared" si="9"/>
        <v>0</v>
      </c>
      <c r="BL100" s="18" t="s">
        <v>278</v>
      </c>
      <c r="BM100" s="204" t="s">
        <v>1466</v>
      </c>
    </row>
    <row r="101" spans="1:65" s="2" customFormat="1" ht="16.5" customHeight="1">
      <c r="A101" s="35"/>
      <c r="B101" s="36"/>
      <c r="C101" s="193" t="s">
        <v>249</v>
      </c>
      <c r="D101" s="193" t="s">
        <v>168</v>
      </c>
      <c r="E101" s="194" t="s">
        <v>1467</v>
      </c>
      <c r="F101" s="195" t="s">
        <v>1468</v>
      </c>
      <c r="G101" s="196" t="s">
        <v>1435</v>
      </c>
      <c r="H101" s="197">
        <v>1</v>
      </c>
      <c r="I101" s="198"/>
      <c r="J101" s="199">
        <f t="shared" si="0"/>
        <v>0</v>
      </c>
      <c r="K101" s="195" t="s">
        <v>19</v>
      </c>
      <c r="L101" s="40"/>
      <c r="M101" s="257" t="s">
        <v>19</v>
      </c>
      <c r="N101" s="258" t="s">
        <v>39</v>
      </c>
      <c r="O101" s="255"/>
      <c r="P101" s="259">
        <f t="shared" si="1"/>
        <v>0</v>
      </c>
      <c r="Q101" s="259">
        <v>0</v>
      </c>
      <c r="R101" s="259">
        <f t="shared" si="2"/>
        <v>0</v>
      </c>
      <c r="S101" s="259">
        <v>0</v>
      </c>
      <c r="T101" s="260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278</v>
      </c>
      <c r="AT101" s="204" t="s">
        <v>168</v>
      </c>
      <c r="AU101" s="204" t="s">
        <v>78</v>
      </c>
      <c r="AY101" s="18" t="s">
        <v>166</v>
      </c>
      <c r="BE101" s="205">
        <f t="shared" si="4"/>
        <v>0</v>
      </c>
      <c r="BF101" s="205">
        <f t="shared" si="5"/>
        <v>0</v>
      </c>
      <c r="BG101" s="205">
        <f t="shared" si="6"/>
        <v>0</v>
      </c>
      <c r="BH101" s="205">
        <f t="shared" si="7"/>
        <v>0</v>
      </c>
      <c r="BI101" s="205">
        <f t="shared" si="8"/>
        <v>0</v>
      </c>
      <c r="BJ101" s="18" t="s">
        <v>76</v>
      </c>
      <c r="BK101" s="205">
        <f t="shared" si="9"/>
        <v>0</v>
      </c>
      <c r="BL101" s="18" t="s">
        <v>278</v>
      </c>
      <c r="BM101" s="204" t="s">
        <v>1469</v>
      </c>
    </row>
    <row r="102" spans="1:65" s="2" customFormat="1" ht="6.95" customHeight="1">
      <c r="A102" s="35"/>
      <c r="B102" s="48"/>
      <c r="C102" s="49"/>
      <c r="D102" s="49"/>
      <c r="E102" s="49"/>
      <c r="F102" s="49"/>
      <c r="G102" s="49"/>
      <c r="H102" s="49"/>
      <c r="I102" s="143"/>
      <c r="J102" s="49"/>
      <c r="K102" s="49"/>
      <c r="L102" s="40"/>
      <c r="M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</sheetData>
  <sheetProtection algorithmName="SHA-512" hashValue="LkjNMLXhvRLQCp6zaXAzWGOR80RF4s3JL4z7jXQsQ/SZEBu4N4JZ3F63ozumzzi+L/5FHKMeDLA4xE0HyZiSkQ==" saltValue="+GAeFcBRpLe3eo2kMBlOmwP0+ggJAcqOsGIDX4TTmV+jSSYJh91hFeIi0rmp7mED+H9QwzrTq7dInpSzX+Sc2Q==" spinCount="100000" sheet="1" objects="1" scenarios="1" formatColumns="0" formatRows="0" autoFilter="0"/>
  <autoFilter ref="C86:K10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111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1" customFormat="1" ht="12" customHeight="1">
      <c r="B8" s="21"/>
      <c r="D8" s="115" t="s">
        <v>125</v>
      </c>
      <c r="I8" s="109"/>
      <c r="L8" s="21"/>
    </row>
    <row r="9" spans="1:46" s="2" customFormat="1" ht="16.5" customHeight="1">
      <c r="A9" s="35"/>
      <c r="B9" s="40"/>
      <c r="C9" s="35"/>
      <c r="D9" s="35"/>
      <c r="E9" s="386" t="s">
        <v>1470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929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8" t="s">
        <v>1471</v>
      </c>
      <c r="F11" s="389"/>
      <c r="G11" s="389"/>
      <c r="H11" s="389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0" t="str">
        <f>'Rekapitulace zakázky'!E14</f>
        <v>Vyplň údaj</v>
      </c>
      <c r="F20" s="391"/>
      <c r="G20" s="391"/>
      <c r="H20" s="391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92" t="s">
        <v>19</v>
      </c>
      <c r="F29" s="392"/>
      <c r="G29" s="392"/>
      <c r="H29" s="392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ROUND(J93,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ROUND((SUM(BE93:BE176)),  2)</f>
        <v>0</v>
      </c>
      <c r="G35" s="35"/>
      <c r="H35" s="35"/>
      <c r="I35" s="132">
        <v>0.21</v>
      </c>
      <c r="J35" s="131">
        <f>ROUND(((SUM(BE93:BE176))*I35),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ROUND((SUM(BF93:BF176)),  2)</f>
        <v>0</v>
      </c>
      <c r="G36" s="35"/>
      <c r="H36" s="35"/>
      <c r="I36" s="132">
        <v>0.15</v>
      </c>
      <c r="J36" s="131">
        <f>ROUND(((SUM(BF93:BF176))*I36),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ROUND((SUM(BG93:BG176)),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ROUND((SUM(BH93:BH176)),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ROUND((SUM(BI93:BI176)),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127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3" t="str">
        <f>E7</f>
        <v>Kroměříž - oprava VB</v>
      </c>
      <c r="F50" s="394"/>
      <c r="G50" s="394"/>
      <c r="H50" s="394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125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3" t="s">
        <v>1470</v>
      </c>
      <c r="F52" s="395"/>
      <c r="G52" s="395"/>
      <c r="H52" s="395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929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7" t="str">
        <f>E11</f>
        <v>001 - Rekonstrukce SZ komerce</v>
      </c>
      <c r="F54" s="395"/>
      <c r="G54" s="395"/>
      <c r="H54" s="395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128</v>
      </c>
      <c r="D61" s="148"/>
      <c r="E61" s="148"/>
      <c r="F61" s="148"/>
      <c r="G61" s="148"/>
      <c r="H61" s="148"/>
      <c r="I61" s="149"/>
      <c r="J61" s="150" t="s">
        <v>129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J93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130</v>
      </c>
    </row>
    <row r="64" spans="1:47" s="9" customFormat="1" ht="24.95" customHeight="1">
      <c r="B64" s="152"/>
      <c r="C64" s="153"/>
      <c r="D64" s="154" t="s">
        <v>131</v>
      </c>
      <c r="E64" s="155"/>
      <c r="F64" s="155"/>
      <c r="G64" s="155"/>
      <c r="H64" s="155"/>
      <c r="I64" s="156"/>
      <c r="J64" s="157">
        <f>J94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135</v>
      </c>
      <c r="E65" s="161"/>
      <c r="F65" s="161"/>
      <c r="G65" s="161"/>
      <c r="H65" s="161"/>
      <c r="I65" s="162"/>
      <c r="J65" s="163">
        <f>J95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136</v>
      </c>
      <c r="E66" s="161"/>
      <c r="F66" s="161"/>
      <c r="G66" s="161"/>
      <c r="H66" s="161"/>
      <c r="I66" s="162"/>
      <c r="J66" s="163">
        <f>J103</f>
        <v>0</v>
      </c>
      <c r="K66" s="98"/>
      <c r="L66" s="164"/>
    </row>
    <row r="67" spans="1:31" s="9" customFormat="1" ht="24.95" customHeight="1">
      <c r="B67" s="152"/>
      <c r="C67" s="153"/>
      <c r="D67" s="154" t="s">
        <v>138</v>
      </c>
      <c r="E67" s="155"/>
      <c r="F67" s="155"/>
      <c r="G67" s="155"/>
      <c r="H67" s="155"/>
      <c r="I67" s="156"/>
      <c r="J67" s="157">
        <f>J108</f>
        <v>0</v>
      </c>
      <c r="K67" s="153"/>
      <c r="L67" s="158"/>
    </row>
    <row r="68" spans="1:31" s="10" customFormat="1" ht="19.899999999999999" customHeight="1">
      <c r="B68" s="159"/>
      <c r="C68" s="98"/>
      <c r="D68" s="160" t="s">
        <v>1472</v>
      </c>
      <c r="E68" s="161"/>
      <c r="F68" s="161"/>
      <c r="G68" s="161"/>
      <c r="H68" s="161"/>
      <c r="I68" s="162"/>
      <c r="J68" s="163">
        <f>J109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1473</v>
      </c>
      <c r="E69" s="161"/>
      <c r="F69" s="161"/>
      <c r="G69" s="161"/>
      <c r="H69" s="161"/>
      <c r="I69" s="162"/>
      <c r="J69" s="163">
        <f>J118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1474</v>
      </c>
      <c r="E70" s="161"/>
      <c r="F70" s="161"/>
      <c r="G70" s="161"/>
      <c r="H70" s="161"/>
      <c r="I70" s="162"/>
      <c r="J70" s="163">
        <f>J128</f>
        <v>0</v>
      </c>
      <c r="K70" s="98"/>
      <c r="L70" s="164"/>
    </row>
    <row r="71" spans="1:31" s="9" customFormat="1" ht="24.95" customHeight="1">
      <c r="B71" s="152"/>
      <c r="C71" s="153"/>
      <c r="D71" s="154" t="s">
        <v>1475</v>
      </c>
      <c r="E71" s="155"/>
      <c r="F71" s="155"/>
      <c r="G71" s="155"/>
      <c r="H71" s="155"/>
      <c r="I71" s="156"/>
      <c r="J71" s="157">
        <f>J172</f>
        <v>0</v>
      </c>
      <c r="K71" s="153"/>
      <c r="L71" s="158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116"/>
      <c r="J72" s="37"/>
      <c r="K72" s="37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48"/>
      <c r="C73" s="49"/>
      <c r="D73" s="49"/>
      <c r="E73" s="49"/>
      <c r="F73" s="49"/>
      <c r="G73" s="49"/>
      <c r="H73" s="49"/>
      <c r="I73" s="143"/>
      <c r="J73" s="49"/>
      <c r="K73" s="49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5" customHeight="1">
      <c r="A77" s="35"/>
      <c r="B77" s="50"/>
      <c r="C77" s="51"/>
      <c r="D77" s="51"/>
      <c r="E77" s="51"/>
      <c r="F77" s="51"/>
      <c r="G77" s="51"/>
      <c r="H77" s="51"/>
      <c r="I77" s="146"/>
      <c r="J77" s="51"/>
      <c r="K77" s="51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5" customHeight="1">
      <c r="A78" s="35"/>
      <c r="B78" s="36"/>
      <c r="C78" s="24" t="s">
        <v>151</v>
      </c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93" t="str">
        <f>E7</f>
        <v>Kroměříž - oprava VB</v>
      </c>
      <c r="F81" s="394"/>
      <c r="G81" s="394"/>
      <c r="H81" s="394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" customFormat="1" ht="12" customHeight="1">
      <c r="B82" s="22"/>
      <c r="C82" s="30" t="s">
        <v>125</v>
      </c>
      <c r="D82" s="23"/>
      <c r="E82" s="23"/>
      <c r="F82" s="23"/>
      <c r="G82" s="23"/>
      <c r="H82" s="23"/>
      <c r="I82" s="109"/>
      <c r="J82" s="23"/>
      <c r="K82" s="23"/>
      <c r="L82" s="21"/>
    </row>
    <row r="83" spans="1:65" s="2" customFormat="1" ht="16.5" customHeight="1">
      <c r="A83" s="35"/>
      <c r="B83" s="36"/>
      <c r="C83" s="37"/>
      <c r="D83" s="37"/>
      <c r="E83" s="393" t="s">
        <v>1470</v>
      </c>
      <c r="F83" s="395"/>
      <c r="G83" s="395"/>
      <c r="H83" s="395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929</v>
      </c>
      <c r="D84" s="37"/>
      <c r="E84" s="37"/>
      <c r="F84" s="37"/>
      <c r="G84" s="37"/>
      <c r="H84" s="3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347" t="str">
        <f>E11</f>
        <v>001 - Rekonstrukce SZ komerce</v>
      </c>
      <c r="F85" s="395"/>
      <c r="G85" s="395"/>
      <c r="H85" s="395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F14</f>
        <v xml:space="preserve"> </v>
      </c>
      <c r="G87" s="37"/>
      <c r="H87" s="37"/>
      <c r="I87" s="118" t="s">
        <v>23</v>
      </c>
      <c r="J87" s="60">
        <f>IF(J14="","",J14)</f>
        <v>0</v>
      </c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24</v>
      </c>
      <c r="D89" s="37"/>
      <c r="E89" s="37"/>
      <c r="F89" s="28" t="str">
        <f>E17</f>
        <v xml:space="preserve"> </v>
      </c>
      <c r="G89" s="37"/>
      <c r="H89" s="37"/>
      <c r="I89" s="118" t="s">
        <v>29</v>
      </c>
      <c r="J89" s="33" t="str">
        <f>E23</f>
        <v xml:space="preserve"> </v>
      </c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2" customHeight="1">
      <c r="A90" s="35"/>
      <c r="B90" s="36"/>
      <c r="C90" s="30" t="s">
        <v>27</v>
      </c>
      <c r="D90" s="37"/>
      <c r="E90" s="37"/>
      <c r="F90" s="28" t="str">
        <f>IF(E20="","",E20)</f>
        <v>Vyplň údaj</v>
      </c>
      <c r="G90" s="37"/>
      <c r="H90" s="37"/>
      <c r="I90" s="118" t="s">
        <v>31</v>
      </c>
      <c r="J90" s="33" t="str">
        <f>E26</f>
        <v xml:space="preserve"> </v>
      </c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116"/>
      <c r="J91" s="37"/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65"/>
      <c r="B92" s="166"/>
      <c r="C92" s="167" t="s">
        <v>152</v>
      </c>
      <c r="D92" s="168" t="s">
        <v>53</v>
      </c>
      <c r="E92" s="168" t="s">
        <v>49</v>
      </c>
      <c r="F92" s="168" t="s">
        <v>50</v>
      </c>
      <c r="G92" s="168" t="s">
        <v>153</v>
      </c>
      <c r="H92" s="168" t="s">
        <v>154</v>
      </c>
      <c r="I92" s="169" t="s">
        <v>155</v>
      </c>
      <c r="J92" s="168" t="s">
        <v>129</v>
      </c>
      <c r="K92" s="170" t="s">
        <v>156</v>
      </c>
      <c r="L92" s="171"/>
      <c r="M92" s="69" t="s">
        <v>19</v>
      </c>
      <c r="N92" s="70" t="s">
        <v>38</v>
      </c>
      <c r="O92" s="70" t="s">
        <v>157</v>
      </c>
      <c r="P92" s="70" t="s">
        <v>158</v>
      </c>
      <c r="Q92" s="70" t="s">
        <v>159</v>
      </c>
      <c r="R92" s="70" t="s">
        <v>160</v>
      </c>
      <c r="S92" s="70" t="s">
        <v>161</v>
      </c>
      <c r="T92" s="71" t="s">
        <v>162</v>
      </c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</row>
    <row r="93" spans="1:65" s="2" customFormat="1" ht="22.9" customHeight="1">
      <c r="A93" s="35"/>
      <c r="B93" s="36"/>
      <c r="C93" s="76" t="s">
        <v>163</v>
      </c>
      <c r="D93" s="37"/>
      <c r="E93" s="37"/>
      <c r="F93" s="37"/>
      <c r="G93" s="37"/>
      <c r="H93" s="37"/>
      <c r="I93" s="116"/>
      <c r="J93" s="172">
        <f>BK93</f>
        <v>0</v>
      </c>
      <c r="K93" s="37"/>
      <c r="L93" s="40"/>
      <c r="M93" s="72"/>
      <c r="N93" s="173"/>
      <c r="O93" s="73"/>
      <c r="P93" s="174">
        <f>P94+P108+P172</f>
        <v>0</v>
      </c>
      <c r="Q93" s="73"/>
      <c r="R93" s="174">
        <f>R94+R108+R172</f>
        <v>0.60383756249999987</v>
      </c>
      <c r="S93" s="73"/>
      <c r="T93" s="175">
        <f>T94+T108+T172</f>
        <v>2.3411200000000001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67</v>
      </c>
      <c r="AU93" s="18" t="s">
        <v>130</v>
      </c>
      <c r="BK93" s="176">
        <f>BK94+BK108+BK172</f>
        <v>0</v>
      </c>
    </row>
    <row r="94" spans="1:65" s="12" customFormat="1" ht="25.9" customHeight="1">
      <c r="B94" s="177"/>
      <c r="C94" s="178"/>
      <c r="D94" s="179" t="s">
        <v>67</v>
      </c>
      <c r="E94" s="180" t="s">
        <v>164</v>
      </c>
      <c r="F94" s="180" t="s">
        <v>165</v>
      </c>
      <c r="G94" s="178"/>
      <c r="H94" s="178"/>
      <c r="I94" s="181"/>
      <c r="J94" s="182">
        <f>BK94</f>
        <v>0</v>
      </c>
      <c r="K94" s="178"/>
      <c r="L94" s="183"/>
      <c r="M94" s="184"/>
      <c r="N94" s="185"/>
      <c r="O94" s="185"/>
      <c r="P94" s="186">
        <f>P95+P103</f>
        <v>0</v>
      </c>
      <c r="Q94" s="185"/>
      <c r="R94" s="186">
        <f>R95+R103</f>
        <v>0</v>
      </c>
      <c r="S94" s="185"/>
      <c r="T94" s="187">
        <f>T95+T103</f>
        <v>2.3410000000000002</v>
      </c>
      <c r="AR94" s="188" t="s">
        <v>76</v>
      </c>
      <c r="AT94" s="189" t="s">
        <v>67</v>
      </c>
      <c r="AU94" s="189" t="s">
        <v>68</v>
      </c>
      <c r="AY94" s="188" t="s">
        <v>166</v>
      </c>
      <c r="BK94" s="190">
        <f>BK95+BK103</f>
        <v>0</v>
      </c>
    </row>
    <row r="95" spans="1:65" s="12" customFormat="1" ht="22.9" customHeight="1">
      <c r="B95" s="177"/>
      <c r="C95" s="178"/>
      <c r="D95" s="179" t="s">
        <v>67</v>
      </c>
      <c r="E95" s="191" t="s">
        <v>230</v>
      </c>
      <c r="F95" s="191" t="s">
        <v>286</v>
      </c>
      <c r="G95" s="178"/>
      <c r="H95" s="178"/>
      <c r="I95" s="181"/>
      <c r="J95" s="192">
        <f>BK95</f>
        <v>0</v>
      </c>
      <c r="K95" s="178"/>
      <c r="L95" s="183"/>
      <c r="M95" s="184"/>
      <c r="N95" s="185"/>
      <c r="O95" s="185"/>
      <c r="P95" s="186">
        <f>SUM(P96:P102)</f>
        <v>0</v>
      </c>
      <c r="Q95" s="185"/>
      <c r="R95" s="186">
        <f>SUM(R96:R102)</f>
        <v>0</v>
      </c>
      <c r="S95" s="185"/>
      <c r="T95" s="187">
        <f>SUM(T96:T102)</f>
        <v>2.3410000000000002</v>
      </c>
      <c r="AR95" s="188" t="s">
        <v>76</v>
      </c>
      <c r="AT95" s="189" t="s">
        <v>67</v>
      </c>
      <c r="AU95" s="189" t="s">
        <v>76</v>
      </c>
      <c r="AY95" s="188" t="s">
        <v>166</v>
      </c>
      <c r="BK95" s="190">
        <f>SUM(BK96:BK102)</f>
        <v>0</v>
      </c>
    </row>
    <row r="96" spans="1:65" s="2" customFormat="1" ht="44.25" customHeight="1">
      <c r="A96" s="35"/>
      <c r="B96" s="36"/>
      <c r="C96" s="193" t="s">
        <v>76</v>
      </c>
      <c r="D96" s="193" t="s">
        <v>168</v>
      </c>
      <c r="E96" s="194" t="s">
        <v>1476</v>
      </c>
      <c r="F96" s="195" t="s">
        <v>1477</v>
      </c>
      <c r="G96" s="196" t="s">
        <v>275</v>
      </c>
      <c r="H96" s="197">
        <v>4</v>
      </c>
      <c r="I96" s="198"/>
      <c r="J96" s="199">
        <f t="shared" ref="J96:J102" si="0">ROUND(I96*H96,2)</f>
        <v>0</v>
      </c>
      <c r="K96" s="195" t="s">
        <v>172</v>
      </c>
      <c r="L96" s="40"/>
      <c r="M96" s="200" t="s">
        <v>19</v>
      </c>
      <c r="N96" s="201" t="s">
        <v>39</v>
      </c>
      <c r="O96" s="65"/>
      <c r="P96" s="202">
        <f t="shared" ref="P96:P102" si="1">O96*H96</f>
        <v>0</v>
      </c>
      <c r="Q96" s="202">
        <v>0</v>
      </c>
      <c r="R96" s="202">
        <f t="shared" ref="R96:R102" si="2">Q96*H96</f>
        <v>0</v>
      </c>
      <c r="S96" s="202">
        <v>1.6E-2</v>
      </c>
      <c r="T96" s="203">
        <f t="shared" ref="T96:T102" si="3">S96*H96</f>
        <v>6.4000000000000001E-2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173</v>
      </c>
      <c r="AT96" s="204" t="s">
        <v>168</v>
      </c>
      <c r="AU96" s="204" t="s">
        <v>78</v>
      </c>
      <c r="AY96" s="18" t="s">
        <v>166</v>
      </c>
      <c r="BE96" s="205">
        <f t="shared" ref="BE96:BE102" si="4">IF(N96="základní",J96,0)</f>
        <v>0</v>
      </c>
      <c r="BF96" s="205">
        <f t="shared" ref="BF96:BF102" si="5">IF(N96="snížená",J96,0)</f>
        <v>0</v>
      </c>
      <c r="BG96" s="205">
        <f t="shared" ref="BG96:BG102" si="6">IF(N96="zákl. přenesená",J96,0)</f>
        <v>0</v>
      </c>
      <c r="BH96" s="205">
        <f t="shared" ref="BH96:BH102" si="7">IF(N96="sníž. přenesená",J96,0)</f>
        <v>0</v>
      </c>
      <c r="BI96" s="205">
        <f t="shared" ref="BI96:BI102" si="8">IF(N96="nulová",J96,0)</f>
        <v>0</v>
      </c>
      <c r="BJ96" s="18" t="s">
        <v>76</v>
      </c>
      <c r="BK96" s="205">
        <f t="shared" ref="BK96:BK102" si="9">ROUND(I96*H96,2)</f>
        <v>0</v>
      </c>
      <c r="BL96" s="18" t="s">
        <v>173</v>
      </c>
      <c r="BM96" s="204" t="s">
        <v>1478</v>
      </c>
    </row>
    <row r="97" spans="1:65" s="2" customFormat="1" ht="21.75" customHeight="1">
      <c r="A97" s="35"/>
      <c r="B97" s="36"/>
      <c r="C97" s="193" t="s">
        <v>78</v>
      </c>
      <c r="D97" s="193" t="s">
        <v>168</v>
      </c>
      <c r="E97" s="194" t="s">
        <v>1479</v>
      </c>
      <c r="F97" s="195" t="s">
        <v>1480</v>
      </c>
      <c r="G97" s="196" t="s">
        <v>275</v>
      </c>
      <c r="H97" s="197">
        <v>2</v>
      </c>
      <c r="I97" s="198"/>
      <c r="J97" s="199">
        <f t="shared" si="0"/>
        <v>0</v>
      </c>
      <c r="K97" s="195" t="s">
        <v>172</v>
      </c>
      <c r="L97" s="40"/>
      <c r="M97" s="200" t="s">
        <v>19</v>
      </c>
      <c r="N97" s="201" t="s">
        <v>39</v>
      </c>
      <c r="O97" s="65"/>
      <c r="P97" s="202">
        <f t="shared" si="1"/>
        <v>0</v>
      </c>
      <c r="Q97" s="202">
        <v>0</v>
      </c>
      <c r="R97" s="202">
        <f t="shared" si="2"/>
        <v>0</v>
      </c>
      <c r="S97" s="202">
        <v>1.7999999999999999E-2</v>
      </c>
      <c r="T97" s="203">
        <f t="shared" si="3"/>
        <v>3.5999999999999997E-2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173</v>
      </c>
      <c r="AT97" s="204" t="s">
        <v>168</v>
      </c>
      <c r="AU97" s="204" t="s">
        <v>78</v>
      </c>
      <c r="AY97" s="18" t="s">
        <v>166</v>
      </c>
      <c r="BE97" s="205">
        <f t="shared" si="4"/>
        <v>0</v>
      </c>
      <c r="BF97" s="205">
        <f t="shared" si="5"/>
        <v>0</v>
      </c>
      <c r="BG97" s="205">
        <f t="shared" si="6"/>
        <v>0</v>
      </c>
      <c r="BH97" s="205">
        <f t="shared" si="7"/>
        <v>0</v>
      </c>
      <c r="BI97" s="205">
        <f t="shared" si="8"/>
        <v>0</v>
      </c>
      <c r="BJ97" s="18" t="s">
        <v>76</v>
      </c>
      <c r="BK97" s="205">
        <f t="shared" si="9"/>
        <v>0</v>
      </c>
      <c r="BL97" s="18" t="s">
        <v>173</v>
      </c>
      <c r="BM97" s="204" t="s">
        <v>1481</v>
      </c>
    </row>
    <row r="98" spans="1:65" s="2" customFormat="1" ht="21.75" customHeight="1">
      <c r="A98" s="35"/>
      <c r="B98" s="36"/>
      <c r="C98" s="193" t="s">
        <v>183</v>
      </c>
      <c r="D98" s="193" t="s">
        <v>168</v>
      </c>
      <c r="E98" s="194" t="s">
        <v>1482</v>
      </c>
      <c r="F98" s="195" t="s">
        <v>1483</v>
      </c>
      <c r="G98" s="196" t="s">
        <v>275</v>
      </c>
      <c r="H98" s="197">
        <v>3</v>
      </c>
      <c r="I98" s="198"/>
      <c r="J98" s="199">
        <f t="shared" si="0"/>
        <v>0</v>
      </c>
      <c r="K98" s="195" t="s">
        <v>172</v>
      </c>
      <c r="L98" s="40"/>
      <c r="M98" s="200" t="s">
        <v>19</v>
      </c>
      <c r="N98" s="201" t="s">
        <v>39</v>
      </c>
      <c r="O98" s="65"/>
      <c r="P98" s="202">
        <f t="shared" si="1"/>
        <v>0</v>
      </c>
      <c r="Q98" s="202">
        <v>0</v>
      </c>
      <c r="R98" s="202">
        <f t="shared" si="2"/>
        <v>0</v>
      </c>
      <c r="S98" s="202">
        <v>7.2999999999999995E-2</v>
      </c>
      <c r="T98" s="203">
        <f t="shared" si="3"/>
        <v>0.21899999999999997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173</v>
      </c>
      <c r="AT98" s="204" t="s">
        <v>168</v>
      </c>
      <c r="AU98" s="204" t="s">
        <v>78</v>
      </c>
      <c r="AY98" s="18" t="s">
        <v>166</v>
      </c>
      <c r="BE98" s="205">
        <f t="shared" si="4"/>
        <v>0</v>
      </c>
      <c r="BF98" s="205">
        <f t="shared" si="5"/>
        <v>0</v>
      </c>
      <c r="BG98" s="205">
        <f t="shared" si="6"/>
        <v>0</v>
      </c>
      <c r="BH98" s="205">
        <f t="shared" si="7"/>
        <v>0</v>
      </c>
      <c r="BI98" s="205">
        <f t="shared" si="8"/>
        <v>0</v>
      </c>
      <c r="BJ98" s="18" t="s">
        <v>76</v>
      </c>
      <c r="BK98" s="205">
        <f t="shared" si="9"/>
        <v>0</v>
      </c>
      <c r="BL98" s="18" t="s">
        <v>173</v>
      </c>
      <c r="BM98" s="204" t="s">
        <v>1484</v>
      </c>
    </row>
    <row r="99" spans="1:65" s="2" customFormat="1" ht="33" customHeight="1">
      <c r="A99" s="35"/>
      <c r="B99" s="36"/>
      <c r="C99" s="193" t="s">
        <v>173</v>
      </c>
      <c r="D99" s="193" t="s">
        <v>168</v>
      </c>
      <c r="E99" s="194" t="s">
        <v>1485</v>
      </c>
      <c r="F99" s="195" t="s">
        <v>1486</v>
      </c>
      <c r="G99" s="196" t="s">
        <v>337</v>
      </c>
      <c r="H99" s="197">
        <v>35</v>
      </c>
      <c r="I99" s="198"/>
      <c r="J99" s="199">
        <f t="shared" si="0"/>
        <v>0</v>
      </c>
      <c r="K99" s="195" t="s">
        <v>172</v>
      </c>
      <c r="L99" s="40"/>
      <c r="M99" s="200" t="s">
        <v>19</v>
      </c>
      <c r="N99" s="201" t="s">
        <v>39</v>
      </c>
      <c r="O99" s="65"/>
      <c r="P99" s="202">
        <f t="shared" si="1"/>
        <v>0</v>
      </c>
      <c r="Q99" s="202">
        <v>0</v>
      </c>
      <c r="R99" s="202">
        <f t="shared" si="2"/>
        <v>0</v>
      </c>
      <c r="S99" s="202">
        <v>8.9999999999999993E-3</v>
      </c>
      <c r="T99" s="203">
        <f t="shared" si="3"/>
        <v>0.315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173</v>
      </c>
      <c r="AT99" s="204" t="s">
        <v>168</v>
      </c>
      <c r="AU99" s="204" t="s">
        <v>78</v>
      </c>
      <c r="AY99" s="18" t="s">
        <v>166</v>
      </c>
      <c r="BE99" s="205">
        <f t="shared" si="4"/>
        <v>0</v>
      </c>
      <c r="BF99" s="205">
        <f t="shared" si="5"/>
        <v>0</v>
      </c>
      <c r="BG99" s="205">
        <f t="shared" si="6"/>
        <v>0</v>
      </c>
      <c r="BH99" s="205">
        <f t="shared" si="7"/>
        <v>0</v>
      </c>
      <c r="BI99" s="205">
        <f t="shared" si="8"/>
        <v>0</v>
      </c>
      <c r="BJ99" s="18" t="s">
        <v>76</v>
      </c>
      <c r="BK99" s="205">
        <f t="shared" si="9"/>
        <v>0</v>
      </c>
      <c r="BL99" s="18" t="s">
        <v>173</v>
      </c>
      <c r="BM99" s="204" t="s">
        <v>1487</v>
      </c>
    </row>
    <row r="100" spans="1:65" s="2" customFormat="1" ht="33" customHeight="1">
      <c r="A100" s="35"/>
      <c r="B100" s="36"/>
      <c r="C100" s="193" t="s">
        <v>198</v>
      </c>
      <c r="D100" s="193" t="s">
        <v>168</v>
      </c>
      <c r="E100" s="194" t="s">
        <v>1488</v>
      </c>
      <c r="F100" s="195" t="s">
        <v>1489</v>
      </c>
      <c r="G100" s="196" t="s">
        <v>337</v>
      </c>
      <c r="H100" s="197">
        <v>15</v>
      </c>
      <c r="I100" s="198"/>
      <c r="J100" s="199">
        <f t="shared" si="0"/>
        <v>0</v>
      </c>
      <c r="K100" s="195" t="s">
        <v>172</v>
      </c>
      <c r="L100" s="40"/>
      <c r="M100" s="200" t="s">
        <v>19</v>
      </c>
      <c r="N100" s="201" t="s">
        <v>39</v>
      </c>
      <c r="O100" s="65"/>
      <c r="P100" s="202">
        <f t="shared" si="1"/>
        <v>0</v>
      </c>
      <c r="Q100" s="202">
        <v>0</v>
      </c>
      <c r="R100" s="202">
        <f t="shared" si="2"/>
        <v>0</v>
      </c>
      <c r="S100" s="202">
        <v>1.2999999999999999E-2</v>
      </c>
      <c r="T100" s="203">
        <f t="shared" si="3"/>
        <v>0.19499999999999998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173</v>
      </c>
      <c r="AT100" s="204" t="s">
        <v>168</v>
      </c>
      <c r="AU100" s="204" t="s">
        <v>78</v>
      </c>
      <c r="AY100" s="18" t="s">
        <v>166</v>
      </c>
      <c r="BE100" s="205">
        <f t="shared" si="4"/>
        <v>0</v>
      </c>
      <c r="BF100" s="205">
        <f t="shared" si="5"/>
        <v>0</v>
      </c>
      <c r="BG100" s="205">
        <f t="shared" si="6"/>
        <v>0</v>
      </c>
      <c r="BH100" s="205">
        <f t="shared" si="7"/>
        <v>0</v>
      </c>
      <c r="BI100" s="205">
        <f t="shared" si="8"/>
        <v>0</v>
      </c>
      <c r="BJ100" s="18" t="s">
        <v>76</v>
      </c>
      <c r="BK100" s="205">
        <f t="shared" si="9"/>
        <v>0</v>
      </c>
      <c r="BL100" s="18" t="s">
        <v>173</v>
      </c>
      <c r="BM100" s="204" t="s">
        <v>1490</v>
      </c>
    </row>
    <row r="101" spans="1:65" s="2" customFormat="1" ht="33" customHeight="1">
      <c r="A101" s="35"/>
      <c r="B101" s="36"/>
      <c r="C101" s="193" t="s">
        <v>204</v>
      </c>
      <c r="D101" s="193" t="s">
        <v>168</v>
      </c>
      <c r="E101" s="194" t="s">
        <v>1491</v>
      </c>
      <c r="F101" s="195" t="s">
        <v>1492</v>
      </c>
      <c r="G101" s="196" t="s">
        <v>337</v>
      </c>
      <c r="H101" s="197">
        <v>12</v>
      </c>
      <c r="I101" s="198"/>
      <c r="J101" s="199">
        <f t="shared" si="0"/>
        <v>0</v>
      </c>
      <c r="K101" s="195" t="s">
        <v>172</v>
      </c>
      <c r="L101" s="40"/>
      <c r="M101" s="200" t="s">
        <v>19</v>
      </c>
      <c r="N101" s="201" t="s">
        <v>39</v>
      </c>
      <c r="O101" s="65"/>
      <c r="P101" s="202">
        <f t="shared" si="1"/>
        <v>0</v>
      </c>
      <c r="Q101" s="202">
        <v>0</v>
      </c>
      <c r="R101" s="202">
        <f t="shared" si="2"/>
        <v>0</v>
      </c>
      <c r="S101" s="202">
        <v>2.7E-2</v>
      </c>
      <c r="T101" s="203">
        <f t="shared" si="3"/>
        <v>0.32400000000000001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173</v>
      </c>
      <c r="AT101" s="204" t="s">
        <v>168</v>
      </c>
      <c r="AU101" s="204" t="s">
        <v>78</v>
      </c>
      <c r="AY101" s="18" t="s">
        <v>166</v>
      </c>
      <c r="BE101" s="205">
        <f t="shared" si="4"/>
        <v>0</v>
      </c>
      <c r="BF101" s="205">
        <f t="shared" si="5"/>
        <v>0</v>
      </c>
      <c r="BG101" s="205">
        <f t="shared" si="6"/>
        <v>0</v>
      </c>
      <c r="BH101" s="205">
        <f t="shared" si="7"/>
        <v>0</v>
      </c>
      <c r="BI101" s="205">
        <f t="shared" si="8"/>
        <v>0</v>
      </c>
      <c r="BJ101" s="18" t="s">
        <v>76</v>
      </c>
      <c r="BK101" s="205">
        <f t="shared" si="9"/>
        <v>0</v>
      </c>
      <c r="BL101" s="18" t="s">
        <v>173</v>
      </c>
      <c r="BM101" s="204" t="s">
        <v>1493</v>
      </c>
    </row>
    <row r="102" spans="1:65" s="2" customFormat="1" ht="33" customHeight="1">
      <c r="A102" s="35"/>
      <c r="B102" s="36"/>
      <c r="C102" s="193" t="s">
        <v>210</v>
      </c>
      <c r="D102" s="193" t="s">
        <v>168</v>
      </c>
      <c r="E102" s="194" t="s">
        <v>1494</v>
      </c>
      <c r="F102" s="195" t="s">
        <v>1495</v>
      </c>
      <c r="G102" s="196" t="s">
        <v>337</v>
      </c>
      <c r="H102" s="197">
        <v>18</v>
      </c>
      <c r="I102" s="198"/>
      <c r="J102" s="199">
        <f t="shared" si="0"/>
        <v>0</v>
      </c>
      <c r="K102" s="195" t="s">
        <v>172</v>
      </c>
      <c r="L102" s="40"/>
      <c r="M102" s="200" t="s">
        <v>19</v>
      </c>
      <c r="N102" s="201" t="s">
        <v>39</v>
      </c>
      <c r="O102" s="65"/>
      <c r="P102" s="202">
        <f t="shared" si="1"/>
        <v>0</v>
      </c>
      <c r="Q102" s="202">
        <v>0</v>
      </c>
      <c r="R102" s="202">
        <f t="shared" si="2"/>
        <v>0</v>
      </c>
      <c r="S102" s="202">
        <v>6.6000000000000003E-2</v>
      </c>
      <c r="T102" s="203">
        <f t="shared" si="3"/>
        <v>1.1880000000000002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173</v>
      </c>
      <c r="AT102" s="204" t="s">
        <v>168</v>
      </c>
      <c r="AU102" s="204" t="s">
        <v>78</v>
      </c>
      <c r="AY102" s="18" t="s">
        <v>166</v>
      </c>
      <c r="BE102" s="205">
        <f t="shared" si="4"/>
        <v>0</v>
      </c>
      <c r="BF102" s="205">
        <f t="shared" si="5"/>
        <v>0</v>
      </c>
      <c r="BG102" s="205">
        <f t="shared" si="6"/>
        <v>0</v>
      </c>
      <c r="BH102" s="205">
        <f t="shared" si="7"/>
        <v>0</v>
      </c>
      <c r="BI102" s="205">
        <f t="shared" si="8"/>
        <v>0</v>
      </c>
      <c r="BJ102" s="18" t="s">
        <v>76</v>
      </c>
      <c r="BK102" s="205">
        <f t="shared" si="9"/>
        <v>0</v>
      </c>
      <c r="BL102" s="18" t="s">
        <v>173</v>
      </c>
      <c r="BM102" s="204" t="s">
        <v>1496</v>
      </c>
    </row>
    <row r="103" spans="1:65" s="12" customFormat="1" ht="22.9" customHeight="1">
      <c r="B103" s="177"/>
      <c r="C103" s="178"/>
      <c r="D103" s="179" t="s">
        <v>67</v>
      </c>
      <c r="E103" s="191" t="s">
        <v>340</v>
      </c>
      <c r="F103" s="191" t="s">
        <v>341</v>
      </c>
      <c r="G103" s="178"/>
      <c r="H103" s="178"/>
      <c r="I103" s="181"/>
      <c r="J103" s="192">
        <f>BK103</f>
        <v>0</v>
      </c>
      <c r="K103" s="178"/>
      <c r="L103" s="183"/>
      <c r="M103" s="184"/>
      <c r="N103" s="185"/>
      <c r="O103" s="185"/>
      <c r="P103" s="186">
        <f>SUM(P104:P107)</f>
        <v>0</v>
      </c>
      <c r="Q103" s="185"/>
      <c r="R103" s="186">
        <f>SUM(R104:R107)</f>
        <v>0</v>
      </c>
      <c r="S103" s="185"/>
      <c r="T103" s="187">
        <f>SUM(T104:T107)</f>
        <v>0</v>
      </c>
      <c r="AR103" s="188" t="s">
        <v>76</v>
      </c>
      <c r="AT103" s="189" t="s">
        <v>67</v>
      </c>
      <c r="AU103" s="189" t="s">
        <v>76</v>
      </c>
      <c r="AY103" s="188" t="s">
        <v>166</v>
      </c>
      <c r="BK103" s="190">
        <f>SUM(BK104:BK107)</f>
        <v>0</v>
      </c>
    </row>
    <row r="104" spans="1:65" s="2" customFormat="1" ht="33" customHeight="1">
      <c r="A104" s="35"/>
      <c r="B104" s="36"/>
      <c r="C104" s="193" t="s">
        <v>188</v>
      </c>
      <c r="D104" s="193" t="s">
        <v>168</v>
      </c>
      <c r="E104" s="194" t="s">
        <v>993</v>
      </c>
      <c r="F104" s="195" t="s">
        <v>994</v>
      </c>
      <c r="G104" s="196" t="s">
        <v>187</v>
      </c>
      <c r="H104" s="197">
        <v>2.2770000000000001</v>
      </c>
      <c r="I104" s="198"/>
      <c r="J104" s="199">
        <f>ROUND(I104*H104,2)</f>
        <v>0</v>
      </c>
      <c r="K104" s="195" t="s">
        <v>172</v>
      </c>
      <c r="L104" s="40"/>
      <c r="M104" s="200" t="s">
        <v>19</v>
      </c>
      <c r="N104" s="201" t="s">
        <v>39</v>
      </c>
      <c r="O104" s="65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173</v>
      </c>
      <c r="AT104" s="204" t="s">
        <v>168</v>
      </c>
      <c r="AU104" s="204" t="s">
        <v>78</v>
      </c>
      <c r="AY104" s="18" t="s">
        <v>166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76</v>
      </c>
      <c r="BK104" s="205">
        <f>ROUND(I104*H104,2)</f>
        <v>0</v>
      </c>
      <c r="BL104" s="18" t="s">
        <v>173</v>
      </c>
      <c r="BM104" s="204" t="s">
        <v>1497</v>
      </c>
    </row>
    <row r="105" spans="1:65" s="2" customFormat="1" ht="21.75" customHeight="1">
      <c r="A105" s="35"/>
      <c r="B105" s="36"/>
      <c r="C105" s="193" t="s">
        <v>230</v>
      </c>
      <c r="D105" s="193" t="s">
        <v>168</v>
      </c>
      <c r="E105" s="194" t="s">
        <v>347</v>
      </c>
      <c r="F105" s="195" t="s">
        <v>348</v>
      </c>
      <c r="G105" s="196" t="s">
        <v>187</v>
      </c>
      <c r="H105" s="197">
        <v>2.2770000000000001</v>
      </c>
      <c r="I105" s="198"/>
      <c r="J105" s="199">
        <f>ROUND(I105*H105,2)</f>
        <v>0</v>
      </c>
      <c r="K105" s="195" t="s">
        <v>172</v>
      </c>
      <c r="L105" s="40"/>
      <c r="M105" s="200" t="s">
        <v>19</v>
      </c>
      <c r="N105" s="201" t="s">
        <v>39</v>
      </c>
      <c r="O105" s="65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173</v>
      </c>
      <c r="AT105" s="204" t="s">
        <v>168</v>
      </c>
      <c r="AU105" s="204" t="s">
        <v>78</v>
      </c>
      <c r="AY105" s="18" t="s">
        <v>166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76</v>
      </c>
      <c r="BK105" s="205">
        <f>ROUND(I105*H105,2)</f>
        <v>0</v>
      </c>
      <c r="BL105" s="18" t="s">
        <v>173</v>
      </c>
      <c r="BM105" s="204" t="s">
        <v>1498</v>
      </c>
    </row>
    <row r="106" spans="1:65" s="2" customFormat="1" ht="33" customHeight="1">
      <c r="A106" s="35"/>
      <c r="B106" s="36"/>
      <c r="C106" s="193" t="s">
        <v>239</v>
      </c>
      <c r="D106" s="193" t="s">
        <v>168</v>
      </c>
      <c r="E106" s="194" t="s">
        <v>351</v>
      </c>
      <c r="F106" s="195" t="s">
        <v>352</v>
      </c>
      <c r="G106" s="196" t="s">
        <v>187</v>
      </c>
      <c r="H106" s="197">
        <v>45.54</v>
      </c>
      <c r="I106" s="198"/>
      <c r="J106" s="199">
        <f>ROUND(I106*H106,2)</f>
        <v>0</v>
      </c>
      <c r="K106" s="195" t="s">
        <v>172</v>
      </c>
      <c r="L106" s="40"/>
      <c r="M106" s="200" t="s">
        <v>19</v>
      </c>
      <c r="N106" s="201" t="s">
        <v>39</v>
      </c>
      <c r="O106" s="65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173</v>
      </c>
      <c r="AT106" s="204" t="s">
        <v>168</v>
      </c>
      <c r="AU106" s="204" t="s">
        <v>78</v>
      </c>
      <c r="AY106" s="18" t="s">
        <v>166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76</v>
      </c>
      <c r="BK106" s="205">
        <f>ROUND(I106*H106,2)</f>
        <v>0</v>
      </c>
      <c r="BL106" s="18" t="s">
        <v>173</v>
      </c>
      <c r="BM106" s="204" t="s">
        <v>1499</v>
      </c>
    </row>
    <row r="107" spans="1:65" s="2" customFormat="1" ht="33" customHeight="1">
      <c r="A107" s="35"/>
      <c r="B107" s="36"/>
      <c r="C107" s="193" t="s">
        <v>243</v>
      </c>
      <c r="D107" s="193" t="s">
        <v>168</v>
      </c>
      <c r="E107" s="194" t="s">
        <v>356</v>
      </c>
      <c r="F107" s="195" t="s">
        <v>357</v>
      </c>
      <c r="G107" s="196" t="s">
        <v>187</v>
      </c>
      <c r="H107" s="197">
        <v>2.2770000000000001</v>
      </c>
      <c r="I107" s="198"/>
      <c r="J107" s="199">
        <f>ROUND(I107*H107,2)</f>
        <v>0</v>
      </c>
      <c r="K107" s="195" t="s">
        <v>172</v>
      </c>
      <c r="L107" s="40"/>
      <c r="M107" s="200" t="s">
        <v>19</v>
      </c>
      <c r="N107" s="201" t="s">
        <v>39</v>
      </c>
      <c r="O107" s="65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173</v>
      </c>
      <c r="AT107" s="204" t="s">
        <v>168</v>
      </c>
      <c r="AU107" s="204" t="s">
        <v>78</v>
      </c>
      <c r="AY107" s="18" t="s">
        <v>166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76</v>
      </c>
      <c r="BK107" s="205">
        <f>ROUND(I107*H107,2)</f>
        <v>0</v>
      </c>
      <c r="BL107" s="18" t="s">
        <v>173</v>
      </c>
      <c r="BM107" s="204" t="s">
        <v>1500</v>
      </c>
    </row>
    <row r="108" spans="1:65" s="12" customFormat="1" ht="25.9" customHeight="1">
      <c r="B108" s="177"/>
      <c r="C108" s="178"/>
      <c r="D108" s="179" t="s">
        <v>67</v>
      </c>
      <c r="E108" s="180" t="s">
        <v>368</v>
      </c>
      <c r="F108" s="180" t="s">
        <v>369</v>
      </c>
      <c r="G108" s="178"/>
      <c r="H108" s="178"/>
      <c r="I108" s="181"/>
      <c r="J108" s="182">
        <f>BK108</f>
        <v>0</v>
      </c>
      <c r="K108" s="178"/>
      <c r="L108" s="183"/>
      <c r="M108" s="184"/>
      <c r="N108" s="185"/>
      <c r="O108" s="185"/>
      <c r="P108" s="186">
        <f>P109+P118+P128</f>
        <v>0</v>
      </c>
      <c r="Q108" s="185"/>
      <c r="R108" s="186">
        <f>R109+R118+R128</f>
        <v>0.60383756249999987</v>
      </c>
      <c r="S108" s="185"/>
      <c r="T108" s="187">
        <f>T109+T118+T128</f>
        <v>1.2000000000000002E-4</v>
      </c>
      <c r="AR108" s="188" t="s">
        <v>78</v>
      </c>
      <c r="AT108" s="189" t="s">
        <v>67</v>
      </c>
      <c r="AU108" s="189" t="s">
        <v>68</v>
      </c>
      <c r="AY108" s="188" t="s">
        <v>166</v>
      </c>
      <c r="BK108" s="190">
        <f>BK109+BK118+BK128</f>
        <v>0</v>
      </c>
    </row>
    <row r="109" spans="1:65" s="12" customFormat="1" ht="22.9" customHeight="1">
      <c r="B109" s="177"/>
      <c r="C109" s="178"/>
      <c r="D109" s="179" t="s">
        <v>67</v>
      </c>
      <c r="E109" s="191" t="s">
        <v>1501</v>
      </c>
      <c r="F109" s="191" t="s">
        <v>1502</v>
      </c>
      <c r="G109" s="178"/>
      <c r="H109" s="178"/>
      <c r="I109" s="181"/>
      <c r="J109" s="192">
        <f>BK109</f>
        <v>0</v>
      </c>
      <c r="K109" s="178"/>
      <c r="L109" s="183"/>
      <c r="M109" s="184"/>
      <c r="N109" s="185"/>
      <c r="O109" s="185"/>
      <c r="P109" s="186">
        <f>SUM(P110:P117)</f>
        <v>0</v>
      </c>
      <c r="Q109" s="185"/>
      <c r="R109" s="186">
        <f>SUM(R110:R117)</f>
        <v>7.2799840000000005E-2</v>
      </c>
      <c r="S109" s="185"/>
      <c r="T109" s="187">
        <f>SUM(T110:T117)</f>
        <v>0</v>
      </c>
      <c r="AR109" s="188" t="s">
        <v>78</v>
      </c>
      <c r="AT109" s="189" t="s">
        <v>67</v>
      </c>
      <c r="AU109" s="189" t="s">
        <v>76</v>
      </c>
      <c r="AY109" s="188" t="s">
        <v>166</v>
      </c>
      <c r="BK109" s="190">
        <f>SUM(BK110:BK117)</f>
        <v>0</v>
      </c>
    </row>
    <row r="110" spans="1:65" s="2" customFormat="1" ht="21.75" customHeight="1">
      <c r="A110" s="35"/>
      <c r="B110" s="36"/>
      <c r="C110" s="193" t="s">
        <v>249</v>
      </c>
      <c r="D110" s="193" t="s">
        <v>168</v>
      </c>
      <c r="E110" s="194" t="s">
        <v>1503</v>
      </c>
      <c r="F110" s="195" t="s">
        <v>1504</v>
      </c>
      <c r="G110" s="196" t="s">
        <v>275</v>
      </c>
      <c r="H110" s="197">
        <v>1</v>
      </c>
      <c r="I110" s="198"/>
      <c r="J110" s="199">
        <f t="shared" ref="J110:J117" si="10">ROUND(I110*H110,2)</f>
        <v>0</v>
      </c>
      <c r="K110" s="195" t="s">
        <v>172</v>
      </c>
      <c r="L110" s="40"/>
      <c r="M110" s="200" t="s">
        <v>19</v>
      </c>
      <c r="N110" s="201" t="s">
        <v>39</v>
      </c>
      <c r="O110" s="65"/>
      <c r="P110" s="202">
        <f t="shared" ref="P110:P117" si="11">O110*H110</f>
        <v>0</v>
      </c>
      <c r="Q110" s="202">
        <v>1.0005999999999999E-3</v>
      </c>
      <c r="R110" s="202">
        <f t="shared" ref="R110:R117" si="12">Q110*H110</f>
        <v>1.0005999999999999E-3</v>
      </c>
      <c r="S110" s="202">
        <v>0</v>
      </c>
      <c r="T110" s="203">
        <f t="shared" ref="T110:T117" si="13"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278</v>
      </c>
      <c r="AT110" s="204" t="s">
        <v>168</v>
      </c>
      <c r="AU110" s="204" t="s">
        <v>78</v>
      </c>
      <c r="AY110" s="18" t="s">
        <v>166</v>
      </c>
      <c r="BE110" s="205">
        <f t="shared" ref="BE110:BE117" si="14">IF(N110="základní",J110,0)</f>
        <v>0</v>
      </c>
      <c r="BF110" s="205">
        <f t="shared" ref="BF110:BF117" si="15">IF(N110="snížená",J110,0)</f>
        <v>0</v>
      </c>
      <c r="BG110" s="205">
        <f t="shared" ref="BG110:BG117" si="16">IF(N110="zákl. přenesená",J110,0)</f>
        <v>0</v>
      </c>
      <c r="BH110" s="205">
        <f t="shared" ref="BH110:BH117" si="17">IF(N110="sníž. přenesená",J110,0)</f>
        <v>0</v>
      </c>
      <c r="BI110" s="205">
        <f t="shared" ref="BI110:BI117" si="18">IF(N110="nulová",J110,0)</f>
        <v>0</v>
      </c>
      <c r="BJ110" s="18" t="s">
        <v>76</v>
      </c>
      <c r="BK110" s="205">
        <f t="shared" ref="BK110:BK117" si="19">ROUND(I110*H110,2)</f>
        <v>0</v>
      </c>
      <c r="BL110" s="18" t="s">
        <v>278</v>
      </c>
      <c r="BM110" s="204" t="s">
        <v>1505</v>
      </c>
    </row>
    <row r="111" spans="1:65" s="2" customFormat="1" ht="16.5" customHeight="1">
      <c r="A111" s="35"/>
      <c r="B111" s="36"/>
      <c r="C111" s="193" t="s">
        <v>257</v>
      </c>
      <c r="D111" s="193" t="s">
        <v>168</v>
      </c>
      <c r="E111" s="194" t="s">
        <v>1506</v>
      </c>
      <c r="F111" s="195" t="s">
        <v>1507</v>
      </c>
      <c r="G111" s="196" t="s">
        <v>337</v>
      </c>
      <c r="H111" s="197">
        <v>18</v>
      </c>
      <c r="I111" s="198"/>
      <c r="J111" s="199">
        <f t="shared" si="10"/>
        <v>0</v>
      </c>
      <c r="K111" s="195" t="s">
        <v>172</v>
      </c>
      <c r="L111" s="40"/>
      <c r="M111" s="200" t="s">
        <v>19</v>
      </c>
      <c r="N111" s="201" t="s">
        <v>39</v>
      </c>
      <c r="O111" s="65"/>
      <c r="P111" s="202">
        <f t="shared" si="11"/>
        <v>0</v>
      </c>
      <c r="Q111" s="202">
        <v>1.6759800000000001E-3</v>
      </c>
      <c r="R111" s="202">
        <f t="shared" si="12"/>
        <v>3.0167640000000003E-2</v>
      </c>
      <c r="S111" s="202">
        <v>0</v>
      </c>
      <c r="T111" s="203">
        <f t="shared" si="1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278</v>
      </c>
      <c r="AT111" s="204" t="s">
        <v>168</v>
      </c>
      <c r="AU111" s="204" t="s">
        <v>78</v>
      </c>
      <c r="AY111" s="18" t="s">
        <v>166</v>
      </c>
      <c r="BE111" s="205">
        <f t="shared" si="14"/>
        <v>0</v>
      </c>
      <c r="BF111" s="205">
        <f t="shared" si="15"/>
        <v>0</v>
      </c>
      <c r="BG111" s="205">
        <f t="shared" si="16"/>
        <v>0</v>
      </c>
      <c r="BH111" s="205">
        <f t="shared" si="17"/>
        <v>0</v>
      </c>
      <c r="BI111" s="205">
        <f t="shared" si="18"/>
        <v>0</v>
      </c>
      <c r="BJ111" s="18" t="s">
        <v>76</v>
      </c>
      <c r="BK111" s="205">
        <f t="shared" si="19"/>
        <v>0</v>
      </c>
      <c r="BL111" s="18" t="s">
        <v>278</v>
      </c>
      <c r="BM111" s="204" t="s">
        <v>1508</v>
      </c>
    </row>
    <row r="112" spans="1:65" s="2" customFormat="1" ht="16.5" customHeight="1">
      <c r="A112" s="35"/>
      <c r="B112" s="36"/>
      <c r="C112" s="193" t="s">
        <v>266</v>
      </c>
      <c r="D112" s="193" t="s">
        <v>168</v>
      </c>
      <c r="E112" s="194" t="s">
        <v>1509</v>
      </c>
      <c r="F112" s="195" t="s">
        <v>1510</v>
      </c>
      <c r="G112" s="196" t="s">
        <v>337</v>
      </c>
      <c r="H112" s="197">
        <v>10</v>
      </c>
      <c r="I112" s="198"/>
      <c r="J112" s="199">
        <f t="shared" si="10"/>
        <v>0</v>
      </c>
      <c r="K112" s="195" t="s">
        <v>172</v>
      </c>
      <c r="L112" s="40"/>
      <c r="M112" s="200" t="s">
        <v>19</v>
      </c>
      <c r="N112" s="201" t="s">
        <v>39</v>
      </c>
      <c r="O112" s="65"/>
      <c r="P112" s="202">
        <f t="shared" si="11"/>
        <v>0</v>
      </c>
      <c r="Q112" s="202">
        <v>4.0999999999999999E-4</v>
      </c>
      <c r="R112" s="202">
        <f t="shared" si="12"/>
        <v>4.0999999999999995E-3</v>
      </c>
      <c r="S112" s="202">
        <v>0</v>
      </c>
      <c r="T112" s="203">
        <f t="shared" si="1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278</v>
      </c>
      <c r="AT112" s="204" t="s">
        <v>168</v>
      </c>
      <c r="AU112" s="204" t="s">
        <v>78</v>
      </c>
      <c r="AY112" s="18" t="s">
        <v>166</v>
      </c>
      <c r="BE112" s="205">
        <f t="shared" si="14"/>
        <v>0</v>
      </c>
      <c r="BF112" s="205">
        <f t="shared" si="15"/>
        <v>0</v>
      </c>
      <c r="BG112" s="205">
        <f t="shared" si="16"/>
        <v>0</v>
      </c>
      <c r="BH112" s="205">
        <f t="shared" si="17"/>
        <v>0</v>
      </c>
      <c r="BI112" s="205">
        <f t="shared" si="18"/>
        <v>0</v>
      </c>
      <c r="BJ112" s="18" t="s">
        <v>76</v>
      </c>
      <c r="BK112" s="205">
        <f t="shared" si="19"/>
        <v>0</v>
      </c>
      <c r="BL112" s="18" t="s">
        <v>278</v>
      </c>
      <c r="BM112" s="204" t="s">
        <v>1511</v>
      </c>
    </row>
    <row r="113" spans="1:65" s="2" customFormat="1" ht="16.5" customHeight="1">
      <c r="A113" s="35"/>
      <c r="B113" s="36"/>
      <c r="C113" s="193" t="s">
        <v>8</v>
      </c>
      <c r="D113" s="193" t="s">
        <v>168</v>
      </c>
      <c r="E113" s="194" t="s">
        <v>1512</v>
      </c>
      <c r="F113" s="195" t="s">
        <v>1513</v>
      </c>
      <c r="G113" s="196" t="s">
        <v>337</v>
      </c>
      <c r="H113" s="197">
        <v>16</v>
      </c>
      <c r="I113" s="198"/>
      <c r="J113" s="199">
        <f t="shared" si="10"/>
        <v>0</v>
      </c>
      <c r="K113" s="195" t="s">
        <v>172</v>
      </c>
      <c r="L113" s="40"/>
      <c r="M113" s="200" t="s">
        <v>19</v>
      </c>
      <c r="N113" s="201" t="s">
        <v>39</v>
      </c>
      <c r="O113" s="65"/>
      <c r="P113" s="202">
        <f t="shared" si="11"/>
        <v>0</v>
      </c>
      <c r="Q113" s="202">
        <v>4.7649999999999998E-4</v>
      </c>
      <c r="R113" s="202">
        <f t="shared" si="12"/>
        <v>7.6239999999999997E-3</v>
      </c>
      <c r="S113" s="202">
        <v>0</v>
      </c>
      <c r="T113" s="203">
        <f t="shared" si="1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278</v>
      </c>
      <c r="AT113" s="204" t="s">
        <v>168</v>
      </c>
      <c r="AU113" s="204" t="s">
        <v>78</v>
      </c>
      <c r="AY113" s="18" t="s">
        <v>166</v>
      </c>
      <c r="BE113" s="205">
        <f t="shared" si="14"/>
        <v>0</v>
      </c>
      <c r="BF113" s="205">
        <f t="shared" si="15"/>
        <v>0</v>
      </c>
      <c r="BG113" s="205">
        <f t="shared" si="16"/>
        <v>0</v>
      </c>
      <c r="BH113" s="205">
        <f t="shared" si="17"/>
        <v>0</v>
      </c>
      <c r="BI113" s="205">
        <f t="shared" si="18"/>
        <v>0</v>
      </c>
      <c r="BJ113" s="18" t="s">
        <v>76</v>
      </c>
      <c r="BK113" s="205">
        <f t="shared" si="19"/>
        <v>0</v>
      </c>
      <c r="BL113" s="18" t="s">
        <v>278</v>
      </c>
      <c r="BM113" s="204" t="s">
        <v>1514</v>
      </c>
    </row>
    <row r="114" spans="1:65" s="2" customFormat="1" ht="16.5" customHeight="1">
      <c r="A114" s="35"/>
      <c r="B114" s="36"/>
      <c r="C114" s="193" t="s">
        <v>278</v>
      </c>
      <c r="D114" s="193" t="s">
        <v>168</v>
      </c>
      <c r="E114" s="194" t="s">
        <v>1515</v>
      </c>
      <c r="F114" s="195" t="s">
        <v>1516</v>
      </c>
      <c r="G114" s="196" t="s">
        <v>337</v>
      </c>
      <c r="H114" s="197">
        <v>3</v>
      </c>
      <c r="I114" s="198"/>
      <c r="J114" s="199">
        <f t="shared" si="10"/>
        <v>0</v>
      </c>
      <c r="K114" s="195" t="s">
        <v>172</v>
      </c>
      <c r="L114" s="40"/>
      <c r="M114" s="200" t="s">
        <v>19</v>
      </c>
      <c r="N114" s="201" t="s">
        <v>39</v>
      </c>
      <c r="O114" s="65"/>
      <c r="P114" s="202">
        <f t="shared" si="11"/>
        <v>0</v>
      </c>
      <c r="Q114" s="202">
        <v>7.092E-4</v>
      </c>
      <c r="R114" s="202">
        <f t="shared" si="12"/>
        <v>2.1275999999999999E-3</v>
      </c>
      <c r="S114" s="202">
        <v>0</v>
      </c>
      <c r="T114" s="203">
        <f t="shared" si="1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278</v>
      </c>
      <c r="AT114" s="204" t="s">
        <v>168</v>
      </c>
      <c r="AU114" s="204" t="s">
        <v>78</v>
      </c>
      <c r="AY114" s="18" t="s">
        <v>166</v>
      </c>
      <c r="BE114" s="205">
        <f t="shared" si="14"/>
        <v>0</v>
      </c>
      <c r="BF114" s="205">
        <f t="shared" si="15"/>
        <v>0</v>
      </c>
      <c r="BG114" s="205">
        <f t="shared" si="16"/>
        <v>0</v>
      </c>
      <c r="BH114" s="205">
        <f t="shared" si="17"/>
        <v>0</v>
      </c>
      <c r="BI114" s="205">
        <f t="shared" si="18"/>
        <v>0</v>
      </c>
      <c r="BJ114" s="18" t="s">
        <v>76</v>
      </c>
      <c r="BK114" s="205">
        <f t="shared" si="19"/>
        <v>0</v>
      </c>
      <c r="BL114" s="18" t="s">
        <v>278</v>
      </c>
      <c r="BM114" s="204" t="s">
        <v>1517</v>
      </c>
    </row>
    <row r="115" spans="1:65" s="2" customFormat="1" ht="16.5" customHeight="1">
      <c r="A115" s="35"/>
      <c r="B115" s="36"/>
      <c r="C115" s="193" t="s">
        <v>282</v>
      </c>
      <c r="D115" s="193" t="s">
        <v>168</v>
      </c>
      <c r="E115" s="194" t="s">
        <v>1518</v>
      </c>
      <c r="F115" s="195" t="s">
        <v>1519</v>
      </c>
      <c r="G115" s="196" t="s">
        <v>337</v>
      </c>
      <c r="H115" s="197">
        <v>12</v>
      </c>
      <c r="I115" s="198"/>
      <c r="J115" s="199">
        <f t="shared" si="10"/>
        <v>0</v>
      </c>
      <c r="K115" s="195" t="s">
        <v>172</v>
      </c>
      <c r="L115" s="40"/>
      <c r="M115" s="200" t="s">
        <v>19</v>
      </c>
      <c r="N115" s="201" t="s">
        <v>39</v>
      </c>
      <c r="O115" s="65"/>
      <c r="P115" s="202">
        <f t="shared" si="11"/>
        <v>0</v>
      </c>
      <c r="Q115" s="202">
        <v>2.2399999999999998E-3</v>
      </c>
      <c r="R115" s="202">
        <f t="shared" si="12"/>
        <v>2.6879999999999998E-2</v>
      </c>
      <c r="S115" s="202">
        <v>0</v>
      </c>
      <c r="T115" s="203">
        <f t="shared" si="1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278</v>
      </c>
      <c r="AT115" s="204" t="s">
        <v>168</v>
      </c>
      <c r="AU115" s="204" t="s">
        <v>78</v>
      </c>
      <c r="AY115" s="18" t="s">
        <v>166</v>
      </c>
      <c r="BE115" s="205">
        <f t="shared" si="14"/>
        <v>0</v>
      </c>
      <c r="BF115" s="205">
        <f t="shared" si="15"/>
        <v>0</v>
      </c>
      <c r="BG115" s="205">
        <f t="shared" si="16"/>
        <v>0</v>
      </c>
      <c r="BH115" s="205">
        <f t="shared" si="17"/>
        <v>0</v>
      </c>
      <c r="BI115" s="205">
        <f t="shared" si="18"/>
        <v>0</v>
      </c>
      <c r="BJ115" s="18" t="s">
        <v>76</v>
      </c>
      <c r="BK115" s="205">
        <f t="shared" si="19"/>
        <v>0</v>
      </c>
      <c r="BL115" s="18" t="s">
        <v>278</v>
      </c>
      <c r="BM115" s="204" t="s">
        <v>1520</v>
      </c>
    </row>
    <row r="116" spans="1:65" s="2" customFormat="1" ht="21.75" customHeight="1">
      <c r="A116" s="35"/>
      <c r="B116" s="36"/>
      <c r="C116" s="193" t="s">
        <v>287</v>
      </c>
      <c r="D116" s="193" t="s">
        <v>168</v>
      </c>
      <c r="E116" s="194" t="s">
        <v>1521</v>
      </c>
      <c r="F116" s="195" t="s">
        <v>1522</v>
      </c>
      <c r="G116" s="196" t="s">
        <v>275</v>
      </c>
      <c r="H116" s="197">
        <v>1</v>
      </c>
      <c r="I116" s="198"/>
      <c r="J116" s="199">
        <f t="shared" si="10"/>
        <v>0</v>
      </c>
      <c r="K116" s="195" t="s">
        <v>172</v>
      </c>
      <c r="L116" s="40"/>
      <c r="M116" s="200" t="s">
        <v>19</v>
      </c>
      <c r="N116" s="201" t="s">
        <v>39</v>
      </c>
      <c r="O116" s="65"/>
      <c r="P116" s="202">
        <f t="shared" si="11"/>
        <v>0</v>
      </c>
      <c r="Q116" s="202">
        <v>8.9999999999999998E-4</v>
      </c>
      <c r="R116" s="202">
        <f t="shared" si="12"/>
        <v>8.9999999999999998E-4</v>
      </c>
      <c r="S116" s="202">
        <v>0</v>
      </c>
      <c r="T116" s="203">
        <f t="shared" si="1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278</v>
      </c>
      <c r="AT116" s="204" t="s">
        <v>168</v>
      </c>
      <c r="AU116" s="204" t="s">
        <v>78</v>
      </c>
      <c r="AY116" s="18" t="s">
        <v>166</v>
      </c>
      <c r="BE116" s="205">
        <f t="shared" si="14"/>
        <v>0</v>
      </c>
      <c r="BF116" s="205">
        <f t="shared" si="15"/>
        <v>0</v>
      </c>
      <c r="BG116" s="205">
        <f t="shared" si="16"/>
        <v>0</v>
      </c>
      <c r="BH116" s="205">
        <f t="shared" si="17"/>
        <v>0</v>
      </c>
      <c r="BI116" s="205">
        <f t="shared" si="18"/>
        <v>0</v>
      </c>
      <c r="BJ116" s="18" t="s">
        <v>76</v>
      </c>
      <c r="BK116" s="205">
        <f t="shared" si="19"/>
        <v>0</v>
      </c>
      <c r="BL116" s="18" t="s">
        <v>278</v>
      </c>
      <c r="BM116" s="204" t="s">
        <v>1523</v>
      </c>
    </row>
    <row r="117" spans="1:65" s="2" customFormat="1" ht="33" customHeight="1">
      <c r="A117" s="35"/>
      <c r="B117" s="36"/>
      <c r="C117" s="193" t="s">
        <v>291</v>
      </c>
      <c r="D117" s="193" t="s">
        <v>168</v>
      </c>
      <c r="E117" s="194" t="s">
        <v>1524</v>
      </c>
      <c r="F117" s="195" t="s">
        <v>1525</v>
      </c>
      <c r="G117" s="196" t="s">
        <v>384</v>
      </c>
      <c r="H117" s="252"/>
      <c r="I117" s="198"/>
      <c r="J117" s="199">
        <f t="shared" si="10"/>
        <v>0</v>
      </c>
      <c r="K117" s="195" t="s">
        <v>172</v>
      </c>
      <c r="L117" s="40"/>
      <c r="M117" s="200" t="s">
        <v>19</v>
      </c>
      <c r="N117" s="201" t="s">
        <v>39</v>
      </c>
      <c r="O117" s="65"/>
      <c r="P117" s="202">
        <f t="shared" si="11"/>
        <v>0</v>
      </c>
      <c r="Q117" s="202">
        <v>0</v>
      </c>
      <c r="R117" s="202">
        <f t="shared" si="12"/>
        <v>0</v>
      </c>
      <c r="S117" s="202">
        <v>0</v>
      </c>
      <c r="T117" s="203">
        <f t="shared" si="1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278</v>
      </c>
      <c r="AT117" s="204" t="s">
        <v>168</v>
      </c>
      <c r="AU117" s="204" t="s">
        <v>78</v>
      </c>
      <c r="AY117" s="18" t="s">
        <v>166</v>
      </c>
      <c r="BE117" s="205">
        <f t="shared" si="14"/>
        <v>0</v>
      </c>
      <c r="BF117" s="205">
        <f t="shared" si="15"/>
        <v>0</v>
      </c>
      <c r="BG117" s="205">
        <f t="shared" si="16"/>
        <v>0</v>
      </c>
      <c r="BH117" s="205">
        <f t="shared" si="17"/>
        <v>0</v>
      </c>
      <c r="BI117" s="205">
        <f t="shared" si="18"/>
        <v>0</v>
      </c>
      <c r="BJ117" s="18" t="s">
        <v>76</v>
      </c>
      <c r="BK117" s="205">
        <f t="shared" si="19"/>
        <v>0</v>
      </c>
      <c r="BL117" s="18" t="s">
        <v>278</v>
      </c>
      <c r="BM117" s="204" t="s">
        <v>1526</v>
      </c>
    </row>
    <row r="118" spans="1:65" s="12" customFormat="1" ht="22.9" customHeight="1">
      <c r="B118" s="177"/>
      <c r="C118" s="178"/>
      <c r="D118" s="179" t="s">
        <v>67</v>
      </c>
      <c r="E118" s="191" t="s">
        <v>1527</v>
      </c>
      <c r="F118" s="191" t="s">
        <v>1528</v>
      </c>
      <c r="G118" s="178"/>
      <c r="H118" s="178"/>
      <c r="I118" s="181"/>
      <c r="J118" s="192">
        <f>BK118</f>
        <v>0</v>
      </c>
      <c r="K118" s="178"/>
      <c r="L118" s="183"/>
      <c r="M118" s="184"/>
      <c r="N118" s="185"/>
      <c r="O118" s="185"/>
      <c r="P118" s="186">
        <f>SUM(P119:P127)</f>
        <v>0</v>
      </c>
      <c r="Q118" s="185"/>
      <c r="R118" s="186">
        <f>SUM(R119:R127)</f>
        <v>7.182269899999999E-2</v>
      </c>
      <c r="S118" s="185"/>
      <c r="T118" s="187">
        <f>SUM(T119:T127)</f>
        <v>0</v>
      </c>
      <c r="AR118" s="188" t="s">
        <v>78</v>
      </c>
      <c r="AT118" s="189" t="s">
        <v>67</v>
      </c>
      <c r="AU118" s="189" t="s">
        <v>76</v>
      </c>
      <c r="AY118" s="188" t="s">
        <v>166</v>
      </c>
      <c r="BK118" s="190">
        <f>SUM(BK119:BK127)</f>
        <v>0</v>
      </c>
    </row>
    <row r="119" spans="1:65" s="2" customFormat="1" ht="21.75" customHeight="1">
      <c r="A119" s="35"/>
      <c r="B119" s="36"/>
      <c r="C119" s="193" t="s">
        <v>297</v>
      </c>
      <c r="D119" s="193" t="s">
        <v>168</v>
      </c>
      <c r="E119" s="194" t="s">
        <v>1529</v>
      </c>
      <c r="F119" s="195" t="s">
        <v>1530</v>
      </c>
      <c r="G119" s="196" t="s">
        <v>337</v>
      </c>
      <c r="H119" s="197">
        <v>25</v>
      </c>
      <c r="I119" s="198"/>
      <c r="J119" s="199">
        <f t="shared" ref="J119:J127" si="20">ROUND(I119*H119,2)</f>
        <v>0</v>
      </c>
      <c r="K119" s="195" t="s">
        <v>172</v>
      </c>
      <c r="L119" s="40"/>
      <c r="M119" s="200" t="s">
        <v>19</v>
      </c>
      <c r="N119" s="201" t="s">
        <v>39</v>
      </c>
      <c r="O119" s="65"/>
      <c r="P119" s="202">
        <f t="shared" ref="P119:P127" si="21">O119*H119</f>
        <v>0</v>
      </c>
      <c r="Q119" s="202">
        <v>8.4933999999999997E-4</v>
      </c>
      <c r="R119" s="202">
        <f t="shared" ref="R119:R127" si="22">Q119*H119</f>
        <v>2.1233499999999999E-2</v>
      </c>
      <c r="S119" s="202">
        <v>0</v>
      </c>
      <c r="T119" s="203">
        <f t="shared" ref="T119:T127" si="23"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278</v>
      </c>
      <c r="AT119" s="204" t="s">
        <v>168</v>
      </c>
      <c r="AU119" s="204" t="s">
        <v>78</v>
      </c>
      <c r="AY119" s="18" t="s">
        <v>166</v>
      </c>
      <c r="BE119" s="205">
        <f t="shared" ref="BE119:BE127" si="24">IF(N119="základní",J119,0)</f>
        <v>0</v>
      </c>
      <c r="BF119" s="205">
        <f t="shared" ref="BF119:BF127" si="25">IF(N119="snížená",J119,0)</f>
        <v>0</v>
      </c>
      <c r="BG119" s="205">
        <f t="shared" ref="BG119:BG127" si="26">IF(N119="zákl. přenesená",J119,0)</f>
        <v>0</v>
      </c>
      <c r="BH119" s="205">
        <f t="shared" ref="BH119:BH127" si="27">IF(N119="sníž. přenesená",J119,0)</f>
        <v>0</v>
      </c>
      <c r="BI119" s="205">
        <f t="shared" ref="BI119:BI127" si="28">IF(N119="nulová",J119,0)</f>
        <v>0</v>
      </c>
      <c r="BJ119" s="18" t="s">
        <v>76</v>
      </c>
      <c r="BK119" s="205">
        <f t="shared" ref="BK119:BK127" si="29">ROUND(I119*H119,2)</f>
        <v>0</v>
      </c>
      <c r="BL119" s="18" t="s">
        <v>278</v>
      </c>
      <c r="BM119" s="204" t="s">
        <v>1531</v>
      </c>
    </row>
    <row r="120" spans="1:65" s="2" customFormat="1" ht="21.75" customHeight="1">
      <c r="A120" s="35"/>
      <c r="B120" s="36"/>
      <c r="C120" s="193" t="s">
        <v>7</v>
      </c>
      <c r="D120" s="193" t="s">
        <v>168</v>
      </c>
      <c r="E120" s="194" t="s">
        <v>1532</v>
      </c>
      <c r="F120" s="195" t="s">
        <v>1533</v>
      </c>
      <c r="G120" s="196" t="s">
        <v>337</v>
      </c>
      <c r="H120" s="197">
        <v>30</v>
      </c>
      <c r="I120" s="198"/>
      <c r="J120" s="199">
        <f t="shared" si="20"/>
        <v>0</v>
      </c>
      <c r="K120" s="195" t="s">
        <v>172</v>
      </c>
      <c r="L120" s="40"/>
      <c r="M120" s="200" t="s">
        <v>19</v>
      </c>
      <c r="N120" s="201" t="s">
        <v>39</v>
      </c>
      <c r="O120" s="65"/>
      <c r="P120" s="202">
        <f t="shared" si="21"/>
        <v>0</v>
      </c>
      <c r="Q120" s="202">
        <v>1.158348E-3</v>
      </c>
      <c r="R120" s="202">
        <f t="shared" si="22"/>
        <v>3.475044E-2</v>
      </c>
      <c r="S120" s="202">
        <v>0</v>
      </c>
      <c r="T120" s="203">
        <f t="shared" si="2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278</v>
      </c>
      <c r="AT120" s="204" t="s">
        <v>168</v>
      </c>
      <c r="AU120" s="204" t="s">
        <v>78</v>
      </c>
      <c r="AY120" s="18" t="s">
        <v>166</v>
      </c>
      <c r="BE120" s="205">
        <f t="shared" si="24"/>
        <v>0</v>
      </c>
      <c r="BF120" s="205">
        <f t="shared" si="25"/>
        <v>0</v>
      </c>
      <c r="BG120" s="205">
        <f t="shared" si="26"/>
        <v>0</v>
      </c>
      <c r="BH120" s="205">
        <f t="shared" si="27"/>
        <v>0</v>
      </c>
      <c r="BI120" s="205">
        <f t="shared" si="28"/>
        <v>0</v>
      </c>
      <c r="BJ120" s="18" t="s">
        <v>76</v>
      </c>
      <c r="BK120" s="205">
        <f t="shared" si="29"/>
        <v>0</v>
      </c>
      <c r="BL120" s="18" t="s">
        <v>278</v>
      </c>
      <c r="BM120" s="204" t="s">
        <v>1534</v>
      </c>
    </row>
    <row r="121" spans="1:65" s="2" customFormat="1" ht="21.75" customHeight="1">
      <c r="A121" s="35"/>
      <c r="B121" s="36"/>
      <c r="C121" s="193" t="s">
        <v>314</v>
      </c>
      <c r="D121" s="193" t="s">
        <v>168</v>
      </c>
      <c r="E121" s="194" t="s">
        <v>1535</v>
      </c>
      <c r="F121" s="195" t="s">
        <v>1536</v>
      </c>
      <c r="G121" s="196" t="s">
        <v>275</v>
      </c>
      <c r="H121" s="197">
        <v>1</v>
      </c>
      <c r="I121" s="198"/>
      <c r="J121" s="199">
        <f t="shared" si="20"/>
        <v>0</v>
      </c>
      <c r="K121" s="195" t="s">
        <v>172</v>
      </c>
      <c r="L121" s="40"/>
      <c r="M121" s="200" t="s">
        <v>19</v>
      </c>
      <c r="N121" s="201" t="s">
        <v>39</v>
      </c>
      <c r="O121" s="65"/>
      <c r="P121" s="202">
        <f t="shared" si="21"/>
        <v>0</v>
      </c>
      <c r="Q121" s="202">
        <v>0</v>
      </c>
      <c r="R121" s="202">
        <f t="shared" si="22"/>
        <v>0</v>
      </c>
      <c r="S121" s="202">
        <v>0</v>
      </c>
      <c r="T121" s="203">
        <f t="shared" si="2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278</v>
      </c>
      <c r="AT121" s="204" t="s">
        <v>168</v>
      </c>
      <c r="AU121" s="204" t="s">
        <v>78</v>
      </c>
      <c r="AY121" s="18" t="s">
        <v>166</v>
      </c>
      <c r="BE121" s="205">
        <f t="shared" si="24"/>
        <v>0</v>
      </c>
      <c r="BF121" s="205">
        <f t="shared" si="25"/>
        <v>0</v>
      </c>
      <c r="BG121" s="205">
        <f t="shared" si="26"/>
        <v>0</v>
      </c>
      <c r="BH121" s="205">
        <f t="shared" si="27"/>
        <v>0</v>
      </c>
      <c r="BI121" s="205">
        <f t="shared" si="28"/>
        <v>0</v>
      </c>
      <c r="BJ121" s="18" t="s">
        <v>76</v>
      </c>
      <c r="BK121" s="205">
        <f t="shared" si="29"/>
        <v>0</v>
      </c>
      <c r="BL121" s="18" t="s">
        <v>278</v>
      </c>
      <c r="BM121" s="204" t="s">
        <v>1537</v>
      </c>
    </row>
    <row r="122" spans="1:65" s="2" customFormat="1" ht="21.75" customHeight="1">
      <c r="A122" s="35"/>
      <c r="B122" s="36"/>
      <c r="C122" s="193" t="s">
        <v>321</v>
      </c>
      <c r="D122" s="193" t="s">
        <v>168</v>
      </c>
      <c r="E122" s="194" t="s">
        <v>1538</v>
      </c>
      <c r="F122" s="195" t="s">
        <v>1539</v>
      </c>
      <c r="G122" s="196" t="s">
        <v>275</v>
      </c>
      <c r="H122" s="197">
        <v>2</v>
      </c>
      <c r="I122" s="198"/>
      <c r="J122" s="199">
        <f t="shared" si="20"/>
        <v>0</v>
      </c>
      <c r="K122" s="195" t="s">
        <v>172</v>
      </c>
      <c r="L122" s="40"/>
      <c r="M122" s="200" t="s">
        <v>19</v>
      </c>
      <c r="N122" s="201" t="s">
        <v>39</v>
      </c>
      <c r="O122" s="65"/>
      <c r="P122" s="202">
        <f t="shared" si="21"/>
        <v>0</v>
      </c>
      <c r="Q122" s="202">
        <v>1.2745045E-3</v>
      </c>
      <c r="R122" s="202">
        <f t="shared" si="22"/>
        <v>2.5490090000000001E-3</v>
      </c>
      <c r="S122" s="202">
        <v>0</v>
      </c>
      <c r="T122" s="203">
        <f t="shared" si="2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278</v>
      </c>
      <c r="AT122" s="204" t="s">
        <v>168</v>
      </c>
      <c r="AU122" s="204" t="s">
        <v>78</v>
      </c>
      <c r="AY122" s="18" t="s">
        <v>166</v>
      </c>
      <c r="BE122" s="205">
        <f t="shared" si="24"/>
        <v>0</v>
      </c>
      <c r="BF122" s="205">
        <f t="shared" si="25"/>
        <v>0</v>
      </c>
      <c r="BG122" s="205">
        <f t="shared" si="26"/>
        <v>0</v>
      </c>
      <c r="BH122" s="205">
        <f t="shared" si="27"/>
        <v>0</v>
      </c>
      <c r="BI122" s="205">
        <f t="shared" si="28"/>
        <v>0</v>
      </c>
      <c r="BJ122" s="18" t="s">
        <v>76</v>
      </c>
      <c r="BK122" s="205">
        <f t="shared" si="29"/>
        <v>0</v>
      </c>
      <c r="BL122" s="18" t="s">
        <v>278</v>
      </c>
      <c r="BM122" s="204" t="s">
        <v>1540</v>
      </c>
    </row>
    <row r="123" spans="1:65" s="2" customFormat="1" ht="33" customHeight="1">
      <c r="A123" s="35"/>
      <c r="B123" s="36"/>
      <c r="C123" s="193" t="s">
        <v>327</v>
      </c>
      <c r="D123" s="193" t="s">
        <v>168</v>
      </c>
      <c r="E123" s="194" t="s">
        <v>1541</v>
      </c>
      <c r="F123" s="195" t="s">
        <v>1542</v>
      </c>
      <c r="G123" s="196" t="s">
        <v>337</v>
      </c>
      <c r="H123" s="197">
        <v>50</v>
      </c>
      <c r="I123" s="198"/>
      <c r="J123" s="199">
        <f t="shared" si="20"/>
        <v>0</v>
      </c>
      <c r="K123" s="195" t="s">
        <v>172</v>
      </c>
      <c r="L123" s="40"/>
      <c r="M123" s="200" t="s">
        <v>19</v>
      </c>
      <c r="N123" s="201" t="s">
        <v>39</v>
      </c>
      <c r="O123" s="65"/>
      <c r="P123" s="202">
        <f t="shared" si="21"/>
        <v>0</v>
      </c>
      <c r="Q123" s="202">
        <v>1.8979500000000001E-4</v>
      </c>
      <c r="R123" s="202">
        <f t="shared" si="22"/>
        <v>9.4897499999999999E-3</v>
      </c>
      <c r="S123" s="202">
        <v>0</v>
      </c>
      <c r="T123" s="203">
        <f t="shared" si="2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278</v>
      </c>
      <c r="AT123" s="204" t="s">
        <v>168</v>
      </c>
      <c r="AU123" s="204" t="s">
        <v>78</v>
      </c>
      <c r="AY123" s="18" t="s">
        <v>166</v>
      </c>
      <c r="BE123" s="205">
        <f t="shared" si="24"/>
        <v>0</v>
      </c>
      <c r="BF123" s="205">
        <f t="shared" si="25"/>
        <v>0</v>
      </c>
      <c r="BG123" s="205">
        <f t="shared" si="26"/>
        <v>0</v>
      </c>
      <c r="BH123" s="205">
        <f t="shared" si="27"/>
        <v>0</v>
      </c>
      <c r="BI123" s="205">
        <f t="shared" si="28"/>
        <v>0</v>
      </c>
      <c r="BJ123" s="18" t="s">
        <v>76</v>
      </c>
      <c r="BK123" s="205">
        <f t="shared" si="29"/>
        <v>0</v>
      </c>
      <c r="BL123" s="18" t="s">
        <v>278</v>
      </c>
      <c r="BM123" s="204" t="s">
        <v>1543</v>
      </c>
    </row>
    <row r="124" spans="1:65" s="2" customFormat="1" ht="21.75" customHeight="1">
      <c r="A124" s="35"/>
      <c r="B124" s="36"/>
      <c r="C124" s="193" t="s">
        <v>334</v>
      </c>
      <c r="D124" s="193" t="s">
        <v>168</v>
      </c>
      <c r="E124" s="194" t="s">
        <v>1544</v>
      </c>
      <c r="F124" s="195" t="s">
        <v>1545</v>
      </c>
      <c r="G124" s="196" t="s">
        <v>337</v>
      </c>
      <c r="H124" s="197">
        <v>50</v>
      </c>
      <c r="I124" s="198"/>
      <c r="J124" s="199">
        <f t="shared" si="20"/>
        <v>0</v>
      </c>
      <c r="K124" s="195" t="s">
        <v>172</v>
      </c>
      <c r="L124" s="40"/>
      <c r="M124" s="200" t="s">
        <v>19</v>
      </c>
      <c r="N124" s="201" t="s">
        <v>39</v>
      </c>
      <c r="O124" s="65"/>
      <c r="P124" s="202">
        <f t="shared" si="21"/>
        <v>0</v>
      </c>
      <c r="Q124" s="202">
        <v>1.0000000000000001E-5</v>
      </c>
      <c r="R124" s="202">
        <f t="shared" si="22"/>
        <v>5.0000000000000001E-4</v>
      </c>
      <c r="S124" s="202">
        <v>0</v>
      </c>
      <c r="T124" s="203">
        <f t="shared" si="2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278</v>
      </c>
      <c r="AT124" s="204" t="s">
        <v>168</v>
      </c>
      <c r="AU124" s="204" t="s">
        <v>78</v>
      </c>
      <c r="AY124" s="18" t="s">
        <v>166</v>
      </c>
      <c r="BE124" s="205">
        <f t="shared" si="24"/>
        <v>0</v>
      </c>
      <c r="BF124" s="205">
        <f t="shared" si="25"/>
        <v>0</v>
      </c>
      <c r="BG124" s="205">
        <f t="shared" si="26"/>
        <v>0</v>
      </c>
      <c r="BH124" s="205">
        <f t="shared" si="27"/>
        <v>0</v>
      </c>
      <c r="BI124" s="205">
        <f t="shared" si="28"/>
        <v>0</v>
      </c>
      <c r="BJ124" s="18" t="s">
        <v>76</v>
      </c>
      <c r="BK124" s="205">
        <f t="shared" si="29"/>
        <v>0</v>
      </c>
      <c r="BL124" s="18" t="s">
        <v>278</v>
      </c>
      <c r="BM124" s="204" t="s">
        <v>1546</v>
      </c>
    </row>
    <row r="125" spans="1:65" s="2" customFormat="1" ht="21.75" customHeight="1">
      <c r="A125" s="35"/>
      <c r="B125" s="36"/>
      <c r="C125" s="239" t="s">
        <v>342</v>
      </c>
      <c r="D125" s="239" t="s">
        <v>184</v>
      </c>
      <c r="E125" s="240" t="s">
        <v>1547</v>
      </c>
      <c r="F125" s="241" t="s">
        <v>1548</v>
      </c>
      <c r="G125" s="242" t="s">
        <v>275</v>
      </c>
      <c r="H125" s="243">
        <v>15</v>
      </c>
      <c r="I125" s="244"/>
      <c r="J125" s="245">
        <f t="shared" si="20"/>
        <v>0</v>
      </c>
      <c r="K125" s="241" t="s">
        <v>172</v>
      </c>
      <c r="L125" s="246"/>
      <c r="M125" s="247" t="s">
        <v>19</v>
      </c>
      <c r="N125" s="248" t="s">
        <v>39</v>
      </c>
      <c r="O125" s="65"/>
      <c r="P125" s="202">
        <f t="shared" si="21"/>
        <v>0</v>
      </c>
      <c r="Q125" s="202">
        <v>6.9999999999999994E-5</v>
      </c>
      <c r="R125" s="202">
        <f t="shared" si="22"/>
        <v>1.0499999999999999E-3</v>
      </c>
      <c r="S125" s="202">
        <v>0</v>
      </c>
      <c r="T125" s="203">
        <f t="shared" si="2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372</v>
      </c>
      <c r="AT125" s="204" t="s">
        <v>184</v>
      </c>
      <c r="AU125" s="204" t="s">
        <v>78</v>
      </c>
      <c r="AY125" s="18" t="s">
        <v>166</v>
      </c>
      <c r="BE125" s="205">
        <f t="shared" si="24"/>
        <v>0</v>
      </c>
      <c r="BF125" s="205">
        <f t="shared" si="25"/>
        <v>0</v>
      </c>
      <c r="BG125" s="205">
        <f t="shared" si="26"/>
        <v>0</v>
      </c>
      <c r="BH125" s="205">
        <f t="shared" si="27"/>
        <v>0</v>
      </c>
      <c r="BI125" s="205">
        <f t="shared" si="28"/>
        <v>0</v>
      </c>
      <c r="BJ125" s="18" t="s">
        <v>76</v>
      </c>
      <c r="BK125" s="205">
        <f t="shared" si="29"/>
        <v>0</v>
      </c>
      <c r="BL125" s="18" t="s">
        <v>278</v>
      </c>
      <c r="BM125" s="204" t="s">
        <v>1549</v>
      </c>
    </row>
    <row r="126" spans="1:65" s="2" customFormat="1" ht="16.5" customHeight="1">
      <c r="A126" s="35"/>
      <c r="B126" s="36"/>
      <c r="C126" s="239" t="s">
        <v>346</v>
      </c>
      <c r="D126" s="239" t="s">
        <v>184</v>
      </c>
      <c r="E126" s="240" t="s">
        <v>1550</v>
      </c>
      <c r="F126" s="241" t="s">
        <v>1551</v>
      </c>
      <c r="G126" s="242" t="s">
        <v>275</v>
      </c>
      <c r="H126" s="243">
        <v>15</v>
      </c>
      <c r="I126" s="244"/>
      <c r="J126" s="245">
        <f t="shared" si="20"/>
        <v>0</v>
      </c>
      <c r="K126" s="241" t="s">
        <v>172</v>
      </c>
      <c r="L126" s="246"/>
      <c r="M126" s="247" t="s">
        <v>19</v>
      </c>
      <c r="N126" s="248" t="s">
        <v>39</v>
      </c>
      <c r="O126" s="65"/>
      <c r="P126" s="202">
        <f t="shared" si="21"/>
        <v>0</v>
      </c>
      <c r="Q126" s="202">
        <v>1.4999999999999999E-4</v>
      </c>
      <c r="R126" s="202">
        <f t="shared" si="22"/>
        <v>2.2499999999999998E-3</v>
      </c>
      <c r="S126" s="202">
        <v>0</v>
      </c>
      <c r="T126" s="203">
        <f t="shared" si="2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372</v>
      </c>
      <c r="AT126" s="204" t="s">
        <v>184</v>
      </c>
      <c r="AU126" s="204" t="s">
        <v>78</v>
      </c>
      <c r="AY126" s="18" t="s">
        <v>166</v>
      </c>
      <c r="BE126" s="205">
        <f t="shared" si="24"/>
        <v>0</v>
      </c>
      <c r="BF126" s="205">
        <f t="shared" si="25"/>
        <v>0</v>
      </c>
      <c r="BG126" s="205">
        <f t="shared" si="26"/>
        <v>0</v>
      </c>
      <c r="BH126" s="205">
        <f t="shared" si="27"/>
        <v>0</v>
      </c>
      <c r="BI126" s="205">
        <f t="shared" si="28"/>
        <v>0</v>
      </c>
      <c r="BJ126" s="18" t="s">
        <v>76</v>
      </c>
      <c r="BK126" s="205">
        <f t="shared" si="29"/>
        <v>0</v>
      </c>
      <c r="BL126" s="18" t="s">
        <v>278</v>
      </c>
      <c r="BM126" s="204" t="s">
        <v>1552</v>
      </c>
    </row>
    <row r="127" spans="1:65" s="2" customFormat="1" ht="33" customHeight="1">
      <c r="A127" s="35"/>
      <c r="B127" s="36"/>
      <c r="C127" s="193" t="s">
        <v>350</v>
      </c>
      <c r="D127" s="193" t="s">
        <v>168</v>
      </c>
      <c r="E127" s="194" t="s">
        <v>1553</v>
      </c>
      <c r="F127" s="195" t="s">
        <v>1554</v>
      </c>
      <c r="G127" s="196" t="s">
        <v>384</v>
      </c>
      <c r="H127" s="252"/>
      <c r="I127" s="198"/>
      <c r="J127" s="199">
        <f t="shared" si="20"/>
        <v>0</v>
      </c>
      <c r="K127" s="195" t="s">
        <v>172</v>
      </c>
      <c r="L127" s="40"/>
      <c r="M127" s="200" t="s">
        <v>19</v>
      </c>
      <c r="N127" s="201" t="s">
        <v>39</v>
      </c>
      <c r="O127" s="65"/>
      <c r="P127" s="202">
        <f t="shared" si="21"/>
        <v>0</v>
      </c>
      <c r="Q127" s="202">
        <v>0</v>
      </c>
      <c r="R127" s="202">
        <f t="shared" si="22"/>
        <v>0</v>
      </c>
      <c r="S127" s="202">
        <v>0</v>
      </c>
      <c r="T127" s="203">
        <f t="shared" si="2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278</v>
      </c>
      <c r="AT127" s="204" t="s">
        <v>168</v>
      </c>
      <c r="AU127" s="204" t="s">
        <v>78</v>
      </c>
      <c r="AY127" s="18" t="s">
        <v>166</v>
      </c>
      <c r="BE127" s="205">
        <f t="shared" si="24"/>
        <v>0</v>
      </c>
      <c r="BF127" s="205">
        <f t="shared" si="25"/>
        <v>0</v>
      </c>
      <c r="BG127" s="205">
        <f t="shared" si="26"/>
        <v>0</v>
      </c>
      <c r="BH127" s="205">
        <f t="shared" si="27"/>
        <v>0</v>
      </c>
      <c r="BI127" s="205">
        <f t="shared" si="28"/>
        <v>0</v>
      </c>
      <c r="BJ127" s="18" t="s">
        <v>76</v>
      </c>
      <c r="BK127" s="205">
        <f t="shared" si="29"/>
        <v>0</v>
      </c>
      <c r="BL127" s="18" t="s">
        <v>278</v>
      </c>
      <c r="BM127" s="204" t="s">
        <v>1555</v>
      </c>
    </row>
    <row r="128" spans="1:65" s="12" customFormat="1" ht="22.9" customHeight="1">
      <c r="B128" s="177"/>
      <c r="C128" s="178"/>
      <c r="D128" s="179" t="s">
        <v>67</v>
      </c>
      <c r="E128" s="191" t="s">
        <v>1556</v>
      </c>
      <c r="F128" s="191" t="s">
        <v>1557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SUM(P129:P171)</f>
        <v>0</v>
      </c>
      <c r="Q128" s="185"/>
      <c r="R128" s="186">
        <f>SUM(R129:R171)</f>
        <v>0.45921502349999987</v>
      </c>
      <c r="S128" s="185"/>
      <c r="T128" s="187">
        <f>SUM(T129:T171)</f>
        <v>1.2000000000000002E-4</v>
      </c>
      <c r="AR128" s="188" t="s">
        <v>78</v>
      </c>
      <c r="AT128" s="189" t="s">
        <v>67</v>
      </c>
      <c r="AU128" s="189" t="s">
        <v>76</v>
      </c>
      <c r="AY128" s="188" t="s">
        <v>166</v>
      </c>
      <c r="BK128" s="190">
        <f>SUM(BK129:BK171)</f>
        <v>0</v>
      </c>
    </row>
    <row r="129" spans="1:65" s="2" customFormat="1" ht="21.75" customHeight="1">
      <c r="A129" s="35"/>
      <c r="B129" s="36"/>
      <c r="C129" s="193" t="s">
        <v>355</v>
      </c>
      <c r="D129" s="193" t="s">
        <v>168</v>
      </c>
      <c r="E129" s="194" t="s">
        <v>1558</v>
      </c>
      <c r="F129" s="195" t="s">
        <v>1559</v>
      </c>
      <c r="G129" s="196" t="s">
        <v>275</v>
      </c>
      <c r="H129" s="197">
        <v>6</v>
      </c>
      <c r="I129" s="198"/>
      <c r="J129" s="199">
        <f>ROUND(I129*H129,2)</f>
        <v>0</v>
      </c>
      <c r="K129" s="195" t="s">
        <v>172</v>
      </c>
      <c r="L129" s="40"/>
      <c r="M129" s="200" t="s">
        <v>19</v>
      </c>
      <c r="N129" s="201" t="s">
        <v>39</v>
      </c>
      <c r="O129" s="65"/>
      <c r="P129" s="202">
        <f>O129*H129</f>
        <v>0</v>
      </c>
      <c r="Q129" s="202">
        <v>4.0000000000000003E-5</v>
      </c>
      <c r="R129" s="202">
        <f>Q129*H129</f>
        <v>2.4000000000000003E-4</v>
      </c>
      <c r="S129" s="202">
        <v>2.0000000000000002E-5</v>
      </c>
      <c r="T129" s="203">
        <f>S129*H129</f>
        <v>1.2000000000000002E-4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278</v>
      </c>
      <c r="AT129" s="204" t="s">
        <v>168</v>
      </c>
      <c r="AU129" s="204" t="s">
        <v>78</v>
      </c>
      <c r="AY129" s="18" t="s">
        <v>166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76</v>
      </c>
      <c r="BK129" s="205">
        <f>ROUND(I129*H129,2)</f>
        <v>0</v>
      </c>
      <c r="BL129" s="18" t="s">
        <v>278</v>
      </c>
      <c r="BM129" s="204" t="s">
        <v>1560</v>
      </c>
    </row>
    <row r="130" spans="1:65" s="13" customFormat="1" ht="11.25">
      <c r="B130" s="206"/>
      <c r="C130" s="207"/>
      <c r="D130" s="208" t="s">
        <v>175</v>
      </c>
      <c r="E130" s="209" t="s">
        <v>19</v>
      </c>
      <c r="F130" s="210" t="s">
        <v>1561</v>
      </c>
      <c r="G130" s="207"/>
      <c r="H130" s="209" t="s">
        <v>19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175</v>
      </c>
      <c r="AU130" s="216" t="s">
        <v>78</v>
      </c>
      <c r="AV130" s="13" t="s">
        <v>76</v>
      </c>
      <c r="AW130" s="13" t="s">
        <v>30</v>
      </c>
      <c r="AX130" s="13" t="s">
        <v>68</v>
      </c>
      <c r="AY130" s="216" t="s">
        <v>166</v>
      </c>
    </row>
    <row r="131" spans="1:65" s="14" customFormat="1" ht="11.25">
      <c r="B131" s="217"/>
      <c r="C131" s="218"/>
      <c r="D131" s="208" t="s">
        <v>175</v>
      </c>
      <c r="E131" s="219" t="s">
        <v>19</v>
      </c>
      <c r="F131" s="220" t="s">
        <v>204</v>
      </c>
      <c r="G131" s="218"/>
      <c r="H131" s="221">
        <v>6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175</v>
      </c>
      <c r="AU131" s="227" t="s">
        <v>78</v>
      </c>
      <c r="AV131" s="14" t="s">
        <v>78</v>
      </c>
      <c r="AW131" s="14" t="s">
        <v>30</v>
      </c>
      <c r="AX131" s="14" t="s">
        <v>76</v>
      </c>
      <c r="AY131" s="227" t="s">
        <v>166</v>
      </c>
    </row>
    <row r="132" spans="1:65" s="2" customFormat="1" ht="21.75" customHeight="1">
      <c r="A132" s="35"/>
      <c r="B132" s="36"/>
      <c r="C132" s="239" t="s">
        <v>256</v>
      </c>
      <c r="D132" s="239" t="s">
        <v>184</v>
      </c>
      <c r="E132" s="240" t="s">
        <v>1562</v>
      </c>
      <c r="F132" s="241" t="s">
        <v>1563</v>
      </c>
      <c r="G132" s="242" t="s">
        <v>275</v>
      </c>
      <c r="H132" s="243">
        <v>6</v>
      </c>
      <c r="I132" s="244"/>
      <c r="J132" s="245">
        <f>ROUND(I132*H132,2)</f>
        <v>0</v>
      </c>
      <c r="K132" s="241" t="s">
        <v>172</v>
      </c>
      <c r="L132" s="246"/>
      <c r="M132" s="247" t="s">
        <v>19</v>
      </c>
      <c r="N132" s="248" t="s">
        <v>39</v>
      </c>
      <c r="O132" s="65"/>
      <c r="P132" s="202">
        <f>O132*H132</f>
        <v>0</v>
      </c>
      <c r="Q132" s="202">
        <v>8.0000000000000002E-3</v>
      </c>
      <c r="R132" s="202">
        <f>Q132*H132</f>
        <v>4.8000000000000001E-2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372</v>
      </c>
      <c r="AT132" s="204" t="s">
        <v>184</v>
      </c>
      <c r="AU132" s="204" t="s">
        <v>78</v>
      </c>
      <c r="AY132" s="18" t="s">
        <v>166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76</v>
      </c>
      <c r="BK132" s="205">
        <f>ROUND(I132*H132,2)</f>
        <v>0</v>
      </c>
      <c r="BL132" s="18" t="s">
        <v>278</v>
      </c>
      <c r="BM132" s="204" t="s">
        <v>1564</v>
      </c>
    </row>
    <row r="133" spans="1:65" s="2" customFormat="1" ht="21.75" customHeight="1">
      <c r="A133" s="35"/>
      <c r="B133" s="36"/>
      <c r="C133" s="193" t="s">
        <v>364</v>
      </c>
      <c r="D133" s="193" t="s">
        <v>168</v>
      </c>
      <c r="E133" s="194" t="s">
        <v>1565</v>
      </c>
      <c r="F133" s="195" t="s">
        <v>1566</v>
      </c>
      <c r="G133" s="196" t="s">
        <v>213</v>
      </c>
      <c r="H133" s="197">
        <v>5</v>
      </c>
      <c r="I133" s="198"/>
      <c r="J133" s="199">
        <f>ROUND(I133*H133,2)</f>
        <v>0</v>
      </c>
      <c r="K133" s="195" t="s">
        <v>172</v>
      </c>
      <c r="L133" s="40"/>
      <c r="M133" s="200" t="s">
        <v>19</v>
      </c>
      <c r="N133" s="201" t="s">
        <v>39</v>
      </c>
      <c r="O133" s="65"/>
      <c r="P133" s="202">
        <f>O133*H133</f>
        <v>0</v>
      </c>
      <c r="Q133" s="202">
        <v>5.6971560000000003E-4</v>
      </c>
      <c r="R133" s="202">
        <f>Q133*H133</f>
        <v>2.848578E-3</v>
      </c>
      <c r="S133" s="202">
        <v>0</v>
      </c>
      <c r="T133" s="20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278</v>
      </c>
      <c r="AT133" s="204" t="s">
        <v>168</v>
      </c>
      <c r="AU133" s="204" t="s">
        <v>78</v>
      </c>
      <c r="AY133" s="18" t="s">
        <v>166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76</v>
      </c>
      <c r="BK133" s="205">
        <f>ROUND(I133*H133,2)</f>
        <v>0</v>
      </c>
      <c r="BL133" s="18" t="s">
        <v>278</v>
      </c>
      <c r="BM133" s="204" t="s">
        <v>1567</v>
      </c>
    </row>
    <row r="134" spans="1:65" s="13" customFormat="1" ht="11.25">
      <c r="B134" s="206"/>
      <c r="C134" s="207"/>
      <c r="D134" s="208" t="s">
        <v>175</v>
      </c>
      <c r="E134" s="209" t="s">
        <v>19</v>
      </c>
      <c r="F134" s="210" t="s">
        <v>1568</v>
      </c>
      <c r="G134" s="207"/>
      <c r="H134" s="209" t="s">
        <v>19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175</v>
      </c>
      <c r="AU134" s="216" t="s">
        <v>78</v>
      </c>
      <c r="AV134" s="13" t="s">
        <v>76</v>
      </c>
      <c r="AW134" s="13" t="s">
        <v>30</v>
      </c>
      <c r="AX134" s="13" t="s">
        <v>68</v>
      </c>
      <c r="AY134" s="216" t="s">
        <v>166</v>
      </c>
    </row>
    <row r="135" spans="1:65" s="14" customFormat="1" ht="11.25">
      <c r="B135" s="217"/>
      <c r="C135" s="218"/>
      <c r="D135" s="208" t="s">
        <v>175</v>
      </c>
      <c r="E135" s="219" t="s">
        <v>19</v>
      </c>
      <c r="F135" s="220" t="s">
        <v>1569</v>
      </c>
      <c r="G135" s="218"/>
      <c r="H135" s="221">
        <v>5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175</v>
      </c>
      <c r="AU135" s="227" t="s">
        <v>78</v>
      </c>
      <c r="AV135" s="14" t="s">
        <v>78</v>
      </c>
      <c r="AW135" s="14" t="s">
        <v>30</v>
      </c>
      <c r="AX135" s="14" t="s">
        <v>76</v>
      </c>
      <c r="AY135" s="227" t="s">
        <v>166</v>
      </c>
    </row>
    <row r="136" spans="1:65" s="2" customFormat="1" ht="21.75" customHeight="1">
      <c r="A136" s="35"/>
      <c r="B136" s="36"/>
      <c r="C136" s="239" t="s">
        <v>372</v>
      </c>
      <c r="D136" s="239" t="s">
        <v>184</v>
      </c>
      <c r="E136" s="240" t="s">
        <v>1570</v>
      </c>
      <c r="F136" s="241" t="s">
        <v>1571</v>
      </c>
      <c r="G136" s="242" t="s">
        <v>213</v>
      </c>
      <c r="H136" s="243">
        <v>5</v>
      </c>
      <c r="I136" s="244"/>
      <c r="J136" s="245">
        <f>ROUND(I136*H136,2)</f>
        <v>0</v>
      </c>
      <c r="K136" s="241" t="s">
        <v>172</v>
      </c>
      <c r="L136" s="246"/>
      <c r="M136" s="247" t="s">
        <v>19</v>
      </c>
      <c r="N136" s="248" t="s">
        <v>39</v>
      </c>
      <c r="O136" s="65"/>
      <c r="P136" s="202">
        <f>O136*H136</f>
        <v>0</v>
      </c>
      <c r="Q136" s="202">
        <v>0.01</v>
      </c>
      <c r="R136" s="202">
        <f>Q136*H136</f>
        <v>0.05</v>
      </c>
      <c r="S136" s="202">
        <v>0</v>
      </c>
      <c r="T136" s="20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372</v>
      </c>
      <c r="AT136" s="204" t="s">
        <v>184</v>
      </c>
      <c r="AU136" s="204" t="s">
        <v>78</v>
      </c>
      <c r="AY136" s="18" t="s">
        <v>166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8" t="s">
        <v>76</v>
      </c>
      <c r="BK136" s="205">
        <f>ROUND(I136*H136,2)</f>
        <v>0</v>
      </c>
      <c r="BL136" s="18" t="s">
        <v>278</v>
      </c>
      <c r="BM136" s="204" t="s">
        <v>1572</v>
      </c>
    </row>
    <row r="137" spans="1:65" s="13" customFormat="1" ht="11.25">
      <c r="B137" s="206"/>
      <c r="C137" s="207"/>
      <c r="D137" s="208" t="s">
        <v>175</v>
      </c>
      <c r="E137" s="209" t="s">
        <v>19</v>
      </c>
      <c r="F137" s="210" t="s">
        <v>1568</v>
      </c>
      <c r="G137" s="207"/>
      <c r="H137" s="209" t="s">
        <v>19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175</v>
      </c>
      <c r="AU137" s="216" t="s">
        <v>78</v>
      </c>
      <c r="AV137" s="13" t="s">
        <v>76</v>
      </c>
      <c r="AW137" s="13" t="s">
        <v>30</v>
      </c>
      <c r="AX137" s="13" t="s">
        <v>68</v>
      </c>
      <c r="AY137" s="216" t="s">
        <v>166</v>
      </c>
    </row>
    <row r="138" spans="1:65" s="14" customFormat="1" ht="11.25">
      <c r="B138" s="217"/>
      <c r="C138" s="218"/>
      <c r="D138" s="208" t="s">
        <v>175</v>
      </c>
      <c r="E138" s="219" t="s">
        <v>19</v>
      </c>
      <c r="F138" s="220" t="s">
        <v>1569</v>
      </c>
      <c r="G138" s="218"/>
      <c r="H138" s="221">
        <v>5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175</v>
      </c>
      <c r="AU138" s="227" t="s">
        <v>78</v>
      </c>
      <c r="AV138" s="14" t="s">
        <v>78</v>
      </c>
      <c r="AW138" s="14" t="s">
        <v>30</v>
      </c>
      <c r="AX138" s="14" t="s">
        <v>76</v>
      </c>
      <c r="AY138" s="227" t="s">
        <v>166</v>
      </c>
    </row>
    <row r="139" spans="1:65" s="2" customFormat="1" ht="21.75" customHeight="1">
      <c r="A139" s="35"/>
      <c r="B139" s="36"/>
      <c r="C139" s="193" t="s">
        <v>377</v>
      </c>
      <c r="D139" s="193" t="s">
        <v>168</v>
      </c>
      <c r="E139" s="194" t="s">
        <v>1573</v>
      </c>
      <c r="F139" s="195" t="s">
        <v>1574</v>
      </c>
      <c r="G139" s="196" t="s">
        <v>275</v>
      </c>
      <c r="H139" s="197">
        <v>6</v>
      </c>
      <c r="I139" s="198"/>
      <c r="J139" s="199">
        <f>ROUND(I139*H139,2)</f>
        <v>0</v>
      </c>
      <c r="K139" s="195" t="s">
        <v>172</v>
      </c>
      <c r="L139" s="40"/>
      <c r="M139" s="200" t="s">
        <v>19</v>
      </c>
      <c r="N139" s="201" t="s">
        <v>39</v>
      </c>
      <c r="O139" s="65"/>
      <c r="P139" s="202">
        <f>O139*H139</f>
        <v>0</v>
      </c>
      <c r="Q139" s="202">
        <v>2.4688363E-3</v>
      </c>
      <c r="R139" s="202">
        <f>Q139*H139</f>
        <v>1.48130178E-2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278</v>
      </c>
      <c r="AT139" s="204" t="s">
        <v>168</v>
      </c>
      <c r="AU139" s="204" t="s">
        <v>78</v>
      </c>
      <c r="AY139" s="18" t="s">
        <v>166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76</v>
      </c>
      <c r="BK139" s="205">
        <f>ROUND(I139*H139,2)</f>
        <v>0</v>
      </c>
      <c r="BL139" s="18" t="s">
        <v>278</v>
      </c>
      <c r="BM139" s="204" t="s">
        <v>1575</v>
      </c>
    </row>
    <row r="140" spans="1:65" s="13" customFormat="1" ht="11.25">
      <c r="B140" s="206"/>
      <c r="C140" s="207"/>
      <c r="D140" s="208" t="s">
        <v>175</v>
      </c>
      <c r="E140" s="209" t="s">
        <v>19</v>
      </c>
      <c r="F140" s="210" t="s">
        <v>1576</v>
      </c>
      <c r="G140" s="207"/>
      <c r="H140" s="209" t="s">
        <v>19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175</v>
      </c>
      <c r="AU140" s="216" t="s">
        <v>78</v>
      </c>
      <c r="AV140" s="13" t="s">
        <v>76</v>
      </c>
      <c r="AW140" s="13" t="s">
        <v>30</v>
      </c>
      <c r="AX140" s="13" t="s">
        <v>68</v>
      </c>
      <c r="AY140" s="216" t="s">
        <v>166</v>
      </c>
    </row>
    <row r="141" spans="1:65" s="14" customFormat="1" ht="11.25">
      <c r="B141" s="217"/>
      <c r="C141" s="218"/>
      <c r="D141" s="208" t="s">
        <v>175</v>
      </c>
      <c r="E141" s="219" t="s">
        <v>19</v>
      </c>
      <c r="F141" s="220" t="s">
        <v>204</v>
      </c>
      <c r="G141" s="218"/>
      <c r="H141" s="221">
        <v>6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175</v>
      </c>
      <c r="AU141" s="227" t="s">
        <v>78</v>
      </c>
      <c r="AV141" s="14" t="s">
        <v>78</v>
      </c>
      <c r="AW141" s="14" t="s">
        <v>30</v>
      </c>
      <c r="AX141" s="14" t="s">
        <v>76</v>
      </c>
      <c r="AY141" s="227" t="s">
        <v>166</v>
      </c>
    </row>
    <row r="142" spans="1:65" s="2" customFormat="1" ht="21.75" customHeight="1">
      <c r="A142" s="35"/>
      <c r="B142" s="36"/>
      <c r="C142" s="239" t="s">
        <v>381</v>
      </c>
      <c r="D142" s="239" t="s">
        <v>184</v>
      </c>
      <c r="E142" s="240" t="s">
        <v>1577</v>
      </c>
      <c r="F142" s="241" t="s">
        <v>1578</v>
      </c>
      <c r="G142" s="242" t="s">
        <v>275</v>
      </c>
      <c r="H142" s="243">
        <v>6</v>
      </c>
      <c r="I142" s="244"/>
      <c r="J142" s="245">
        <f>ROUND(I142*H142,2)</f>
        <v>0</v>
      </c>
      <c r="K142" s="241" t="s">
        <v>172</v>
      </c>
      <c r="L142" s="246"/>
      <c r="M142" s="247" t="s">
        <v>19</v>
      </c>
      <c r="N142" s="248" t="s">
        <v>39</v>
      </c>
      <c r="O142" s="65"/>
      <c r="P142" s="202">
        <f>O142*H142</f>
        <v>0</v>
      </c>
      <c r="Q142" s="202">
        <v>1.4500000000000001E-2</v>
      </c>
      <c r="R142" s="202">
        <f>Q142*H142</f>
        <v>8.7000000000000008E-2</v>
      </c>
      <c r="S142" s="202">
        <v>0</v>
      </c>
      <c r="T142" s="20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372</v>
      </c>
      <c r="AT142" s="204" t="s">
        <v>184</v>
      </c>
      <c r="AU142" s="204" t="s">
        <v>78</v>
      </c>
      <c r="AY142" s="18" t="s">
        <v>166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76</v>
      </c>
      <c r="BK142" s="205">
        <f>ROUND(I142*H142,2)</f>
        <v>0</v>
      </c>
      <c r="BL142" s="18" t="s">
        <v>278</v>
      </c>
      <c r="BM142" s="204" t="s">
        <v>1579</v>
      </c>
    </row>
    <row r="143" spans="1:65" s="2" customFormat="1" ht="16.5" customHeight="1">
      <c r="A143" s="35"/>
      <c r="B143" s="36"/>
      <c r="C143" s="239" t="s">
        <v>386</v>
      </c>
      <c r="D143" s="239" t="s">
        <v>184</v>
      </c>
      <c r="E143" s="240" t="s">
        <v>1580</v>
      </c>
      <c r="F143" s="241" t="s">
        <v>1581</v>
      </c>
      <c r="G143" s="242" t="s">
        <v>275</v>
      </c>
      <c r="H143" s="243">
        <v>6</v>
      </c>
      <c r="I143" s="244"/>
      <c r="J143" s="245">
        <f>ROUND(I143*H143,2)</f>
        <v>0</v>
      </c>
      <c r="K143" s="241" t="s">
        <v>172</v>
      </c>
      <c r="L143" s="246"/>
      <c r="M143" s="247" t="s">
        <v>19</v>
      </c>
      <c r="N143" s="248" t="s">
        <v>39</v>
      </c>
      <c r="O143" s="65"/>
      <c r="P143" s="202">
        <f>O143*H143</f>
        <v>0</v>
      </c>
      <c r="Q143" s="202">
        <v>1.2800000000000001E-3</v>
      </c>
      <c r="R143" s="202">
        <f>Q143*H143</f>
        <v>7.6800000000000011E-3</v>
      </c>
      <c r="S143" s="202">
        <v>0</v>
      </c>
      <c r="T143" s="20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372</v>
      </c>
      <c r="AT143" s="204" t="s">
        <v>184</v>
      </c>
      <c r="AU143" s="204" t="s">
        <v>78</v>
      </c>
      <c r="AY143" s="18" t="s">
        <v>166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8" t="s">
        <v>76</v>
      </c>
      <c r="BK143" s="205">
        <f>ROUND(I143*H143,2)</f>
        <v>0</v>
      </c>
      <c r="BL143" s="18" t="s">
        <v>278</v>
      </c>
      <c r="BM143" s="204" t="s">
        <v>1582</v>
      </c>
    </row>
    <row r="144" spans="1:65" s="2" customFormat="1" ht="16.5" customHeight="1">
      <c r="A144" s="35"/>
      <c r="B144" s="36"/>
      <c r="C144" s="239" t="s">
        <v>392</v>
      </c>
      <c r="D144" s="239" t="s">
        <v>184</v>
      </c>
      <c r="E144" s="240" t="s">
        <v>1583</v>
      </c>
      <c r="F144" s="241" t="s">
        <v>1584</v>
      </c>
      <c r="G144" s="242" t="s">
        <v>337</v>
      </c>
      <c r="H144" s="243">
        <v>8</v>
      </c>
      <c r="I144" s="244"/>
      <c r="J144" s="245">
        <f>ROUND(I144*H144,2)</f>
        <v>0</v>
      </c>
      <c r="K144" s="241" t="s">
        <v>172</v>
      </c>
      <c r="L144" s="246"/>
      <c r="M144" s="247" t="s">
        <v>19</v>
      </c>
      <c r="N144" s="248" t="s">
        <v>39</v>
      </c>
      <c r="O144" s="65"/>
      <c r="P144" s="202">
        <f>O144*H144</f>
        <v>0</v>
      </c>
      <c r="Q144" s="202">
        <v>2.5000000000000001E-4</v>
      </c>
      <c r="R144" s="202">
        <f>Q144*H144</f>
        <v>2E-3</v>
      </c>
      <c r="S144" s="202">
        <v>0</v>
      </c>
      <c r="T144" s="20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4" t="s">
        <v>372</v>
      </c>
      <c r="AT144" s="204" t="s">
        <v>184</v>
      </c>
      <c r="AU144" s="204" t="s">
        <v>78</v>
      </c>
      <c r="AY144" s="18" t="s">
        <v>166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8" t="s">
        <v>76</v>
      </c>
      <c r="BK144" s="205">
        <f>ROUND(I144*H144,2)</f>
        <v>0</v>
      </c>
      <c r="BL144" s="18" t="s">
        <v>278</v>
      </c>
      <c r="BM144" s="204" t="s">
        <v>1585</v>
      </c>
    </row>
    <row r="145" spans="1:65" s="2" customFormat="1" ht="16.5" customHeight="1">
      <c r="A145" s="35"/>
      <c r="B145" s="36"/>
      <c r="C145" s="239" t="s">
        <v>401</v>
      </c>
      <c r="D145" s="239" t="s">
        <v>184</v>
      </c>
      <c r="E145" s="240" t="s">
        <v>1586</v>
      </c>
      <c r="F145" s="241" t="s">
        <v>1587</v>
      </c>
      <c r="G145" s="242" t="s">
        <v>275</v>
      </c>
      <c r="H145" s="243">
        <v>6</v>
      </c>
      <c r="I145" s="244"/>
      <c r="J145" s="245">
        <f>ROUND(I145*H145,2)</f>
        <v>0</v>
      </c>
      <c r="K145" s="241" t="s">
        <v>172</v>
      </c>
      <c r="L145" s="246"/>
      <c r="M145" s="247" t="s">
        <v>19</v>
      </c>
      <c r="N145" s="248" t="s">
        <v>39</v>
      </c>
      <c r="O145" s="65"/>
      <c r="P145" s="202">
        <f>O145*H145</f>
        <v>0</v>
      </c>
      <c r="Q145" s="202">
        <v>5.0000000000000001E-4</v>
      </c>
      <c r="R145" s="202">
        <f>Q145*H145</f>
        <v>3.0000000000000001E-3</v>
      </c>
      <c r="S145" s="202">
        <v>0</v>
      </c>
      <c r="T145" s="20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372</v>
      </c>
      <c r="AT145" s="204" t="s">
        <v>184</v>
      </c>
      <c r="AU145" s="204" t="s">
        <v>78</v>
      </c>
      <c r="AY145" s="18" t="s">
        <v>166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8" t="s">
        <v>76</v>
      </c>
      <c r="BK145" s="205">
        <f>ROUND(I145*H145,2)</f>
        <v>0</v>
      </c>
      <c r="BL145" s="18" t="s">
        <v>278</v>
      </c>
      <c r="BM145" s="204" t="s">
        <v>1588</v>
      </c>
    </row>
    <row r="146" spans="1:65" s="2" customFormat="1" ht="21.75" customHeight="1">
      <c r="A146" s="35"/>
      <c r="B146" s="36"/>
      <c r="C146" s="193" t="s">
        <v>407</v>
      </c>
      <c r="D146" s="193" t="s">
        <v>168</v>
      </c>
      <c r="E146" s="194" t="s">
        <v>1589</v>
      </c>
      <c r="F146" s="195" t="s">
        <v>1590</v>
      </c>
      <c r="G146" s="196" t="s">
        <v>1049</v>
      </c>
      <c r="H146" s="197">
        <v>6</v>
      </c>
      <c r="I146" s="198"/>
      <c r="J146" s="199">
        <f>ROUND(I146*H146,2)</f>
        <v>0</v>
      </c>
      <c r="K146" s="195" t="s">
        <v>172</v>
      </c>
      <c r="L146" s="40"/>
      <c r="M146" s="200" t="s">
        <v>19</v>
      </c>
      <c r="N146" s="201" t="s">
        <v>39</v>
      </c>
      <c r="O146" s="65"/>
      <c r="P146" s="202">
        <f>O146*H146</f>
        <v>0</v>
      </c>
      <c r="Q146" s="202">
        <v>1.7285897E-3</v>
      </c>
      <c r="R146" s="202">
        <f>Q146*H146</f>
        <v>1.0371538200000001E-2</v>
      </c>
      <c r="S146" s="202">
        <v>0</v>
      </c>
      <c r="T146" s="20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4" t="s">
        <v>278</v>
      </c>
      <c r="AT146" s="204" t="s">
        <v>168</v>
      </c>
      <c r="AU146" s="204" t="s">
        <v>78</v>
      </c>
      <c r="AY146" s="18" t="s">
        <v>166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8" t="s">
        <v>76</v>
      </c>
      <c r="BK146" s="205">
        <f>ROUND(I146*H146,2)</f>
        <v>0</v>
      </c>
      <c r="BL146" s="18" t="s">
        <v>278</v>
      </c>
      <c r="BM146" s="204" t="s">
        <v>1591</v>
      </c>
    </row>
    <row r="147" spans="1:65" s="13" customFormat="1" ht="11.25">
      <c r="B147" s="206"/>
      <c r="C147" s="207"/>
      <c r="D147" s="208" t="s">
        <v>175</v>
      </c>
      <c r="E147" s="209" t="s">
        <v>19</v>
      </c>
      <c r="F147" s="210" t="s">
        <v>1592</v>
      </c>
      <c r="G147" s="207"/>
      <c r="H147" s="209" t="s">
        <v>19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175</v>
      </c>
      <c r="AU147" s="216" t="s">
        <v>78</v>
      </c>
      <c r="AV147" s="13" t="s">
        <v>76</v>
      </c>
      <c r="AW147" s="13" t="s">
        <v>30</v>
      </c>
      <c r="AX147" s="13" t="s">
        <v>68</v>
      </c>
      <c r="AY147" s="216" t="s">
        <v>166</v>
      </c>
    </row>
    <row r="148" spans="1:65" s="14" customFormat="1" ht="11.25">
      <c r="B148" s="217"/>
      <c r="C148" s="218"/>
      <c r="D148" s="208" t="s">
        <v>175</v>
      </c>
      <c r="E148" s="219" t="s">
        <v>19</v>
      </c>
      <c r="F148" s="220" t="s">
        <v>204</v>
      </c>
      <c r="G148" s="218"/>
      <c r="H148" s="221">
        <v>6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175</v>
      </c>
      <c r="AU148" s="227" t="s">
        <v>78</v>
      </c>
      <c r="AV148" s="14" t="s">
        <v>78</v>
      </c>
      <c r="AW148" s="14" t="s">
        <v>30</v>
      </c>
      <c r="AX148" s="14" t="s">
        <v>76</v>
      </c>
      <c r="AY148" s="227" t="s">
        <v>166</v>
      </c>
    </row>
    <row r="149" spans="1:65" s="2" customFormat="1" ht="16.5" customHeight="1">
      <c r="A149" s="35"/>
      <c r="B149" s="36"/>
      <c r="C149" s="239" t="s">
        <v>413</v>
      </c>
      <c r="D149" s="239" t="s">
        <v>184</v>
      </c>
      <c r="E149" s="240" t="s">
        <v>1593</v>
      </c>
      <c r="F149" s="241" t="s">
        <v>1594</v>
      </c>
      <c r="G149" s="242" t="s">
        <v>275</v>
      </c>
      <c r="H149" s="243">
        <v>6</v>
      </c>
      <c r="I149" s="244"/>
      <c r="J149" s="245">
        <f>ROUND(I149*H149,2)</f>
        <v>0</v>
      </c>
      <c r="K149" s="241" t="s">
        <v>172</v>
      </c>
      <c r="L149" s="246"/>
      <c r="M149" s="247" t="s">
        <v>19</v>
      </c>
      <c r="N149" s="248" t="s">
        <v>39</v>
      </c>
      <c r="O149" s="65"/>
      <c r="P149" s="202">
        <f>O149*H149</f>
        <v>0</v>
      </c>
      <c r="Q149" s="202">
        <v>1.35E-2</v>
      </c>
      <c r="R149" s="202">
        <f>Q149*H149</f>
        <v>8.1000000000000003E-2</v>
      </c>
      <c r="S149" s="202">
        <v>0</v>
      </c>
      <c r="T149" s="20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4" t="s">
        <v>372</v>
      </c>
      <c r="AT149" s="204" t="s">
        <v>184</v>
      </c>
      <c r="AU149" s="204" t="s">
        <v>78</v>
      </c>
      <c r="AY149" s="18" t="s">
        <v>166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8" t="s">
        <v>76</v>
      </c>
      <c r="BK149" s="205">
        <f>ROUND(I149*H149,2)</f>
        <v>0</v>
      </c>
      <c r="BL149" s="18" t="s">
        <v>278</v>
      </c>
      <c r="BM149" s="204" t="s">
        <v>1595</v>
      </c>
    </row>
    <row r="150" spans="1:65" s="2" customFormat="1" ht="21.75" customHeight="1">
      <c r="A150" s="35"/>
      <c r="B150" s="36"/>
      <c r="C150" s="193" t="s">
        <v>417</v>
      </c>
      <c r="D150" s="193" t="s">
        <v>168</v>
      </c>
      <c r="E150" s="194" t="s">
        <v>1596</v>
      </c>
      <c r="F150" s="195" t="s">
        <v>1597</v>
      </c>
      <c r="G150" s="196" t="s">
        <v>1049</v>
      </c>
      <c r="H150" s="197">
        <v>5</v>
      </c>
      <c r="I150" s="198"/>
      <c r="J150" s="199">
        <f>ROUND(I150*H150,2)</f>
        <v>0</v>
      </c>
      <c r="K150" s="195" t="s">
        <v>172</v>
      </c>
      <c r="L150" s="40"/>
      <c r="M150" s="200" t="s">
        <v>19</v>
      </c>
      <c r="N150" s="201" t="s">
        <v>39</v>
      </c>
      <c r="O150" s="65"/>
      <c r="P150" s="202">
        <f>O150*H150</f>
        <v>0</v>
      </c>
      <c r="Q150" s="202">
        <v>6.6025299999999997E-4</v>
      </c>
      <c r="R150" s="202">
        <f>Q150*H150</f>
        <v>3.3012649999999998E-3</v>
      </c>
      <c r="S150" s="202">
        <v>0</v>
      </c>
      <c r="T150" s="20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4" t="s">
        <v>278</v>
      </c>
      <c r="AT150" s="204" t="s">
        <v>168</v>
      </c>
      <c r="AU150" s="204" t="s">
        <v>78</v>
      </c>
      <c r="AY150" s="18" t="s">
        <v>166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8" t="s">
        <v>76</v>
      </c>
      <c r="BK150" s="205">
        <f>ROUND(I150*H150,2)</f>
        <v>0</v>
      </c>
      <c r="BL150" s="18" t="s">
        <v>278</v>
      </c>
      <c r="BM150" s="204" t="s">
        <v>1598</v>
      </c>
    </row>
    <row r="151" spans="1:65" s="13" customFormat="1" ht="11.25">
      <c r="B151" s="206"/>
      <c r="C151" s="207"/>
      <c r="D151" s="208" t="s">
        <v>175</v>
      </c>
      <c r="E151" s="209" t="s">
        <v>19</v>
      </c>
      <c r="F151" s="210" t="s">
        <v>1599</v>
      </c>
      <c r="G151" s="207"/>
      <c r="H151" s="209" t="s">
        <v>19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175</v>
      </c>
      <c r="AU151" s="216" t="s">
        <v>78</v>
      </c>
      <c r="AV151" s="13" t="s">
        <v>76</v>
      </c>
      <c r="AW151" s="13" t="s">
        <v>30</v>
      </c>
      <c r="AX151" s="13" t="s">
        <v>68</v>
      </c>
      <c r="AY151" s="216" t="s">
        <v>166</v>
      </c>
    </row>
    <row r="152" spans="1:65" s="14" customFormat="1" ht="11.25">
      <c r="B152" s="217"/>
      <c r="C152" s="218"/>
      <c r="D152" s="208" t="s">
        <v>175</v>
      </c>
      <c r="E152" s="219" t="s">
        <v>19</v>
      </c>
      <c r="F152" s="220" t="s">
        <v>198</v>
      </c>
      <c r="G152" s="218"/>
      <c r="H152" s="221">
        <v>5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175</v>
      </c>
      <c r="AU152" s="227" t="s">
        <v>78</v>
      </c>
      <c r="AV152" s="14" t="s">
        <v>78</v>
      </c>
      <c r="AW152" s="14" t="s">
        <v>30</v>
      </c>
      <c r="AX152" s="14" t="s">
        <v>76</v>
      </c>
      <c r="AY152" s="227" t="s">
        <v>166</v>
      </c>
    </row>
    <row r="153" spans="1:65" s="2" customFormat="1" ht="21.75" customHeight="1">
      <c r="A153" s="35"/>
      <c r="B153" s="36"/>
      <c r="C153" s="239" t="s">
        <v>423</v>
      </c>
      <c r="D153" s="239" t="s">
        <v>184</v>
      </c>
      <c r="E153" s="240" t="s">
        <v>1600</v>
      </c>
      <c r="F153" s="241" t="s">
        <v>1601</v>
      </c>
      <c r="G153" s="242" t="s">
        <v>275</v>
      </c>
      <c r="H153" s="243">
        <v>5</v>
      </c>
      <c r="I153" s="244"/>
      <c r="J153" s="245">
        <f>ROUND(I153*H153,2)</f>
        <v>0</v>
      </c>
      <c r="K153" s="241" t="s">
        <v>172</v>
      </c>
      <c r="L153" s="246"/>
      <c r="M153" s="247" t="s">
        <v>19</v>
      </c>
      <c r="N153" s="248" t="s">
        <v>39</v>
      </c>
      <c r="O153" s="65"/>
      <c r="P153" s="202">
        <f>O153*H153</f>
        <v>0</v>
      </c>
      <c r="Q153" s="202">
        <v>8.2000000000000007E-3</v>
      </c>
      <c r="R153" s="202">
        <f>Q153*H153</f>
        <v>4.1000000000000002E-2</v>
      </c>
      <c r="S153" s="202">
        <v>0</v>
      </c>
      <c r="T153" s="20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4" t="s">
        <v>372</v>
      </c>
      <c r="AT153" s="204" t="s">
        <v>184</v>
      </c>
      <c r="AU153" s="204" t="s">
        <v>78</v>
      </c>
      <c r="AY153" s="18" t="s">
        <v>166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8" t="s">
        <v>76</v>
      </c>
      <c r="BK153" s="205">
        <f>ROUND(I153*H153,2)</f>
        <v>0</v>
      </c>
      <c r="BL153" s="18" t="s">
        <v>278</v>
      </c>
      <c r="BM153" s="204" t="s">
        <v>1602</v>
      </c>
    </row>
    <row r="154" spans="1:65" s="2" customFormat="1" ht="33" customHeight="1">
      <c r="A154" s="35"/>
      <c r="B154" s="36"/>
      <c r="C154" s="193" t="s">
        <v>428</v>
      </c>
      <c r="D154" s="193" t="s">
        <v>168</v>
      </c>
      <c r="E154" s="194" t="s">
        <v>1603</v>
      </c>
      <c r="F154" s="195" t="s">
        <v>1604</v>
      </c>
      <c r="G154" s="196" t="s">
        <v>1049</v>
      </c>
      <c r="H154" s="197">
        <v>1</v>
      </c>
      <c r="I154" s="198"/>
      <c r="J154" s="199">
        <f>ROUND(I154*H154,2)</f>
        <v>0</v>
      </c>
      <c r="K154" s="195" t="s">
        <v>172</v>
      </c>
      <c r="L154" s="40"/>
      <c r="M154" s="200" t="s">
        <v>19</v>
      </c>
      <c r="N154" s="201" t="s">
        <v>39</v>
      </c>
      <c r="O154" s="65"/>
      <c r="P154" s="202">
        <f>O154*H154</f>
        <v>0</v>
      </c>
      <c r="Q154" s="202">
        <v>5.4645455000000001E-3</v>
      </c>
      <c r="R154" s="202">
        <f>Q154*H154</f>
        <v>5.4645455000000001E-3</v>
      </c>
      <c r="S154" s="202">
        <v>0</v>
      </c>
      <c r="T154" s="20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4" t="s">
        <v>278</v>
      </c>
      <c r="AT154" s="204" t="s">
        <v>168</v>
      </c>
      <c r="AU154" s="204" t="s">
        <v>78</v>
      </c>
      <c r="AY154" s="18" t="s">
        <v>166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8" t="s">
        <v>76</v>
      </c>
      <c r="BK154" s="205">
        <f>ROUND(I154*H154,2)</f>
        <v>0</v>
      </c>
      <c r="BL154" s="18" t="s">
        <v>278</v>
      </c>
      <c r="BM154" s="204" t="s">
        <v>1605</v>
      </c>
    </row>
    <row r="155" spans="1:65" s="13" customFormat="1" ht="11.25">
      <c r="B155" s="206"/>
      <c r="C155" s="207"/>
      <c r="D155" s="208" t="s">
        <v>175</v>
      </c>
      <c r="E155" s="209" t="s">
        <v>19</v>
      </c>
      <c r="F155" s="210" t="s">
        <v>237</v>
      </c>
      <c r="G155" s="207"/>
      <c r="H155" s="209" t="s">
        <v>19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175</v>
      </c>
      <c r="AU155" s="216" t="s">
        <v>78</v>
      </c>
      <c r="AV155" s="13" t="s">
        <v>76</v>
      </c>
      <c r="AW155" s="13" t="s">
        <v>30</v>
      </c>
      <c r="AX155" s="13" t="s">
        <v>68</v>
      </c>
      <c r="AY155" s="216" t="s">
        <v>166</v>
      </c>
    </row>
    <row r="156" spans="1:65" s="14" customFormat="1" ht="11.25">
      <c r="B156" s="217"/>
      <c r="C156" s="218"/>
      <c r="D156" s="208" t="s">
        <v>175</v>
      </c>
      <c r="E156" s="219" t="s">
        <v>19</v>
      </c>
      <c r="F156" s="220" t="s">
        <v>76</v>
      </c>
      <c r="G156" s="218"/>
      <c r="H156" s="221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175</v>
      </c>
      <c r="AU156" s="227" t="s">
        <v>78</v>
      </c>
      <c r="AV156" s="14" t="s">
        <v>78</v>
      </c>
      <c r="AW156" s="14" t="s">
        <v>30</v>
      </c>
      <c r="AX156" s="14" t="s">
        <v>76</v>
      </c>
      <c r="AY156" s="227" t="s">
        <v>166</v>
      </c>
    </row>
    <row r="157" spans="1:65" s="2" customFormat="1" ht="16.5" customHeight="1">
      <c r="A157" s="35"/>
      <c r="B157" s="36"/>
      <c r="C157" s="239" t="s">
        <v>435</v>
      </c>
      <c r="D157" s="239" t="s">
        <v>184</v>
      </c>
      <c r="E157" s="240" t="s">
        <v>1606</v>
      </c>
      <c r="F157" s="241" t="s">
        <v>1607</v>
      </c>
      <c r="G157" s="242" t="s">
        <v>275</v>
      </c>
      <c r="H157" s="243">
        <v>1</v>
      </c>
      <c r="I157" s="244"/>
      <c r="J157" s="245">
        <f>ROUND(I157*H157,2)</f>
        <v>0</v>
      </c>
      <c r="K157" s="241" t="s">
        <v>172</v>
      </c>
      <c r="L157" s="246"/>
      <c r="M157" s="247" t="s">
        <v>19</v>
      </c>
      <c r="N157" s="248" t="s">
        <v>39</v>
      </c>
      <c r="O157" s="65"/>
      <c r="P157" s="202">
        <f>O157*H157</f>
        <v>0</v>
      </c>
      <c r="Q157" s="202">
        <v>5.5E-2</v>
      </c>
      <c r="R157" s="202">
        <f>Q157*H157</f>
        <v>5.5E-2</v>
      </c>
      <c r="S157" s="202">
        <v>0</v>
      </c>
      <c r="T157" s="20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4" t="s">
        <v>372</v>
      </c>
      <c r="AT157" s="204" t="s">
        <v>184</v>
      </c>
      <c r="AU157" s="204" t="s">
        <v>78</v>
      </c>
      <c r="AY157" s="18" t="s">
        <v>166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8" t="s">
        <v>76</v>
      </c>
      <c r="BK157" s="205">
        <f>ROUND(I157*H157,2)</f>
        <v>0</v>
      </c>
      <c r="BL157" s="18" t="s">
        <v>278</v>
      </c>
      <c r="BM157" s="204" t="s">
        <v>1608</v>
      </c>
    </row>
    <row r="158" spans="1:65" s="2" customFormat="1" ht="21.75" customHeight="1">
      <c r="A158" s="35"/>
      <c r="B158" s="36"/>
      <c r="C158" s="193" t="s">
        <v>439</v>
      </c>
      <c r="D158" s="193" t="s">
        <v>168</v>
      </c>
      <c r="E158" s="194" t="s">
        <v>1609</v>
      </c>
      <c r="F158" s="195" t="s">
        <v>1610</v>
      </c>
      <c r="G158" s="196" t="s">
        <v>275</v>
      </c>
      <c r="H158" s="197">
        <v>6</v>
      </c>
      <c r="I158" s="198"/>
      <c r="J158" s="199">
        <f>ROUND(I158*H158,2)</f>
        <v>0</v>
      </c>
      <c r="K158" s="195" t="s">
        <v>172</v>
      </c>
      <c r="L158" s="40"/>
      <c r="M158" s="200" t="s">
        <v>19</v>
      </c>
      <c r="N158" s="201" t="s">
        <v>39</v>
      </c>
      <c r="O158" s="65"/>
      <c r="P158" s="202">
        <f>O158*H158</f>
        <v>0</v>
      </c>
      <c r="Q158" s="202">
        <v>4.0096999999999999E-5</v>
      </c>
      <c r="R158" s="202">
        <f>Q158*H158</f>
        <v>2.4058199999999998E-4</v>
      </c>
      <c r="S158" s="202">
        <v>0</v>
      </c>
      <c r="T158" s="20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4" t="s">
        <v>278</v>
      </c>
      <c r="AT158" s="204" t="s">
        <v>168</v>
      </c>
      <c r="AU158" s="204" t="s">
        <v>78</v>
      </c>
      <c r="AY158" s="18" t="s">
        <v>166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8" t="s">
        <v>76</v>
      </c>
      <c r="BK158" s="205">
        <f>ROUND(I158*H158,2)</f>
        <v>0</v>
      </c>
      <c r="BL158" s="18" t="s">
        <v>278</v>
      </c>
      <c r="BM158" s="204" t="s">
        <v>1611</v>
      </c>
    </row>
    <row r="159" spans="1:65" s="13" customFormat="1" ht="11.25">
      <c r="B159" s="206"/>
      <c r="C159" s="207"/>
      <c r="D159" s="208" t="s">
        <v>175</v>
      </c>
      <c r="E159" s="209" t="s">
        <v>19</v>
      </c>
      <c r="F159" s="210" t="s">
        <v>1612</v>
      </c>
      <c r="G159" s="207"/>
      <c r="H159" s="209" t="s">
        <v>19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175</v>
      </c>
      <c r="AU159" s="216" t="s">
        <v>78</v>
      </c>
      <c r="AV159" s="13" t="s">
        <v>76</v>
      </c>
      <c r="AW159" s="13" t="s">
        <v>30</v>
      </c>
      <c r="AX159" s="13" t="s">
        <v>68</v>
      </c>
      <c r="AY159" s="216" t="s">
        <v>166</v>
      </c>
    </row>
    <row r="160" spans="1:65" s="14" customFormat="1" ht="11.25">
      <c r="B160" s="217"/>
      <c r="C160" s="218"/>
      <c r="D160" s="208" t="s">
        <v>175</v>
      </c>
      <c r="E160" s="219" t="s">
        <v>19</v>
      </c>
      <c r="F160" s="220" t="s">
        <v>204</v>
      </c>
      <c r="G160" s="218"/>
      <c r="H160" s="221">
        <v>6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175</v>
      </c>
      <c r="AU160" s="227" t="s">
        <v>78</v>
      </c>
      <c r="AV160" s="14" t="s">
        <v>78</v>
      </c>
      <c r="AW160" s="14" t="s">
        <v>30</v>
      </c>
      <c r="AX160" s="14" t="s">
        <v>76</v>
      </c>
      <c r="AY160" s="227" t="s">
        <v>166</v>
      </c>
    </row>
    <row r="161" spans="1:65" s="2" customFormat="1" ht="21.75" customHeight="1">
      <c r="A161" s="35"/>
      <c r="B161" s="36"/>
      <c r="C161" s="239" t="s">
        <v>444</v>
      </c>
      <c r="D161" s="239" t="s">
        <v>184</v>
      </c>
      <c r="E161" s="240" t="s">
        <v>1613</v>
      </c>
      <c r="F161" s="241" t="s">
        <v>1614</v>
      </c>
      <c r="G161" s="242" t="s">
        <v>275</v>
      </c>
      <c r="H161" s="243">
        <v>6</v>
      </c>
      <c r="I161" s="244"/>
      <c r="J161" s="245">
        <f>ROUND(I161*H161,2)</f>
        <v>0</v>
      </c>
      <c r="K161" s="241" t="s">
        <v>172</v>
      </c>
      <c r="L161" s="246"/>
      <c r="M161" s="247" t="s">
        <v>19</v>
      </c>
      <c r="N161" s="248" t="s">
        <v>39</v>
      </c>
      <c r="O161" s="65"/>
      <c r="P161" s="202">
        <f>O161*H161</f>
        <v>0</v>
      </c>
      <c r="Q161" s="202">
        <v>1.8E-3</v>
      </c>
      <c r="R161" s="202">
        <f>Q161*H161</f>
        <v>1.0800000000000001E-2</v>
      </c>
      <c r="S161" s="202">
        <v>0</v>
      </c>
      <c r="T161" s="20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4" t="s">
        <v>372</v>
      </c>
      <c r="AT161" s="204" t="s">
        <v>184</v>
      </c>
      <c r="AU161" s="204" t="s">
        <v>78</v>
      </c>
      <c r="AY161" s="18" t="s">
        <v>166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8" t="s">
        <v>76</v>
      </c>
      <c r="BK161" s="205">
        <f>ROUND(I161*H161,2)</f>
        <v>0</v>
      </c>
      <c r="BL161" s="18" t="s">
        <v>278</v>
      </c>
      <c r="BM161" s="204" t="s">
        <v>1615</v>
      </c>
    </row>
    <row r="162" spans="1:65" s="2" customFormat="1" ht="21.75" customHeight="1">
      <c r="A162" s="35"/>
      <c r="B162" s="36"/>
      <c r="C162" s="193" t="s">
        <v>451</v>
      </c>
      <c r="D162" s="193" t="s">
        <v>168</v>
      </c>
      <c r="E162" s="194" t="s">
        <v>1616</v>
      </c>
      <c r="F162" s="195" t="s">
        <v>1617</v>
      </c>
      <c r="G162" s="196" t="s">
        <v>275</v>
      </c>
      <c r="H162" s="197">
        <v>1</v>
      </c>
      <c r="I162" s="198"/>
      <c r="J162" s="199">
        <f>ROUND(I162*H162,2)</f>
        <v>0</v>
      </c>
      <c r="K162" s="195" t="s">
        <v>172</v>
      </c>
      <c r="L162" s="40"/>
      <c r="M162" s="200" t="s">
        <v>19</v>
      </c>
      <c r="N162" s="201" t="s">
        <v>39</v>
      </c>
      <c r="O162" s="65"/>
      <c r="P162" s="202">
        <f>O162*H162</f>
        <v>0</v>
      </c>
      <c r="Q162" s="202">
        <v>1.2549699999999999E-4</v>
      </c>
      <c r="R162" s="202">
        <f>Q162*H162</f>
        <v>1.2549699999999999E-4</v>
      </c>
      <c r="S162" s="202">
        <v>0</v>
      </c>
      <c r="T162" s="20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278</v>
      </c>
      <c r="AT162" s="204" t="s">
        <v>168</v>
      </c>
      <c r="AU162" s="204" t="s">
        <v>78</v>
      </c>
      <c r="AY162" s="18" t="s">
        <v>166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8" t="s">
        <v>76</v>
      </c>
      <c r="BK162" s="205">
        <f>ROUND(I162*H162,2)</f>
        <v>0</v>
      </c>
      <c r="BL162" s="18" t="s">
        <v>278</v>
      </c>
      <c r="BM162" s="204" t="s">
        <v>1618</v>
      </c>
    </row>
    <row r="163" spans="1:65" s="13" customFormat="1" ht="11.25">
      <c r="B163" s="206"/>
      <c r="C163" s="207"/>
      <c r="D163" s="208" t="s">
        <v>175</v>
      </c>
      <c r="E163" s="209" t="s">
        <v>19</v>
      </c>
      <c r="F163" s="210" t="s">
        <v>1619</v>
      </c>
      <c r="G163" s="207"/>
      <c r="H163" s="209" t="s">
        <v>19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175</v>
      </c>
      <c r="AU163" s="216" t="s">
        <v>78</v>
      </c>
      <c r="AV163" s="13" t="s">
        <v>76</v>
      </c>
      <c r="AW163" s="13" t="s">
        <v>30</v>
      </c>
      <c r="AX163" s="13" t="s">
        <v>68</v>
      </c>
      <c r="AY163" s="216" t="s">
        <v>166</v>
      </c>
    </row>
    <row r="164" spans="1:65" s="14" customFormat="1" ht="11.25">
      <c r="B164" s="217"/>
      <c r="C164" s="218"/>
      <c r="D164" s="208" t="s">
        <v>175</v>
      </c>
      <c r="E164" s="219" t="s">
        <v>19</v>
      </c>
      <c r="F164" s="220" t="s">
        <v>76</v>
      </c>
      <c r="G164" s="218"/>
      <c r="H164" s="221">
        <v>1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175</v>
      </c>
      <c r="AU164" s="227" t="s">
        <v>78</v>
      </c>
      <c r="AV164" s="14" t="s">
        <v>78</v>
      </c>
      <c r="AW164" s="14" t="s">
        <v>30</v>
      </c>
      <c r="AX164" s="14" t="s">
        <v>76</v>
      </c>
      <c r="AY164" s="227" t="s">
        <v>166</v>
      </c>
    </row>
    <row r="165" spans="1:65" s="2" customFormat="1" ht="16.5" customHeight="1">
      <c r="A165" s="35"/>
      <c r="B165" s="36"/>
      <c r="C165" s="239" t="s">
        <v>457</v>
      </c>
      <c r="D165" s="239" t="s">
        <v>184</v>
      </c>
      <c r="E165" s="240" t="s">
        <v>1620</v>
      </c>
      <c r="F165" s="241" t="s">
        <v>1621</v>
      </c>
      <c r="G165" s="242" t="s">
        <v>275</v>
      </c>
      <c r="H165" s="243">
        <v>1</v>
      </c>
      <c r="I165" s="244"/>
      <c r="J165" s="245">
        <f>ROUND(I165*H165,2)</f>
        <v>0</v>
      </c>
      <c r="K165" s="241" t="s">
        <v>172</v>
      </c>
      <c r="L165" s="246"/>
      <c r="M165" s="247" t="s">
        <v>19</v>
      </c>
      <c r="N165" s="248" t="s">
        <v>39</v>
      </c>
      <c r="O165" s="65"/>
      <c r="P165" s="202">
        <f>O165*H165</f>
        <v>0</v>
      </c>
      <c r="Q165" s="202">
        <v>2.5000000000000001E-3</v>
      </c>
      <c r="R165" s="202">
        <f>Q165*H165</f>
        <v>2.5000000000000001E-3</v>
      </c>
      <c r="S165" s="202">
        <v>0</v>
      </c>
      <c r="T165" s="20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4" t="s">
        <v>372</v>
      </c>
      <c r="AT165" s="204" t="s">
        <v>184</v>
      </c>
      <c r="AU165" s="204" t="s">
        <v>78</v>
      </c>
      <c r="AY165" s="18" t="s">
        <v>166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8" t="s">
        <v>76</v>
      </c>
      <c r="BK165" s="205">
        <f>ROUND(I165*H165,2)</f>
        <v>0</v>
      </c>
      <c r="BL165" s="18" t="s">
        <v>278</v>
      </c>
      <c r="BM165" s="204" t="s">
        <v>1622</v>
      </c>
    </row>
    <row r="166" spans="1:65" s="2" customFormat="1" ht="21.75" customHeight="1">
      <c r="A166" s="35"/>
      <c r="B166" s="36"/>
      <c r="C166" s="239" t="s">
        <v>462</v>
      </c>
      <c r="D166" s="239" t="s">
        <v>184</v>
      </c>
      <c r="E166" s="240" t="s">
        <v>1623</v>
      </c>
      <c r="F166" s="241" t="s">
        <v>1624</v>
      </c>
      <c r="G166" s="242" t="s">
        <v>275</v>
      </c>
      <c r="H166" s="243">
        <v>1</v>
      </c>
      <c r="I166" s="244"/>
      <c r="J166" s="245">
        <f>ROUND(I166*H166,2)</f>
        <v>0</v>
      </c>
      <c r="K166" s="241" t="s">
        <v>172</v>
      </c>
      <c r="L166" s="246"/>
      <c r="M166" s="247" t="s">
        <v>19</v>
      </c>
      <c r="N166" s="248" t="s">
        <v>39</v>
      </c>
      <c r="O166" s="65"/>
      <c r="P166" s="202">
        <f>O166*H166</f>
        <v>0</v>
      </c>
      <c r="Q166" s="202">
        <v>3.3000000000000002E-2</v>
      </c>
      <c r="R166" s="202">
        <f>Q166*H166</f>
        <v>3.3000000000000002E-2</v>
      </c>
      <c r="S166" s="202">
        <v>0</v>
      </c>
      <c r="T166" s="20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372</v>
      </c>
      <c r="AT166" s="204" t="s">
        <v>184</v>
      </c>
      <c r="AU166" s="204" t="s">
        <v>78</v>
      </c>
      <c r="AY166" s="18" t="s">
        <v>166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8" t="s">
        <v>76</v>
      </c>
      <c r="BK166" s="205">
        <f>ROUND(I166*H166,2)</f>
        <v>0</v>
      </c>
      <c r="BL166" s="18" t="s">
        <v>278</v>
      </c>
      <c r="BM166" s="204" t="s">
        <v>1625</v>
      </c>
    </row>
    <row r="167" spans="1:65" s="13" customFormat="1" ht="11.25">
      <c r="B167" s="206"/>
      <c r="C167" s="207"/>
      <c r="D167" s="208" t="s">
        <v>175</v>
      </c>
      <c r="E167" s="209" t="s">
        <v>19</v>
      </c>
      <c r="F167" s="210" t="s">
        <v>1619</v>
      </c>
      <c r="G167" s="207"/>
      <c r="H167" s="209" t="s">
        <v>19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175</v>
      </c>
      <c r="AU167" s="216" t="s">
        <v>78</v>
      </c>
      <c r="AV167" s="13" t="s">
        <v>76</v>
      </c>
      <c r="AW167" s="13" t="s">
        <v>30</v>
      </c>
      <c r="AX167" s="13" t="s">
        <v>68</v>
      </c>
      <c r="AY167" s="216" t="s">
        <v>166</v>
      </c>
    </row>
    <row r="168" spans="1:65" s="14" customFormat="1" ht="11.25">
      <c r="B168" s="217"/>
      <c r="C168" s="218"/>
      <c r="D168" s="208" t="s">
        <v>175</v>
      </c>
      <c r="E168" s="219" t="s">
        <v>19</v>
      </c>
      <c r="F168" s="220" t="s">
        <v>76</v>
      </c>
      <c r="G168" s="218"/>
      <c r="H168" s="221">
        <v>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175</v>
      </c>
      <c r="AU168" s="227" t="s">
        <v>78</v>
      </c>
      <c r="AV168" s="14" t="s">
        <v>78</v>
      </c>
      <c r="AW168" s="14" t="s">
        <v>30</v>
      </c>
      <c r="AX168" s="14" t="s">
        <v>76</v>
      </c>
      <c r="AY168" s="227" t="s">
        <v>166</v>
      </c>
    </row>
    <row r="169" spans="1:65" s="2" customFormat="1" ht="16.5" customHeight="1">
      <c r="A169" s="35"/>
      <c r="B169" s="36"/>
      <c r="C169" s="193" t="s">
        <v>467</v>
      </c>
      <c r="D169" s="193" t="s">
        <v>168</v>
      </c>
      <c r="E169" s="194" t="s">
        <v>1626</v>
      </c>
      <c r="F169" s="195" t="s">
        <v>1627</v>
      </c>
      <c r="G169" s="196" t="s">
        <v>275</v>
      </c>
      <c r="H169" s="197">
        <v>3</v>
      </c>
      <c r="I169" s="198"/>
      <c r="J169" s="199">
        <f>ROUND(I169*H169,2)</f>
        <v>0</v>
      </c>
      <c r="K169" s="195" t="s">
        <v>172</v>
      </c>
      <c r="L169" s="40"/>
      <c r="M169" s="200" t="s">
        <v>19</v>
      </c>
      <c r="N169" s="201" t="s">
        <v>39</v>
      </c>
      <c r="O169" s="65"/>
      <c r="P169" s="202">
        <f>O169*H169</f>
        <v>0</v>
      </c>
      <c r="Q169" s="202">
        <v>6.9999999999999994E-5</v>
      </c>
      <c r="R169" s="202">
        <f>Q169*H169</f>
        <v>2.0999999999999998E-4</v>
      </c>
      <c r="S169" s="202">
        <v>0</v>
      </c>
      <c r="T169" s="20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278</v>
      </c>
      <c r="AT169" s="204" t="s">
        <v>168</v>
      </c>
      <c r="AU169" s="204" t="s">
        <v>78</v>
      </c>
      <c r="AY169" s="18" t="s">
        <v>166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8" t="s">
        <v>76</v>
      </c>
      <c r="BK169" s="205">
        <f>ROUND(I169*H169,2)</f>
        <v>0</v>
      </c>
      <c r="BL169" s="18" t="s">
        <v>278</v>
      </c>
      <c r="BM169" s="204" t="s">
        <v>1628</v>
      </c>
    </row>
    <row r="170" spans="1:65" s="2" customFormat="1" ht="16.5" customHeight="1">
      <c r="A170" s="35"/>
      <c r="B170" s="36"/>
      <c r="C170" s="193" t="s">
        <v>471</v>
      </c>
      <c r="D170" s="193" t="s">
        <v>168</v>
      </c>
      <c r="E170" s="194" t="s">
        <v>1629</v>
      </c>
      <c r="F170" s="195" t="s">
        <v>1630</v>
      </c>
      <c r="G170" s="196" t="s">
        <v>275</v>
      </c>
      <c r="H170" s="197">
        <v>2</v>
      </c>
      <c r="I170" s="198"/>
      <c r="J170" s="199">
        <f>ROUND(I170*H170,2)</f>
        <v>0</v>
      </c>
      <c r="K170" s="195" t="s">
        <v>172</v>
      </c>
      <c r="L170" s="40"/>
      <c r="M170" s="200" t="s">
        <v>19</v>
      </c>
      <c r="N170" s="201" t="s">
        <v>39</v>
      </c>
      <c r="O170" s="65"/>
      <c r="P170" s="202">
        <f>O170*H170</f>
        <v>0</v>
      </c>
      <c r="Q170" s="202">
        <v>3.1E-4</v>
      </c>
      <c r="R170" s="202">
        <f>Q170*H170</f>
        <v>6.2E-4</v>
      </c>
      <c r="S170" s="202">
        <v>0</v>
      </c>
      <c r="T170" s="20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4" t="s">
        <v>278</v>
      </c>
      <c r="AT170" s="204" t="s">
        <v>168</v>
      </c>
      <c r="AU170" s="204" t="s">
        <v>78</v>
      </c>
      <c r="AY170" s="18" t="s">
        <v>166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8" t="s">
        <v>76</v>
      </c>
      <c r="BK170" s="205">
        <f>ROUND(I170*H170,2)</f>
        <v>0</v>
      </c>
      <c r="BL170" s="18" t="s">
        <v>278</v>
      </c>
      <c r="BM170" s="204" t="s">
        <v>1631</v>
      </c>
    </row>
    <row r="171" spans="1:65" s="2" customFormat="1" ht="33" customHeight="1">
      <c r="A171" s="35"/>
      <c r="B171" s="36"/>
      <c r="C171" s="193" t="s">
        <v>475</v>
      </c>
      <c r="D171" s="193" t="s">
        <v>168</v>
      </c>
      <c r="E171" s="194" t="s">
        <v>1632</v>
      </c>
      <c r="F171" s="195" t="s">
        <v>1633</v>
      </c>
      <c r="G171" s="196" t="s">
        <v>384</v>
      </c>
      <c r="H171" s="252"/>
      <c r="I171" s="198"/>
      <c r="J171" s="199">
        <f>ROUND(I171*H171,2)</f>
        <v>0</v>
      </c>
      <c r="K171" s="195" t="s">
        <v>172</v>
      </c>
      <c r="L171" s="40"/>
      <c r="M171" s="200" t="s">
        <v>19</v>
      </c>
      <c r="N171" s="201" t="s">
        <v>39</v>
      </c>
      <c r="O171" s="65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4" t="s">
        <v>278</v>
      </c>
      <c r="AT171" s="204" t="s">
        <v>168</v>
      </c>
      <c r="AU171" s="204" t="s">
        <v>78</v>
      </c>
      <c r="AY171" s="18" t="s">
        <v>166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8" t="s">
        <v>76</v>
      </c>
      <c r="BK171" s="205">
        <f>ROUND(I171*H171,2)</f>
        <v>0</v>
      </c>
      <c r="BL171" s="18" t="s">
        <v>278</v>
      </c>
      <c r="BM171" s="204" t="s">
        <v>1634</v>
      </c>
    </row>
    <row r="172" spans="1:65" s="12" customFormat="1" ht="25.9" customHeight="1">
      <c r="B172" s="177"/>
      <c r="C172" s="178"/>
      <c r="D172" s="179" t="s">
        <v>67</v>
      </c>
      <c r="E172" s="180" t="s">
        <v>1635</v>
      </c>
      <c r="F172" s="180" t="s">
        <v>1636</v>
      </c>
      <c r="G172" s="178"/>
      <c r="H172" s="178"/>
      <c r="I172" s="181"/>
      <c r="J172" s="182">
        <f>BK172</f>
        <v>0</v>
      </c>
      <c r="K172" s="178"/>
      <c r="L172" s="183"/>
      <c r="M172" s="184"/>
      <c r="N172" s="185"/>
      <c r="O172" s="185"/>
      <c r="P172" s="186">
        <f>SUM(P173:P176)</f>
        <v>0</v>
      </c>
      <c r="Q172" s="185"/>
      <c r="R172" s="186">
        <f>SUM(R173:R176)</f>
        <v>0</v>
      </c>
      <c r="S172" s="185"/>
      <c r="T172" s="187">
        <f>SUM(T173:T176)</f>
        <v>0</v>
      </c>
      <c r="AR172" s="188" t="s">
        <v>173</v>
      </c>
      <c r="AT172" s="189" t="s">
        <v>67</v>
      </c>
      <c r="AU172" s="189" t="s">
        <v>68</v>
      </c>
      <c r="AY172" s="188" t="s">
        <v>166</v>
      </c>
      <c r="BK172" s="190">
        <f>SUM(BK173:BK176)</f>
        <v>0</v>
      </c>
    </row>
    <row r="173" spans="1:65" s="2" customFormat="1" ht="21.75" customHeight="1">
      <c r="A173" s="35"/>
      <c r="B173" s="36"/>
      <c r="C173" s="193" t="s">
        <v>479</v>
      </c>
      <c r="D173" s="193" t="s">
        <v>168</v>
      </c>
      <c r="E173" s="194" t="s">
        <v>1637</v>
      </c>
      <c r="F173" s="195" t="s">
        <v>1638</v>
      </c>
      <c r="G173" s="196" t="s">
        <v>969</v>
      </c>
      <c r="H173" s="197">
        <v>15</v>
      </c>
      <c r="I173" s="198"/>
      <c r="J173" s="199">
        <f>ROUND(I173*H173,2)</f>
        <v>0</v>
      </c>
      <c r="K173" s="195" t="s">
        <v>172</v>
      </c>
      <c r="L173" s="40"/>
      <c r="M173" s="200" t="s">
        <v>19</v>
      </c>
      <c r="N173" s="201" t="s">
        <v>39</v>
      </c>
      <c r="O173" s="65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4" t="s">
        <v>1639</v>
      </c>
      <c r="AT173" s="204" t="s">
        <v>168</v>
      </c>
      <c r="AU173" s="204" t="s">
        <v>76</v>
      </c>
      <c r="AY173" s="18" t="s">
        <v>166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8" t="s">
        <v>76</v>
      </c>
      <c r="BK173" s="205">
        <f>ROUND(I173*H173,2)</f>
        <v>0</v>
      </c>
      <c r="BL173" s="18" t="s">
        <v>1639</v>
      </c>
      <c r="BM173" s="204" t="s">
        <v>1640</v>
      </c>
    </row>
    <row r="174" spans="1:65" s="2" customFormat="1" ht="29.25">
      <c r="A174" s="35"/>
      <c r="B174" s="36"/>
      <c r="C174" s="37"/>
      <c r="D174" s="208" t="s">
        <v>208</v>
      </c>
      <c r="E174" s="37"/>
      <c r="F174" s="249" t="s">
        <v>1641</v>
      </c>
      <c r="G174" s="37"/>
      <c r="H174" s="37"/>
      <c r="I174" s="116"/>
      <c r="J174" s="37"/>
      <c r="K174" s="37"/>
      <c r="L174" s="40"/>
      <c r="M174" s="250"/>
      <c r="N174" s="25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208</v>
      </c>
      <c r="AU174" s="18" t="s">
        <v>76</v>
      </c>
    </row>
    <row r="175" spans="1:65" s="13" customFormat="1" ht="11.25">
      <c r="B175" s="206"/>
      <c r="C175" s="207"/>
      <c r="D175" s="208" t="s">
        <v>175</v>
      </c>
      <c r="E175" s="209" t="s">
        <v>19</v>
      </c>
      <c r="F175" s="210" t="s">
        <v>1642</v>
      </c>
      <c r="G175" s="207"/>
      <c r="H175" s="209" t="s">
        <v>19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175</v>
      </c>
      <c r="AU175" s="216" t="s">
        <v>76</v>
      </c>
      <c r="AV175" s="13" t="s">
        <v>76</v>
      </c>
      <c r="AW175" s="13" t="s">
        <v>30</v>
      </c>
      <c r="AX175" s="13" t="s">
        <v>68</v>
      </c>
      <c r="AY175" s="216" t="s">
        <v>166</v>
      </c>
    </row>
    <row r="176" spans="1:65" s="14" customFormat="1" ht="11.25">
      <c r="B176" s="217"/>
      <c r="C176" s="218"/>
      <c r="D176" s="208" t="s">
        <v>175</v>
      </c>
      <c r="E176" s="219" t="s">
        <v>19</v>
      </c>
      <c r="F176" s="220" t="s">
        <v>8</v>
      </c>
      <c r="G176" s="218"/>
      <c r="H176" s="221">
        <v>15</v>
      </c>
      <c r="I176" s="222"/>
      <c r="J176" s="218"/>
      <c r="K176" s="218"/>
      <c r="L176" s="223"/>
      <c r="M176" s="261"/>
      <c r="N176" s="262"/>
      <c r="O176" s="262"/>
      <c r="P176" s="262"/>
      <c r="Q176" s="262"/>
      <c r="R176" s="262"/>
      <c r="S176" s="262"/>
      <c r="T176" s="263"/>
      <c r="AT176" s="227" t="s">
        <v>175</v>
      </c>
      <c r="AU176" s="227" t="s">
        <v>76</v>
      </c>
      <c r="AV176" s="14" t="s">
        <v>78</v>
      </c>
      <c r="AW176" s="14" t="s">
        <v>30</v>
      </c>
      <c r="AX176" s="14" t="s">
        <v>76</v>
      </c>
      <c r="AY176" s="227" t="s">
        <v>166</v>
      </c>
    </row>
    <row r="177" spans="1:31" s="2" customFormat="1" ht="6.95" customHeight="1">
      <c r="A177" s="35"/>
      <c r="B177" s="48"/>
      <c r="C177" s="49"/>
      <c r="D177" s="49"/>
      <c r="E177" s="49"/>
      <c r="F177" s="49"/>
      <c r="G177" s="49"/>
      <c r="H177" s="49"/>
      <c r="I177" s="143"/>
      <c r="J177" s="49"/>
      <c r="K177" s="49"/>
      <c r="L177" s="40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algorithmName="SHA-512" hashValue="CIBhPkz6wK80hhayaOnp5gATO1QCPstk6pdxb9cBYalJbLNQ6Hve4jDvhbX6Rq1YNaP+jvDpsN5pPjMYM5mxMQ==" saltValue="0JtLSRbIfzFQs28pbirj6EozzwTjBXPSezcfBqc25rIlhCZ4GT+m+yM2lEeC+BJCkHZMad6fNSWLIpxVanOX6Q==" spinCount="100000" sheet="1" objects="1" scenarios="1" formatColumns="0" formatRows="0" autoFilter="0"/>
  <autoFilter ref="C92:K176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114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1" customFormat="1" ht="12" customHeight="1">
      <c r="B8" s="21"/>
      <c r="D8" s="115" t="s">
        <v>125</v>
      </c>
      <c r="I8" s="109"/>
      <c r="L8" s="21"/>
    </row>
    <row r="9" spans="1:46" s="2" customFormat="1" ht="16.5" customHeight="1">
      <c r="A9" s="35"/>
      <c r="B9" s="40"/>
      <c r="C9" s="35"/>
      <c r="D9" s="35"/>
      <c r="E9" s="386" t="s">
        <v>1470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929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8" t="s">
        <v>1643</v>
      </c>
      <c r="F11" s="389"/>
      <c r="G11" s="389"/>
      <c r="H11" s="389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0" t="str">
        <f>'Rekapitulace zakázky'!E14</f>
        <v>Vyplň údaj</v>
      </c>
      <c r="F20" s="391"/>
      <c r="G20" s="391"/>
      <c r="H20" s="391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92" t="s">
        <v>19</v>
      </c>
      <c r="F29" s="392"/>
      <c r="G29" s="392"/>
      <c r="H29" s="392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ROUND(J95,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ROUND((SUM(BE95:BE219)),  2)</f>
        <v>0</v>
      </c>
      <c r="G35" s="35"/>
      <c r="H35" s="35"/>
      <c r="I35" s="132">
        <v>0.21</v>
      </c>
      <c r="J35" s="131">
        <f>ROUND(((SUM(BE95:BE219))*I35),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ROUND((SUM(BF95:BF219)),  2)</f>
        <v>0</v>
      </c>
      <c r="G36" s="35"/>
      <c r="H36" s="35"/>
      <c r="I36" s="132">
        <v>0.15</v>
      </c>
      <c r="J36" s="131">
        <f>ROUND(((SUM(BF95:BF219))*I36),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ROUND((SUM(BG95:BG219)),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ROUND((SUM(BH95:BH219)),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ROUND((SUM(BI95:BI219)),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127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3" t="str">
        <f>E7</f>
        <v>Kroměříž - oprava VB</v>
      </c>
      <c r="F50" s="394"/>
      <c r="G50" s="394"/>
      <c r="H50" s="394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125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3" t="s">
        <v>1470</v>
      </c>
      <c r="F52" s="395"/>
      <c r="G52" s="395"/>
      <c r="H52" s="395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929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7" t="str">
        <f>E11</f>
        <v>002 - Rekonstrukce SZ - veřejnost</v>
      </c>
      <c r="F54" s="395"/>
      <c r="G54" s="395"/>
      <c r="H54" s="395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128</v>
      </c>
      <c r="D61" s="148"/>
      <c r="E61" s="148"/>
      <c r="F61" s="148"/>
      <c r="G61" s="148"/>
      <c r="H61" s="148"/>
      <c r="I61" s="149"/>
      <c r="J61" s="150" t="s">
        <v>129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J95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130</v>
      </c>
    </row>
    <row r="64" spans="1:47" s="9" customFormat="1" ht="24.95" customHeight="1">
      <c r="B64" s="152"/>
      <c r="C64" s="153"/>
      <c r="D64" s="154" t="s">
        <v>131</v>
      </c>
      <c r="E64" s="155"/>
      <c r="F64" s="155"/>
      <c r="G64" s="155"/>
      <c r="H64" s="155"/>
      <c r="I64" s="156"/>
      <c r="J64" s="157">
        <f>J96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132</v>
      </c>
      <c r="E65" s="161"/>
      <c r="F65" s="161"/>
      <c r="G65" s="161"/>
      <c r="H65" s="161"/>
      <c r="I65" s="162"/>
      <c r="J65" s="163">
        <f>J97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1644</v>
      </c>
      <c r="E66" s="161"/>
      <c r="F66" s="161"/>
      <c r="G66" s="161"/>
      <c r="H66" s="161"/>
      <c r="I66" s="162"/>
      <c r="J66" s="163">
        <f>J103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135</v>
      </c>
      <c r="E67" s="161"/>
      <c r="F67" s="161"/>
      <c r="G67" s="161"/>
      <c r="H67" s="161"/>
      <c r="I67" s="162"/>
      <c r="J67" s="163">
        <f>J106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136</v>
      </c>
      <c r="E68" s="161"/>
      <c r="F68" s="161"/>
      <c r="G68" s="161"/>
      <c r="H68" s="161"/>
      <c r="I68" s="162"/>
      <c r="J68" s="163">
        <f>J114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137</v>
      </c>
      <c r="E69" s="161"/>
      <c r="F69" s="161"/>
      <c r="G69" s="161"/>
      <c r="H69" s="161"/>
      <c r="I69" s="162"/>
      <c r="J69" s="163">
        <f>J121</f>
        <v>0</v>
      </c>
      <c r="K69" s="98"/>
      <c r="L69" s="164"/>
    </row>
    <row r="70" spans="1:31" s="9" customFormat="1" ht="24.95" customHeight="1">
      <c r="B70" s="152"/>
      <c r="C70" s="153"/>
      <c r="D70" s="154" t="s">
        <v>138</v>
      </c>
      <c r="E70" s="155"/>
      <c r="F70" s="155"/>
      <c r="G70" s="155"/>
      <c r="H70" s="155"/>
      <c r="I70" s="156"/>
      <c r="J70" s="157">
        <f>J123</f>
        <v>0</v>
      </c>
      <c r="K70" s="153"/>
      <c r="L70" s="158"/>
    </row>
    <row r="71" spans="1:31" s="10" customFormat="1" ht="19.899999999999999" customHeight="1">
      <c r="B71" s="159"/>
      <c r="C71" s="98"/>
      <c r="D71" s="160" t="s">
        <v>1472</v>
      </c>
      <c r="E71" s="161"/>
      <c r="F71" s="161"/>
      <c r="G71" s="161"/>
      <c r="H71" s="161"/>
      <c r="I71" s="162"/>
      <c r="J71" s="163">
        <f>J124</f>
        <v>0</v>
      </c>
      <c r="K71" s="98"/>
      <c r="L71" s="164"/>
    </row>
    <row r="72" spans="1:31" s="10" customFormat="1" ht="19.899999999999999" customHeight="1">
      <c r="B72" s="159"/>
      <c r="C72" s="98"/>
      <c r="D72" s="160" t="s">
        <v>1473</v>
      </c>
      <c r="E72" s="161"/>
      <c r="F72" s="161"/>
      <c r="G72" s="161"/>
      <c r="H72" s="161"/>
      <c r="I72" s="162"/>
      <c r="J72" s="163">
        <f>J132</f>
        <v>0</v>
      </c>
      <c r="K72" s="98"/>
      <c r="L72" s="164"/>
    </row>
    <row r="73" spans="1:31" s="10" customFormat="1" ht="19.899999999999999" customHeight="1">
      <c r="B73" s="159"/>
      <c r="C73" s="98"/>
      <c r="D73" s="160" t="s">
        <v>1474</v>
      </c>
      <c r="E73" s="161"/>
      <c r="F73" s="161"/>
      <c r="G73" s="161"/>
      <c r="H73" s="161"/>
      <c r="I73" s="162"/>
      <c r="J73" s="163">
        <f>J146</f>
        <v>0</v>
      </c>
      <c r="K73" s="98"/>
      <c r="L73" s="164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48"/>
      <c r="C75" s="49"/>
      <c r="D75" s="49"/>
      <c r="E75" s="49"/>
      <c r="F75" s="49"/>
      <c r="G75" s="49"/>
      <c r="H75" s="49"/>
      <c r="I75" s="143"/>
      <c r="J75" s="49"/>
      <c r="K75" s="49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5" customHeight="1">
      <c r="A79" s="35"/>
      <c r="B79" s="50"/>
      <c r="C79" s="51"/>
      <c r="D79" s="51"/>
      <c r="E79" s="51"/>
      <c r="F79" s="51"/>
      <c r="G79" s="51"/>
      <c r="H79" s="51"/>
      <c r="I79" s="146"/>
      <c r="J79" s="51"/>
      <c r="K79" s="51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5" customHeight="1">
      <c r="A80" s="35"/>
      <c r="B80" s="36"/>
      <c r="C80" s="24" t="s">
        <v>151</v>
      </c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6.5" customHeight="1">
      <c r="A83" s="35"/>
      <c r="B83" s="36"/>
      <c r="C83" s="37"/>
      <c r="D83" s="37"/>
      <c r="E83" s="393" t="str">
        <f>E7</f>
        <v>Kroměříž - oprava VB</v>
      </c>
      <c r="F83" s="394"/>
      <c r="G83" s="394"/>
      <c r="H83" s="394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1" customFormat="1" ht="12" customHeight="1">
      <c r="B84" s="22"/>
      <c r="C84" s="30" t="s">
        <v>125</v>
      </c>
      <c r="D84" s="23"/>
      <c r="E84" s="23"/>
      <c r="F84" s="23"/>
      <c r="G84" s="23"/>
      <c r="H84" s="23"/>
      <c r="I84" s="109"/>
      <c r="J84" s="23"/>
      <c r="K84" s="23"/>
      <c r="L84" s="21"/>
    </row>
    <row r="85" spans="1:63" s="2" customFormat="1" ht="16.5" customHeight="1">
      <c r="A85" s="35"/>
      <c r="B85" s="36"/>
      <c r="C85" s="37"/>
      <c r="D85" s="37"/>
      <c r="E85" s="393" t="s">
        <v>1470</v>
      </c>
      <c r="F85" s="395"/>
      <c r="G85" s="395"/>
      <c r="H85" s="395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2" customHeight="1">
      <c r="A86" s="35"/>
      <c r="B86" s="36"/>
      <c r="C86" s="30" t="s">
        <v>929</v>
      </c>
      <c r="D86" s="37"/>
      <c r="E86" s="37"/>
      <c r="F86" s="37"/>
      <c r="G86" s="37"/>
      <c r="H86" s="37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6.5" customHeight="1">
      <c r="A87" s="35"/>
      <c r="B87" s="36"/>
      <c r="C87" s="37"/>
      <c r="D87" s="37"/>
      <c r="E87" s="347" t="str">
        <f>E11</f>
        <v>002 - Rekonstrukce SZ - veřejnost</v>
      </c>
      <c r="F87" s="395"/>
      <c r="G87" s="395"/>
      <c r="H87" s="395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12" customHeight="1">
      <c r="A89" s="35"/>
      <c r="B89" s="36"/>
      <c r="C89" s="30" t="s">
        <v>21</v>
      </c>
      <c r="D89" s="37"/>
      <c r="E89" s="37"/>
      <c r="F89" s="28" t="str">
        <f>F14</f>
        <v xml:space="preserve"> </v>
      </c>
      <c r="G89" s="37"/>
      <c r="H89" s="37"/>
      <c r="I89" s="118" t="s">
        <v>23</v>
      </c>
      <c r="J89" s="60">
        <f>IF(J14="","",J14)</f>
        <v>0</v>
      </c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2" customHeight="1">
      <c r="A91" s="35"/>
      <c r="B91" s="36"/>
      <c r="C91" s="30" t="s">
        <v>24</v>
      </c>
      <c r="D91" s="37"/>
      <c r="E91" s="37"/>
      <c r="F91" s="28" t="str">
        <f>E17</f>
        <v xml:space="preserve"> </v>
      </c>
      <c r="G91" s="37"/>
      <c r="H91" s="37"/>
      <c r="I91" s="118" t="s">
        <v>29</v>
      </c>
      <c r="J91" s="33" t="str">
        <f>E23</f>
        <v xml:space="preserve"> </v>
      </c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27</v>
      </c>
      <c r="D92" s="37"/>
      <c r="E92" s="37"/>
      <c r="F92" s="28" t="str">
        <f>IF(E20="","",E20)</f>
        <v>Vyplň údaj</v>
      </c>
      <c r="G92" s="37"/>
      <c r="H92" s="37"/>
      <c r="I92" s="118" t="s">
        <v>31</v>
      </c>
      <c r="J92" s="33" t="str">
        <f>E26</f>
        <v xml:space="preserve"> </v>
      </c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11" customFormat="1" ht="29.25" customHeight="1">
      <c r="A94" s="165"/>
      <c r="B94" s="166"/>
      <c r="C94" s="167" t="s">
        <v>152</v>
      </c>
      <c r="D94" s="168" t="s">
        <v>53</v>
      </c>
      <c r="E94" s="168" t="s">
        <v>49</v>
      </c>
      <c r="F94" s="168" t="s">
        <v>50</v>
      </c>
      <c r="G94" s="168" t="s">
        <v>153</v>
      </c>
      <c r="H94" s="168" t="s">
        <v>154</v>
      </c>
      <c r="I94" s="169" t="s">
        <v>155</v>
      </c>
      <c r="J94" s="168" t="s">
        <v>129</v>
      </c>
      <c r="K94" s="170" t="s">
        <v>156</v>
      </c>
      <c r="L94" s="171"/>
      <c r="M94" s="69" t="s">
        <v>19</v>
      </c>
      <c r="N94" s="70" t="s">
        <v>38</v>
      </c>
      <c r="O94" s="70" t="s">
        <v>157</v>
      </c>
      <c r="P94" s="70" t="s">
        <v>158</v>
      </c>
      <c r="Q94" s="70" t="s">
        <v>159</v>
      </c>
      <c r="R94" s="70" t="s">
        <v>160</v>
      </c>
      <c r="S94" s="70" t="s">
        <v>161</v>
      </c>
      <c r="T94" s="71" t="s">
        <v>162</v>
      </c>
      <c r="U94" s="165"/>
      <c r="V94" s="165"/>
      <c r="W94" s="165"/>
      <c r="X94" s="165"/>
      <c r="Y94" s="165"/>
      <c r="Z94" s="165"/>
      <c r="AA94" s="165"/>
      <c r="AB94" s="165"/>
      <c r="AC94" s="165"/>
      <c r="AD94" s="165"/>
      <c r="AE94" s="165"/>
    </row>
    <row r="95" spans="1:63" s="2" customFormat="1" ht="22.9" customHeight="1">
      <c r="A95" s="35"/>
      <c r="B95" s="36"/>
      <c r="C95" s="76" t="s">
        <v>163</v>
      </c>
      <c r="D95" s="37"/>
      <c r="E95" s="37"/>
      <c r="F95" s="37"/>
      <c r="G95" s="37"/>
      <c r="H95" s="37"/>
      <c r="I95" s="116"/>
      <c r="J95" s="172">
        <f>BK95</f>
        <v>0</v>
      </c>
      <c r="K95" s="37"/>
      <c r="L95" s="40"/>
      <c r="M95" s="72"/>
      <c r="N95" s="173"/>
      <c r="O95" s="73"/>
      <c r="P95" s="174">
        <f>P96+P123</f>
        <v>0</v>
      </c>
      <c r="Q95" s="73"/>
      <c r="R95" s="174">
        <f>R96+R123</f>
        <v>5.8407400000000003</v>
      </c>
      <c r="S95" s="73"/>
      <c r="T95" s="175">
        <f>T96+T123</f>
        <v>4.8340999999999994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67</v>
      </c>
      <c r="AU95" s="18" t="s">
        <v>130</v>
      </c>
      <c r="BK95" s="176">
        <f>BK96+BK123</f>
        <v>0</v>
      </c>
    </row>
    <row r="96" spans="1:63" s="12" customFormat="1" ht="25.9" customHeight="1">
      <c r="B96" s="177"/>
      <c r="C96" s="178"/>
      <c r="D96" s="179" t="s">
        <v>67</v>
      </c>
      <c r="E96" s="180" t="s">
        <v>164</v>
      </c>
      <c r="F96" s="180" t="s">
        <v>165</v>
      </c>
      <c r="G96" s="178"/>
      <c r="H96" s="178"/>
      <c r="I96" s="181"/>
      <c r="J96" s="182">
        <f>BK96</f>
        <v>0</v>
      </c>
      <c r="K96" s="178"/>
      <c r="L96" s="183"/>
      <c r="M96" s="184"/>
      <c r="N96" s="185"/>
      <c r="O96" s="185"/>
      <c r="P96" s="186">
        <f>P97+P103+P106+P114+P121</f>
        <v>0</v>
      </c>
      <c r="Q96" s="185"/>
      <c r="R96" s="186">
        <f>R97+R103+R106+R114+R121</f>
        <v>5.3636699999999999</v>
      </c>
      <c r="S96" s="185"/>
      <c r="T96" s="187">
        <f>T97+T103+T106+T114+T121</f>
        <v>4.8339999999999996</v>
      </c>
      <c r="AR96" s="188" t="s">
        <v>76</v>
      </c>
      <c r="AT96" s="189" t="s">
        <v>67</v>
      </c>
      <c r="AU96" s="189" t="s">
        <v>68</v>
      </c>
      <c r="AY96" s="188" t="s">
        <v>166</v>
      </c>
      <c r="BK96" s="190">
        <f>BK97+BK103+BK106+BK114+BK121</f>
        <v>0</v>
      </c>
    </row>
    <row r="97" spans="1:65" s="12" customFormat="1" ht="22.9" customHeight="1">
      <c r="B97" s="177"/>
      <c r="C97" s="178"/>
      <c r="D97" s="179" t="s">
        <v>67</v>
      </c>
      <c r="E97" s="191" t="s">
        <v>76</v>
      </c>
      <c r="F97" s="191" t="s">
        <v>167</v>
      </c>
      <c r="G97" s="178"/>
      <c r="H97" s="178"/>
      <c r="I97" s="181"/>
      <c r="J97" s="192">
        <f>BK97</f>
        <v>0</v>
      </c>
      <c r="K97" s="178"/>
      <c r="L97" s="183"/>
      <c r="M97" s="184"/>
      <c r="N97" s="185"/>
      <c r="O97" s="185"/>
      <c r="P97" s="186">
        <f>SUM(P98:P102)</f>
        <v>0</v>
      </c>
      <c r="Q97" s="185"/>
      <c r="R97" s="186">
        <f>SUM(R98:R102)</f>
        <v>4.024</v>
      </c>
      <c r="S97" s="185"/>
      <c r="T97" s="187">
        <f>SUM(T98:T102)</f>
        <v>2.4</v>
      </c>
      <c r="AR97" s="188" t="s">
        <v>76</v>
      </c>
      <c r="AT97" s="189" t="s">
        <v>67</v>
      </c>
      <c r="AU97" s="189" t="s">
        <v>76</v>
      </c>
      <c r="AY97" s="188" t="s">
        <v>166</v>
      </c>
      <c r="BK97" s="190">
        <f>SUM(BK98:BK102)</f>
        <v>0</v>
      </c>
    </row>
    <row r="98" spans="1:65" s="2" customFormat="1" ht="44.25" customHeight="1">
      <c r="A98" s="35"/>
      <c r="B98" s="36"/>
      <c r="C98" s="193" t="s">
        <v>76</v>
      </c>
      <c r="D98" s="193" t="s">
        <v>168</v>
      </c>
      <c r="E98" s="194" t="s">
        <v>1645</v>
      </c>
      <c r="F98" s="195" t="s">
        <v>1646</v>
      </c>
      <c r="G98" s="196" t="s">
        <v>213</v>
      </c>
      <c r="H98" s="197">
        <v>5</v>
      </c>
      <c r="I98" s="198"/>
      <c r="J98" s="199">
        <f>ROUND(I98*H98,2)</f>
        <v>0</v>
      </c>
      <c r="K98" s="195" t="s">
        <v>172</v>
      </c>
      <c r="L98" s="40"/>
      <c r="M98" s="200" t="s">
        <v>19</v>
      </c>
      <c r="N98" s="201" t="s">
        <v>39</v>
      </c>
      <c r="O98" s="65"/>
      <c r="P98" s="202">
        <f>O98*H98</f>
        <v>0</v>
      </c>
      <c r="Q98" s="202">
        <v>0</v>
      </c>
      <c r="R98" s="202">
        <f>Q98*H98</f>
        <v>0</v>
      </c>
      <c r="S98" s="202">
        <v>0.48</v>
      </c>
      <c r="T98" s="203">
        <f>S98*H98</f>
        <v>2.4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173</v>
      </c>
      <c r="AT98" s="204" t="s">
        <v>168</v>
      </c>
      <c r="AU98" s="204" t="s">
        <v>78</v>
      </c>
      <c r="AY98" s="18" t="s">
        <v>166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76</v>
      </c>
      <c r="BK98" s="205">
        <f>ROUND(I98*H98,2)</f>
        <v>0</v>
      </c>
      <c r="BL98" s="18" t="s">
        <v>173</v>
      </c>
      <c r="BM98" s="204" t="s">
        <v>1647</v>
      </c>
    </row>
    <row r="99" spans="1:65" s="2" customFormat="1" ht="44.25" customHeight="1">
      <c r="A99" s="35"/>
      <c r="B99" s="36"/>
      <c r="C99" s="193" t="s">
        <v>78</v>
      </c>
      <c r="D99" s="193" t="s">
        <v>168</v>
      </c>
      <c r="E99" s="194" t="s">
        <v>1648</v>
      </c>
      <c r="F99" s="195" t="s">
        <v>1649</v>
      </c>
      <c r="G99" s="196" t="s">
        <v>171</v>
      </c>
      <c r="H99" s="197">
        <v>9.5</v>
      </c>
      <c r="I99" s="198"/>
      <c r="J99" s="199">
        <f>ROUND(I99*H99,2)</f>
        <v>0</v>
      </c>
      <c r="K99" s="195" t="s">
        <v>172</v>
      </c>
      <c r="L99" s="40"/>
      <c r="M99" s="200" t="s">
        <v>19</v>
      </c>
      <c r="N99" s="201" t="s">
        <v>39</v>
      </c>
      <c r="O99" s="65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173</v>
      </c>
      <c r="AT99" s="204" t="s">
        <v>168</v>
      </c>
      <c r="AU99" s="204" t="s">
        <v>78</v>
      </c>
      <c r="AY99" s="18" t="s">
        <v>166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76</v>
      </c>
      <c r="BK99" s="205">
        <f>ROUND(I99*H99,2)</f>
        <v>0</v>
      </c>
      <c r="BL99" s="18" t="s">
        <v>173</v>
      </c>
      <c r="BM99" s="204" t="s">
        <v>1650</v>
      </c>
    </row>
    <row r="100" spans="1:65" s="2" customFormat="1" ht="55.5" customHeight="1">
      <c r="A100" s="35"/>
      <c r="B100" s="36"/>
      <c r="C100" s="193" t="s">
        <v>183</v>
      </c>
      <c r="D100" s="193" t="s">
        <v>168</v>
      </c>
      <c r="E100" s="194" t="s">
        <v>1651</v>
      </c>
      <c r="F100" s="195" t="s">
        <v>1652</v>
      </c>
      <c r="G100" s="196" t="s">
        <v>171</v>
      </c>
      <c r="H100" s="197">
        <v>9.5</v>
      </c>
      <c r="I100" s="198"/>
      <c r="J100" s="199">
        <f>ROUND(I100*H100,2)</f>
        <v>0</v>
      </c>
      <c r="K100" s="195" t="s">
        <v>172</v>
      </c>
      <c r="L100" s="40"/>
      <c r="M100" s="200" t="s">
        <v>19</v>
      </c>
      <c r="N100" s="201" t="s">
        <v>39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173</v>
      </c>
      <c r="AT100" s="204" t="s">
        <v>168</v>
      </c>
      <c r="AU100" s="204" t="s">
        <v>78</v>
      </c>
      <c r="AY100" s="18" t="s">
        <v>166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76</v>
      </c>
      <c r="BK100" s="205">
        <f>ROUND(I100*H100,2)</f>
        <v>0</v>
      </c>
      <c r="BL100" s="18" t="s">
        <v>173</v>
      </c>
      <c r="BM100" s="204" t="s">
        <v>1653</v>
      </c>
    </row>
    <row r="101" spans="1:65" s="2" customFormat="1" ht="16.5" customHeight="1">
      <c r="A101" s="35"/>
      <c r="B101" s="36"/>
      <c r="C101" s="239" t="s">
        <v>173</v>
      </c>
      <c r="D101" s="239" t="s">
        <v>184</v>
      </c>
      <c r="E101" s="240" t="s">
        <v>1654</v>
      </c>
      <c r="F101" s="241" t="s">
        <v>1655</v>
      </c>
      <c r="G101" s="242" t="s">
        <v>187</v>
      </c>
      <c r="H101" s="243">
        <v>4.024</v>
      </c>
      <c r="I101" s="244"/>
      <c r="J101" s="245">
        <f>ROUND(I101*H101,2)</f>
        <v>0</v>
      </c>
      <c r="K101" s="241" t="s">
        <v>172</v>
      </c>
      <c r="L101" s="246"/>
      <c r="M101" s="247" t="s">
        <v>19</v>
      </c>
      <c r="N101" s="248" t="s">
        <v>39</v>
      </c>
      <c r="O101" s="65"/>
      <c r="P101" s="202">
        <f>O101*H101</f>
        <v>0</v>
      </c>
      <c r="Q101" s="202">
        <v>1</v>
      </c>
      <c r="R101" s="202">
        <f>Q101*H101</f>
        <v>4.024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188</v>
      </c>
      <c r="AT101" s="204" t="s">
        <v>184</v>
      </c>
      <c r="AU101" s="204" t="s">
        <v>78</v>
      </c>
      <c r="AY101" s="18" t="s">
        <v>166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76</v>
      </c>
      <c r="BK101" s="205">
        <f>ROUND(I101*H101,2)</f>
        <v>0</v>
      </c>
      <c r="BL101" s="18" t="s">
        <v>173</v>
      </c>
      <c r="BM101" s="204" t="s">
        <v>1656</v>
      </c>
    </row>
    <row r="102" spans="1:65" s="2" customFormat="1" ht="66.75" customHeight="1">
      <c r="A102" s="35"/>
      <c r="B102" s="36"/>
      <c r="C102" s="193" t="s">
        <v>198</v>
      </c>
      <c r="D102" s="193" t="s">
        <v>168</v>
      </c>
      <c r="E102" s="194" t="s">
        <v>1657</v>
      </c>
      <c r="F102" s="195" t="s">
        <v>1658</v>
      </c>
      <c r="G102" s="196" t="s">
        <v>171</v>
      </c>
      <c r="H102" s="197">
        <v>6.6</v>
      </c>
      <c r="I102" s="198"/>
      <c r="J102" s="199">
        <f>ROUND(I102*H102,2)</f>
        <v>0</v>
      </c>
      <c r="K102" s="195" t="s">
        <v>172</v>
      </c>
      <c r="L102" s="40"/>
      <c r="M102" s="200" t="s">
        <v>19</v>
      </c>
      <c r="N102" s="201" t="s">
        <v>39</v>
      </c>
      <c r="O102" s="65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173</v>
      </c>
      <c r="AT102" s="204" t="s">
        <v>168</v>
      </c>
      <c r="AU102" s="204" t="s">
        <v>78</v>
      </c>
      <c r="AY102" s="18" t="s">
        <v>166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76</v>
      </c>
      <c r="BK102" s="205">
        <f>ROUND(I102*H102,2)</f>
        <v>0</v>
      </c>
      <c r="BL102" s="18" t="s">
        <v>173</v>
      </c>
      <c r="BM102" s="204" t="s">
        <v>1659</v>
      </c>
    </row>
    <row r="103" spans="1:65" s="12" customFormat="1" ht="22.9" customHeight="1">
      <c r="B103" s="177"/>
      <c r="C103" s="178"/>
      <c r="D103" s="179" t="s">
        <v>67</v>
      </c>
      <c r="E103" s="191" t="s">
        <v>198</v>
      </c>
      <c r="F103" s="191" t="s">
        <v>1660</v>
      </c>
      <c r="G103" s="178"/>
      <c r="H103" s="178"/>
      <c r="I103" s="181"/>
      <c r="J103" s="192">
        <f>BK103</f>
        <v>0</v>
      </c>
      <c r="K103" s="178"/>
      <c r="L103" s="183"/>
      <c r="M103" s="184"/>
      <c r="N103" s="185"/>
      <c r="O103" s="185"/>
      <c r="P103" s="186">
        <f>SUM(P104:P105)</f>
        <v>0</v>
      </c>
      <c r="Q103" s="185"/>
      <c r="R103" s="186">
        <f>SUM(R104:R105)</f>
        <v>1.3396699999999999</v>
      </c>
      <c r="S103" s="185"/>
      <c r="T103" s="187">
        <f>SUM(T104:T105)</f>
        <v>0</v>
      </c>
      <c r="AR103" s="188" t="s">
        <v>76</v>
      </c>
      <c r="AT103" s="189" t="s">
        <v>67</v>
      </c>
      <c r="AU103" s="189" t="s">
        <v>76</v>
      </c>
      <c r="AY103" s="188" t="s">
        <v>166</v>
      </c>
      <c r="BK103" s="190">
        <f>SUM(BK104:BK105)</f>
        <v>0</v>
      </c>
    </row>
    <row r="104" spans="1:65" s="2" customFormat="1" ht="44.25" customHeight="1">
      <c r="A104" s="35"/>
      <c r="B104" s="36"/>
      <c r="C104" s="193" t="s">
        <v>204</v>
      </c>
      <c r="D104" s="193" t="s">
        <v>168</v>
      </c>
      <c r="E104" s="194" t="s">
        <v>1661</v>
      </c>
      <c r="F104" s="195" t="s">
        <v>1662</v>
      </c>
      <c r="G104" s="196" t="s">
        <v>213</v>
      </c>
      <c r="H104" s="197">
        <v>5</v>
      </c>
      <c r="I104" s="198"/>
      <c r="J104" s="199">
        <f>ROUND(I104*H104,2)</f>
        <v>0</v>
      </c>
      <c r="K104" s="195" t="s">
        <v>172</v>
      </c>
      <c r="L104" s="40"/>
      <c r="M104" s="200" t="s">
        <v>19</v>
      </c>
      <c r="N104" s="201" t="s">
        <v>39</v>
      </c>
      <c r="O104" s="65"/>
      <c r="P104" s="202">
        <f>O104*H104</f>
        <v>0</v>
      </c>
      <c r="Q104" s="202">
        <v>0.1837</v>
      </c>
      <c r="R104" s="202">
        <f>Q104*H104</f>
        <v>0.91849999999999998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173</v>
      </c>
      <c r="AT104" s="204" t="s">
        <v>168</v>
      </c>
      <c r="AU104" s="204" t="s">
        <v>78</v>
      </c>
      <c r="AY104" s="18" t="s">
        <v>166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76</v>
      </c>
      <c r="BK104" s="205">
        <f>ROUND(I104*H104,2)</f>
        <v>0</v>
      </c>
      <c r="BL104" s="18" t="s">
        <v>173</v>
      </c>
      <c r="BM104" s="204" t="s">
        <v>1663</v>
      </c>
    </row>
    <row r="105" spans="1:65" s="2" customFormat="1" ht="16.5" customHeight="1">
      <c r="A105" s="35"/>
      <c r="B105" s="36"/>
      <c r="C105" s="239" t="s">
        <v>210</v>
      </c>
      <c r="D105" s="239" t="s">
        <v>184</v>
      </c>
      <c r="E105" s="240" t="s">
        <v>1664</v>
      </c>
      <c r="F105" s="241" t="s">
        <v>1665</v>
      </c>
      <c r="G105" s="242" t="s">
        <v>213</v>
      </c>
      <c r="H105" s="243">
        <v>1.01</v>
      </c>
      <c r="I105" s="244"/>
      <c r="J105" s="245">
        <f>ROUND(I105*H105,2)</f>
        <v>0</v>
      </c>
      <c r="K105" s="241" t="s">
        <v>172</v>
      </c>
      <c r="L105" s="246"/>
      <c r="M105" s="247" t="s">
        <v>19</v>
      </c>
      <c r="N105" s="248" t="s">
        <v>39</v>
      </c>
      <c r="O105" s="65"/>
      <c r="P105" s="202">
        <f>O105*H105</f>
        <v>0</v>
      </c>
      <c r="Q105" s="202">
        <v>0.41699999999999998</v>
      </c>
      <c r="R105" s="202">
        <f>Q105*H105</f>
        <v>0.42116999999999999</v>
      </c>
      <c r="S105" s="202">
        <v>0</v>
      </c>
      <c r="T105" s="20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188</v>
      </c>
      <c r="AT105" s="204" t="s">
        <v>184</v>
      </c>
      <c r="AU105" s="204" t="s">
        <v>78</v>
      </c>
      <c r="AY105" s="18" t="s">
        <v>166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76</v>
      </c>
      <c r="BK105" s="205">
        <f>ROUND(I105*H105,2)</f>
        <v>0</v>
      </c>
      <c r="BL105" s="18" t="s">
        <v>173</v>
      </c>
      <c r="BM105" s="204" t="s">
        <v>1666</v>
      </c>
    </row>
    <row r="106" spans="1:65" s="12" customFormat="1" ht="22.9" customHeight="1">
      <c r="B106" s="177"/>
      <c r="C106" s="178"/>
      <c r="D106" s="179" t="s">
        <v>67</v>
      </c>
      <c r="E106" s="191" t="s">
        <v>230</v>
      </c>
      <c r="F106" s="191" t="s">
        <v>286</v>
      </c>
      <c r="G106" s="178"/>
      <c r="H106" s="178"/>
      <c r="I106" s="181"/>
      <c r="J106" s="192">
        <f>BK106</f>
        <v>0</v>
      </c>
      <c r="K106" s="178"/>
      <c r="L106" s="183"/>
      <c r="M106" s="184"/>
      <c r="N106" s="185"/>
      <c r="O106" s="185"/>
      <c r="P106" s="186">
        <f>SUM(P107:P113)</f>
        <v>0</v>
      </c>
      <c r="Q106" s="185"/>
      <c r="R106" s="186">
        <f>SUM(R107:R113)</f>
        <v>0</v>
      </c>
      <c r="S106" s="185"/>
      <c r="T106" s="187">
        <f>SUM(T107:T113)</f>
        <v>2.4340000000000002</v>
      </c>
      <c r="AR106" s="188" t="s">
        <v>76</v>
      </c>
      <c r="AT106" s="189" t="s">
        <v>67</v>
      </c>
      <c r="AU106" s="189" t="s">
        <v>76</v>
      </c>
      <c r="AY106" s="188" t="s">
        <v>166</v>
      </c>
      <c r="BK106" s="190">
        <f>SUM(BK107:BK113)</f>
        <v>0</v>
      </c>
    </row>
    <row r="107" spans="1:65" s="2" customFormat="1" ht="44.25" customHeight="1">
      <c r="A107" s="35"/>
      <c r="B107" s="36"/>
      <c r="C107" s="193" t="s">
        <v>188</v>
      </c>
      <c r="D107" s="193" t="s">
        <v>168</v>
      </c>
      <c r="E107" s="194" t="s">
        <v>1476</v>
      </c>
      <c r="F107" s="195" t="s">
        <v>1477</v>
      </c>
      <c r="G107" s="196" t="s">
        <v>275</v>
      </c>
      <c r="H107" s="197">
        <v>3</v>
      </c>
      <c r="I107" s="198"/>
      <c r="J107" s="199">
        <f t="shared" ref="J107:J113" si="0">ROUND(I107*H107,2)</f>
        <v>0</v>
      </c>
      <c r="K107" s="195" t="s">
        <v>172</v>
      </c>
      <c r="L107" s="40"/>
      <c r="M107" s="200" t="s">
        <v>19</v>
      </c>
      <c r="N107" s="201" t="s">
        <v>39</v>
      </c>
      <c r="O107" s="65"/>
      <c r="P107" s="202">
        <f t="shared" ref="P107:P113" si="1">O107*H107</f>
        <v>0</v>
      </c>
      <c r="Q107" s="202">
        <v>0</v>
      </c>
      <c r="R107" s="202">
        <f t="shared" ref="R107:R113" si="2">Q107*H107</f>
        <v>0</v>
      </c>
      <c r="S107" s="202">
        <v>1.6E-2</v>
      </c>
      <c r="T107" s="203">
        <f t="shared" ref="T107:T113" si="3">S107*H107</f>
        <v>4.8000000000000001E-2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173</v>
      </c>
      <c r="AT107" s="204" t="s">
        <v>168</v>
      </c>
      <c r="AU107" s="204" t="s">
        <v>78</v>
      </c>
      <c r="AY107" s="18" t="s">
        <v>166</v>
      </c>
      <c r="BE107" s="205">
        <f t="shared" ref="BE107:BE113" si="4">IF(N107="základní",J107,0)</f>
        <v>0</v>
      </c>
      <c r="BF107" s="205">
        <f t="shared" ref="BF107:BF113" si="5">IF(N107="snížená",J107,0)</f>
        <v>0</v>
      </c>
      <c r="BG107" s="205">
        <f t="shared" ref="BG107:BG113" si="6">IF(N107="zákl. přenesená",J107,0)</f>
        <v>0</v>
      </c>
      <c r="BH107" s="205">
        <f t="shared" ref="BH107:BH113" si="7">IF(N107="sníž. přenesená",J107,0)</f>
        <v>0</v>
      </c>
      <c r="BI107" s="205">
        <f t="shared" ref="BI107:BI113" si="8">IF(N107="nulová",J107,0)</f>
        <v>0</v>
      </c>
      <c r="BJ107" s="18" t="s">
        <v>76</v>
      </c>
      <c r="BK107" s="205">
        <f t="shared" ref="BK107:BK113" si="9">ROUND(I107*H107,2)</f>
        <v>0</v>
      </c>
      <c r="BL107" s="18" t="s">
        <v>173</v>
      </c>
      <c r="BM107" s="204" t="s">
        <v>1667</v>
      </c>
    </row>
    <row r="108" spans="1:65" s="2" customFormat="1" ht="21.75" customHeight="1">
      <c r="A108" s="35"/>
      <c r="B108" s="36"/>
      <c r="C108" s="193" t="s">
        <v>230</v>
      </c>
      <c r="D108" s="193" t="s">
        <v>168</v>
      </c>
      <c r="E108" s="194" t="s">
        <v>1479</v>
      </c>
      <c r="F108" s="195" t="s">
        <v>1480</v>
      </c>
      <c r="G108" s="196" t="s">
        <v>275</v>
      </c>
      <c r="H108" s="197">
        <v>2</v>
      </c>
      <c r="I108" s="198"/>
      <c r="J108" s="199">
        <f t="shared" si="0"/>
        <v>0</v>
      </c>
      <c r="K108" s="195" t="s">
        <v>172</v>
      </c>
      <c r="L108" s="40"/>
      <c r="M108" s="200" t="s">
        <v>19</v>
      </c>
      <c r="N108" s="201" t="s">
        <v>39</v>
      </c>
      <c r="O108" s="65"/>
      <c r="P108" s="202">
        <f t="shared" si="1"/>
        <v>0</v>
      </c>
      <c r="Q108" s="202">
        <v>0</v>
      </c>
      <c r="R108" s="202">
        <f t="shared" si="2"/>
        <v>0</v>
      </c>
      <c r="S108" s="202">
        <v>1.7999999999999999E-2</v>
      </c>
      <c r="T108" s="203">
        <f t="shared" si="3"/>
        <v>3.5999999999999997E-2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173</v>
      </c>
      <c r="AT108" s="204" t="s">
        <v>168</v>
      </c>
      <c r="AU108" s="204" t="s">
        <v>78</v>
      </c>
      <c r="AY108" s="18" t="s">
        <v>166</v>
      </c>
      <c r="BE108" s="205">
        <f t="shared" si="4"/>
        <v>0</v>
      </c>
      <c r="BF108" s="205">
        <f t="shared" si="5"/>
        <v>0</v>
      </c>
      <c r="BG108" s="205">
        <f t="shared" si="6"/>
        <v>0</v>
      </c>
      <c r="BH108" s="205">
        <f t="shared" si="7"/>
        <v>0</v>
      </c>
      <c r="BI108" s="205">
        <f t="shared" si="8"/>
        <v>0</v>
      </c>
      <c r="BJ108" s="18" t="s">
        <v>76</v>
      </c>
      <c r="BK108" s="205">
        <f t="shared" si="9"/>
        <v>0</v>
      </c>
      <c r="BL108" s="18" t="s">
        <v>173</v>
      </c>
      <c r="BM108" s="204" t="s">
        <v>1668</v>
      </c>
    </row>
    <row r="109" spans="1:65" s="2" customFormat="1" ht="21.75" customHeight="1">
      <c r="A109" s="35"/>
      <c r="B109" s="36"/>
      <c r="C109" s="193" t="s">
        <v>239</v>
      </c>
      <c r="D109" s="193" t="s">
        <v>168</v>
      </c>
      <c r="E109" s="194" t="s">
        <v>1482</v>
      </c>
      <c r="F109" s="195" t="s">
        <v>1483</v>
      </c>
      <c r="G109" s="196" t="s">
        <v>275</v>
      </c>
      <c r="H109" s="197">
        <v>3</v>
      </c>
      <c r="I109" s="198"/>
      <c r="J109" s="199">
        <f t="shared" si="0"/>
        <v>0</v>
      </c>
      <c r="K109" s="195" t="s">
        <v>172</v>
      </c>
      <c r="L109" s="40"/>
      <c r="M109" s="200" t="s">
        <v>19</v>
      </c>
      <c r="N109" s="201" t="s">
        <v>39</v>
      </c>
      <c r="O109" s="65"/>
      <c r="P109" s="202">
        <f t="shared" si="1"/>
        <v>0</v>
      </c>
      <c r="Q109" s="202">
        <v>0</v>
      </c>
      <c r="R109" s="202">
        <f t="shared" si="2"/>
        <v>0</v>
      </c>
      <c r="S109" s="202">
        <v>7.2999999999999995E-2</v>
      </c>
      <c r="T109" s="203">
        <f t="shared" si="3"/>
        <v>0.21899999999999997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173</v>
      </c>
      <c r="AT109" s="204" t="s">
        <v>168</v>
      </c>
      <c r="AU109" s="204" t="s">
        <v>78</v>
      </c>
      <c r="AY109" s="18" t="s">
        <v>166</v>
      </c>
      <c r="BE109" s="205">
        <f t="shared" si="4"/>
        <v>0</v>
      </c>
      <c r="BF109" s="205">
        <f t="shared" si="5"/>
        <v>0</v>
      </c>
      <c r="BG109" s="205">
        <f t="shared" si="6"/>
        <v>0</v>
      </c>
      <c r="BH109" s="205">
        <f t="shared" si="7"/>
        <v>0</v>
      </c>
      <c r="BI109" s="205">
        <f t="shared" si="8"/>
        <v>0</v>
      </c>
      <c r="BJ109" s="18" t="s">
        <v>76</v>
      </c>
      <c r="BK109" s="205">
        <f t="shared" si="9"/>
        <v>0</v>
      </c>
      <c r="BL109" s="18" t="s">
        <v>173</v>
      </c>
      <c r="BM109" s="204" t="s">
        <v>1669</v>
      </c>
    </row>
    <row r="110" spans="1:65" s="2" customFormat="1" ht="33" customHeight="1">
      <c r="A110" s="35"/>
      <c r="B110" s="36"/>
      <c r="C110" s="193" t="s">
        <v>243</v>
      </c>
      <c r="D110" s="193" t="s">
        <v>168</v>
      </c>
      <c r="E110" s="194" t="s">
        <v>1485</v>
      </c>
      <c r="F110" s="195" t="s">
        <v>1486</v>
      </c>
      <c r="G110" s="196" t="s">
        <v>337</v>
      </c>
      <c r="H110" s="197">
        <v>25</v>
      </c>
      <c r="I110" s="198"/>
      <c r="J110" s="199">
        <f t="shared" si="0"/>
        <v>0</v>
      </c>
      <c r="K110" s="195" t="s">
        <v>172</v>
      </c>
      <c r="L110" s="40"/>
      <c r="M110" s="200" t="s">
        <v>19</v>
      </c>
      <c r="N110" s="201" t="s">
        <v>39</v>
      </c>
      <c r="O110" s="65"/>
      <c r="P110" s="202">
        <f t="shared" si="1"/>
        <v>0</v>
      </c>
      <c r="Q110" s="202">
        <v>0</v>
      </c>
      <c r="R110" s="202">
        <f t="shared" si="2"/>
        <v>0</v>
      </c>
      <c r="S110" s="202">
        <v>8.9999999999999993E-3</v>
      </c>
      <c r="T110" s="203">
        <f t="shared" si="3"/>
        <v>0.22499999999999998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173</v>
      </c>
      <c r="AT110" s="204" t="s">
        <v>168</v>
      </c>
      <c r="AU110" s="204" t="s">
        <v>78</v>
      </c>
      <c r="AY110" s="18" t="s">
        <v>166</v>
      </c>
      <c r="BE110" s="205">
        <f t="shared" si="4"/>
        <v>0</v>
      </c>
      <c r="BF110" s="205">
        <f t="shared" si="5"/>
        <v>0</v>
      </c>
      <c r="BG110" s="205">
        <f t="shared" si="6"/>
        <v>0</v>
      </c>
      <c r="BH110" s="205">
        <f t="shared" si="7"/>
        <v>0</v>
      </c>
      <c r="BI110" s="205">
        <f t="shared" si="8"/>
        <v>0</v>
      </c>
      <c r="BJ110" s="18" t="s">
        <v>76</v>
      </c>
      <c r="BK110" s="205">
        <f t="shared" si="9"/>
        <v>0</v>
      </c>
      <c r="BL110" s="18" t="s">
        <v>173</v>
      </c>
      <c r="BM110" s="204" t="s">
        <v>1670</v>
      </c>
    </row>
    <row r="111" spans="1:65" s="2" customFormat="1" ht="33" customHeight="1">
      <c r="A111" s="35"/>
      <c r="B111" s="36"/>
      <c r="C111" s="193" t="s">
        <v>249</v>
      </c>
      <c r="D111" s="193" t="s">
        <v>168</v>
      </c>
      <c r="E111" s="194" t="s">
        <v>1488</v>
      </c>
      <c r="F111" s="195" t="s">
        <v>1489</v>
      </c>
      <c r="G111" s="196" t="s">
        <v>337</v>
      </c>
      <c r="H111" s="197">
        <v>10</v>
      </c>
      <c r="I111" s="198"/>
      <c r="J111" s="199">
        <f t="shared" si="0"/>
        <v>0</v>
      </c>
      <c r="K111" s="195" t="s">
        <v>172</v>
      </c>
      <c r="L111" s="40"/>
      <c r="M111" s="200" t="s">
        <v>19</v>
      </c>
      <c r="N111" s="201" t="s">
        <v>39</v>
      </c>
      <c r="O111" s="65"/>
      <c r="P111" s="202">
        <f t="shared" si="1"/>
        <v>0</v>
      </c>
      <c r="Q111" s="202">
        <v>0</v>
      </c>
      <c r="R111" s="202">
        <f t="shared" si="2"/>
        <v>0</v>
      </c>
      <c r="S111" s="202">
        <v>1.2999999999999999E-2</v>
      </c>
      <c r="T111" s="203">
        <f t="shared" si="3"/>
        <v>0.13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173</v>
      </c>
      <c r="AT111" s="204" t="s">
        <v>168</v>
      </c>
      <c r="AU111" s="204" t="s">
        <v>78</v>
      </c>
      <c r="AY111" s="18" t="s">
        <v>166</v>
      </c>
      <c r="BE111" s="205">
        <f t="shared" si="4"/>
        <v>0</v>
      </c>
      <c r="BF111" s="205">
        <f t="shared" si="5"/>
        <v>0</v>
      </c>
      <c r="BG111" s="205">
        <f t="shared" si="6"/>
        <v>0</v>
      </c>
      <c r="BH111" s="205">
        <f t="shared" si="7"/>
        <v>0</v>
      </c>
      <c r="BI111" s="205">
        <f t="shared" si="8"/>
        <v>0</v>
      </c>
      <c r="BJ111" s="18" t="s">
        <v>76</v>
      </c>
      <c r="BK111" s="205">
        <f t="shared" si="9"/>
        <v>0</v>
      </c>
      <c r="BL111" s="18" t="s">
        <v>173</v>
      </c>
      <c r="BM111" s="204" t="s">
        <v>1671</v>
      </c>
    </row>
    <row r="112" spans="1:65" s="2" customFormat="1" ht="33" customHeight="1">
      <c r="A112" s="35"/>
      <c r="B112" s="36"/>
      <c r="C112" s="193" t="s">
        <v>257</v>
      </c>
      <c r="D112" s="193" t="s">
        <v>168</v>
      </c>
      <c r="E112" s="194" t="s">
        <v>1491</v>
      </c>
      <c r="F112" s="195" t="s">
        <v>1492</v>
      </c>
      <c r="G112" s="196" t="s">
        <v>337</v>
      </c>
      <c r="H112" s="197">
        <v>12</v>
      </c>
      <c r="I112" s="198"/>
      <c r="J112" s="199">
        <f t="shared" si="0"/>
        <v>0</v>
      </c>
      <c r="K112" s="195" t="s">
        <v>172</v>
      </c>
      <c r="L112" s="40"/>
      <c r="M112" s="200" t="s">
        <v>19</v>
      </c>
      <c r="N112" s="201" t="s">
        <v>39</v>
      </c>
      <c r="O112" s="65"/>
      <c r="P112" s="202">
        <f t="shared" si="1"/>
        <v>0</v>
      </c>
      <c r="Q112" s="202">
        <v>0</v>
      </c>
      <c r="R112" s="202">
        <f t="shared" si="2"/>
        <v>0</v>
      </c>
      <c r="S112" s="202">
        <v>2.7E-2</v>
      </c>
      <c r="T112" s="203">
        <f t="shared" si="3"/>
        <v>0.32400000000000001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173</v>
      </c>
      <c r="AT112" s="204" t="s">
        <v>168</v>
      </c>
      <c r="AU112" s="204" t="s">
        <v>78</v>
      </c>
      <c r="AY112" s="18" t="s">
        <v>166</v>
      </c>
      <c r="BE112" s="205">
        <f t="shared" si="4"/>
        <v>0</v>
      </c>
      <c r="BF112" s="205">
        <f t="shared" si="5"/>
        <v>0</v>
      </c>
      <c r="BG112" s="205">
        <f t="shared" si="6"/>
        <v>0</v>
      </c>
      <c r="BH112" s="205">
        <f t="shared" si="7"/>
        <v>0</v>
      </c>
      <c r="BI112" s="205">
        <f t="shared" si="8"/>
        <v>0</v>
      </c>
      <c r="BJ112" s="18" t="s">
        <v>76</v>
      </c>
      <c r="BK112" s="205">
        <f t="shared" si="9"/>
        <v>0</v>
      </c>
      <c r="BL112" s="18" t="s">
        <v>173</v>
      </c>
      <c r="BM112" s="204" t="s">
        <v>1672</v>
      </c>
    </row>
    <row r="113" spans="1:65" s="2" customFormat="1" ht="33" customHeight="1">
      <c r="A113" s="35"/>
      <c r="B113" s="36"/>
      <c r="C113" s="193" t="s">
        <v>266</v>
      </c>
      <c r="D113" s="193" t="s">
        <v>168</v>
      </c>
      <c r="E113" s="194" t="s">
        <v>1494</v>
      </c>
      <c r="F113" s="195" t="s">
        <v>1495</v>
      </c>
      <c r="G113" s="196" t="s">
        <v>337</v>
      </c>
      <c r="H113" s="197">
        <v>22</v>
      </c>
      <c r="I113" s="198"/>
      <c r="J113" s="199">
        <f t="shared" si="0"/>
        <v>0</v>
      </c>
      <c r="K113" s="195" t="s">
        <v>172</v>
      </c>
      <c r="L113" s="40"/>
      <c r="M113" s="200" t="s">
        <v>19</v>
      </c>
      <c r="N113" s="201" t="s">
        <v>39</v>
      </c>
      <c r="O113" s="65"/>
      <c r="P113" s="202">
        <f t="shared" si="1"/>
        <v>0</v>
      </c>
      <c r="Q113" s="202">
        <v>0</v>
      </c>
      <c r="R113" s="202">
        <f t="shared" si="2"/>
        <v>0</v>
      </c>
      <c r="S113" s="202">
        <v>6.6000000000000003E-2</v>
      </c>
      <c r="T113" s="203">
        <f t="shared" si="3"/>
        <v>1.452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173</v>
      </c>
      <c r="AT113" s="204" t="s">
        <v>168</v>
      </c>
      <c r="AU113" s="204" t="s">
        <v>78</v>
      </c>
      <c r="AY113" s="18" t="s">
        <v>166</v>
      </c>
      <c r="BE113" s="205">
        <f t="shared" si="4"/>
        <v>0</v>
      </c>
      <c r="BF113" s="205">
        <f t="shared" si="5"/>
        <v>0</v>
      </c>
      <c r="BG113" s="205">
        <f t="shared" si="6"/>
        <v>0</v>
      </c>
      <c r="BH113" s="205">
        <f t="shared" si="7"/>
        <v>0</v>
      </c>
      <c r="BI113" s="205">
        <f t="shared" si="8"/>
        <v>0</v>
      </c>
      <c r="BJ113" s="18" t="s">
        <v>76</v>
      </c>
      <c r="BK113" s="205">
        <f t="shared" si="9"/>
        <v>0</v>
      </c>
      <c r="BL113" s="18" t="s">
        <v>173</v>
      </c>
      <c r="BM113" s="204" t="s">
        <v>1673</v>
      </c>
    </row>
    <row r="114" spans="1:65" s="12" customFormat="1" ht="22.9" customHeight="1">
      <c r="B114" s="177"/>
      <c r="C114" s="178"/>
      <c r="D114" s="179" t="s">
        <v>67</v>
      </c>
      <c r="E114" s="191" t="s">
        <v>340</v>
      </c>
      <c r="F114" s="191" t="s">
        <v>341</v>
      </c>
      <c r="G114" s="178"/>
      <c r="H114" s="178"/>
      <c r="I114" s="181"/>
      <c r="J114" s="192">
        <f>BK114</f>
        <v>0</v>
      </c>
      <c r="K114" s="178"/>
      <c r="L114" s="183"/>
      <c r="M114" s="184"/>
      <c r="N114" s="185"/>
      <c r="O114" s="185"/>
      <c r="P114" s="186">
        <f>SUM(P115:P120)</f>
        <v>0</v>
      </c>
      <c r="Q114" s="185"/>
      <c r="R114" s="186">
        <f>SUM(R115:R120)</f>
        <v>0</v>
      </c>
      <c r="S114" s="185"/>
      <c r="T114" s="187">
        <f>SUM(T115:T120)</f>
        <v>0</v>
      </c>
      <c r="AR114" s="188" t="s">
        <v>76</v>
      </c>
      <c r="AT114" s="189" t="s">
        <v>67</v>
      </c>
      <c r="AU114" s="189" t="s">
        <v>76</v>
      </c>
      <c r="AY114" s="188" t="s">
        <v>166</v>
      </c>
      <c r="BK114" s="190">
        <f>SUM(BK115:BK120)</f>
        <v>0</v>
      </c>
    </row>
    <row r="115" spans="1:65" s="2" customFormat="1" ht="33" customHeight="1">
      <c r="A115" s="35"/>
      <c r="B115" s="36"/>
      <c r="C115" s="193" t="s">
        <v>8</v>
      </c>
      <c r="D115" s="193" t="s">
        <v>168</v>
      </c>
      <c r="E115" s="194" t="s">
        <v>993</v>
      </c>
      <c r="F115" s="195" t="s">
        <v>994</v>
      </c>
      <c r="G115" s="196" t="s">
        <v>187</v>
      </c>
      <c r="H115" s="197">
        <v>4.8339999999999996</v>
      </c>
      <c r="I115" s="198"/>
      <c r="J115" s="199">
        <f>ROUND(I115*H115,2)</f>
        <v>0</v>
      </c>
      <c r="K115" s="195" t="s">
        <v>172</v>
      </c>
      <c r="L115" s="40"/>
      <c r="M115" s="200" t="s">
        <v>19</v>
      </c>
      <c r="N115" s="201" t="s">
        <v>39</v>
      </c>
      <c r="O115" s="65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173</v>
      </c>
      <c r="AT115" s="204" t="s">
        <v>168</v>
      </c>
      <c r="AU115" s="204" t="s">
        <v>78</v>
      </c>
      <c r="AY115" s="18" t="s">
        <v>166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8" t="s">
        <v>76</v>
      </c>
      <c r="BK115" s="205">
        <f>ROUND(I115*H115,2)</f>
        <v>0</v>
      </c>
      <c r="BL115" s="18" t="s">
        <v>173</v>
      </c>
      <c r="BM115" s="204" t="s">
        <v>1674</v>
      </c>
    </row>
    <row r="116" spans="1:65" s="2" customFormat="1" ht="55.5" customHeight="1">
      <c r="A116" s="35"/>
      <c r="B116" s="36"/>
      <c r="C116" s="193" t="s">
        <v>278</v>
      </c>
      <c r="D116" s="193" t="s">
        <v>168</v>
      </c>
      <c r="E116" s="194" t="s">
        <v>1675</v>
      </c>
      <c r="F116" s="195" t="s">
        <v>1676</v>
      </c>
      <c r="G116" s="196" t="s">
        <v>187</v>
      </c>
      <c r="H116" s="197">
        <v>4.8339999999999996</v>
      </c>
      <c r="I116" s="198"/>
      <c r="J116" s="199">
        <f>ROUND(I116*H116,2)</f>
        <v>0</v>
      </c>
      <c r="K116" s="195" t="s">
        <v>172</v>
      </c>
      <c r="L116" s="40"/>
      <c r="M116" s="200" t="s">
        <v>19</v>
      </c>
      <c r="N116" s="201" t="s">
        <v>39</v>
      </c>
      <c r="O116" s="65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173</v>
      </c>
      <c r="AT116" s="204" t="s">
        <v>168</v>
      </c>
      <c r="AU116" s="204" t="s">
        <v>78</v>
      </c>
      <c r="AY116" s="18" t="s">
        <v>166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8" t="s">
        <v>76</v>
      </c>
      <c r="BK116" s="205">
        <f>ROUND(I116*H116,2)</f>
        <v>0</v>
      </c>
      <c r="BL116" s="18" t="s">
        <v>173</v>
      </c>
      <c r="BM116" s="204" t="s">
        <v>1677</v>
      </c>
    </row>
    <row r="117" spans="1:65" s="2" customFormat="1" ht="21.75" customHeight="1">
      <c r="A117" s="35"/>
      <c r="B117" s="36"/>
      <c r="C117" s="193" t="s">
        <v>282</v>
      </c>
      <c r="D117" s="193" t="s">
        <v>168</v>
      </c>
      <c r="E117" s="194" t="s">
        <v>347</v>
      </c>
      <c r="F117" s="195" t="s">
        <v>348</v>
      </c>
      <c r="G117" s="196" t="s">
        <v>187</v>
      </c>
      <c r="H117" s="197">
        <v>4.8339999999999996</v>
      </c>
      <c r="I117" s="198"/>
      <c r="J117" s="199">
        <f>ROUND(I117*H117,2)</f>
        <v>0</v>
      </c>
      <c r="K117" s="195" t="s">
        <v>172</v>
      </c>
      <c r="L117" s="40"/>
      <c r="M117" s="200" t="s">
        <v>19</v>
      </c>
      <c r="N117" s="201" t="s">
        <v>39</v>
      </c>
      <c r="O117" s="65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173</v>
      </c>
      <c r="AT117" s="204" t="s">
        <v>168</v>
      </c>
      <c r="AU117" s="204" t="s">
        <v>78</v>
      </c>
      <c r="AY117" s="18" t="s">
        <v>166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76</v>
      </c>
      <c r="BK117" s="205">
        <f>ROUND(I117*H117,2)</f>
        <v>0</v>
      </c>
      <c r="BL117" s="18" t="s">
        <v>173</v>
      </c>
      <c r="BM117" s="204" t="s">
        <v>1678</v>
      </c>
    </row>
    <row r="118" spans="1:65" s="2" customFormat="1" ht="33" customHeight="1">
      <c r="A118" s="35"/>
      <c r="B118" s="36"/>
      <c r="C118" s="193" t="s">
        <v>287</v>
      </c>
      <c r="D118" s="193" t="s">
        <v>168</v>
      </c>
      <c r="E118" s="194" t="s">
        <v>351</v>
      </c>
      <c r="F118" s="195" t="s">
        <v>352</v>
      </c>
      <c r="G118" s="196" t="s">
        <v>187</v>
      </c>
      <c r="H118" s="197">
        <v>145.02000000000001</v>
      </c>
      <c r="I118" s="198"/>
      <c r="J118" s="199">
        <f>ROUND(I118*H118,2)</f>
        <v>0</v>
      </c>
      <c r="K118" s="195" t="s">
        <v>172</v>
      </c>
      <c r="L118" s="40"/>
      <c r="M118" s="200" t="s">
        <v>19</v>
      </c>
      <c r="N118" s="201" t="s">
        <v>39</v>
      </c>
      <c r="O118" s="65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173</v>
      </c>
      <c r="AT118" s="204" t="s">
        <v>168</v>
      </c>
      <c r="AU118" s="204" t="s">
        <v>78</v>
      </c>
      <c r="AY118" s="18" t="s">
        <v>166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76</v>
      </c>
      <c r="BK118" s="205">
        <f>ROUND(I118*H118,2)</f>
        <v>0</v>
      </c>
      <c r="BL118" s="18" t="s">
        <v>173</v>
      </c>
      <c r="BM118" s="204" t="s">
        <v>1679</v>
      </c>
    </row>
    <row r="119" spans="1:65" s="14" customFormat="1" ht="11.25">
      <c r="B119" s="217"/>
      <c r="C119" s="218"/>
      <c r="D119" s="208" t="s">
        <v>175</v>
      </c>
      <c r="E119" s="219" t="s">
        <v>19</v>
      </c>
      <c r="F119" s="220" t="s">
        <v>1680</v>
      </c>
      <c r="G119" s="218"/>
      <c r="H119" s="221">
        <v>145.02000000000001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175</v>
      </c>
      <c r="AU119" s="227" t="s">
        <v>78</v>
      </c>
      <c r="AV119" s="14" t="s">
        <v>78</v>
      </c>
      <c r="AW119" s="14" t="s">
        <v>30</v>
      </c>
      <c r="AX119" s="14" t="s">
        <v>76</v>
      </c>
      <c r="AY119" s="227" t="s">
        <v>166</v>
      </c>
    </row>
    <row r="120" spans="1:65" s="2" customFormat="1" ht="33" customHeight="1">
      <c r="A120" s="35"/>
      <c r="B120" s="36"/>
      <c r="C120" s="193" t="s">
        <v>291</v>
      </c>
      <c r="D120" s="193" t="s">
        <v>168</v>
      </c>
      <c r="E120" s="194" t="s">
        <v>356</v>
      </c>
      <c r="F120" s="195" t="s">
        <v>357</v>
      </c>
      <c r="G120" s="196" t="s">
        <v>187</v>
      </c>
      <c r="H120" s="197">
        <v>4.8339999999999996</v>
      </c>
      <c r="I120" s="198"/>
      <c r="J120" s="199">
        <f>ROUND(I120*H120,2)</f>
        <v>0</v>
      </c>
      <c r="K120" s="195" t="s">
        <v>172</v>
      </c>
      <c r="L120" s="40"/>
      <c r="M120" s="200" t="s">
        <v>19</v>
      </c>
      <c r="N120" s="201" t="s">
        <v>39</v>
      </c>
      <c r="O120" s="65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173</v>
      </c>
      <c r="AT120" s="204" t="s">
        <v>168</v>
      </c>
      <c r="AU120" s="204" t="s">
        <v>78</v>
      </c>
      <c r="AY120" s="18" t="s">
        <v>166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76</v>
      </c>
      <c r="BK120" s="205">
        <f>ROUND(I120*H120,2)</f>
        <v>0</v>
      </c>
      <c r="BL120" s="18" t="s">
        <v>173</v>
      </c>
      <c r="BM120" s="204" t="s">
        <v>1681</v>
      </c>
    </row>
    <row r="121" spans="1:65" s="12" customFormat="1" ht="22.9" customHeight="1">
      <c r="B121" s="177"/>
      <c r="C121" s="178"/>
      <c r="D121" s="179" t="s">
        <v>67</v>
      </c>
      <c r="E121" s="191" t="s">
        <v>359</v>
      </c>
      <c r="F121" s="191" t="s">
        <v>360</v>
      </c>
      <c r="G121" s="178"/>
      <c r="H121" s="178"/>
      <c r="I121" s="181"/>
      <c r="J121" s="192">
        <f>BK121</f>
        <v>0</v>
      </c>
      <c r="K121" s="178"/>
      <c r="L121" s="183"/>
      <c r="M121" s="184"/>
      <c r="N121" s="185"/>
      <c r="O121" s="185"/>
      <c r="P121" s="186">
        <f>P122</f>
        <v>0</v>
      </c>
      <c r="Q121" s="185"/>
      <c r="R121" s="186">
        <f>R122</f>
        <v>0</v>
      </c>
      <c r="S121" s="185"/>
      <c r="T121" s="187">
        <f>T122</f>
        <v>0</v>
      </c>
      <c r="AR121" s="188" t="s">
        <v>76</v>
      </c>
      <c r="AT121" s="189" t="s">
        <v>67</v>
      </c>
      <c r="AU121" s="189" t="s">
        <v>76</v>
      </c>
      <c r="AY121" s="188" t="s">
        <v>166</v>
      </c>
      <c r="BK121" s="190">
        <f>BK122</f>
        <v>0</v>
      </c>
    </row>
    <row r="122" spans="1:65" s="2" customFormat="1" ht="44.25" customHeight="1">
      <c r="A122" s="35"/>
      <c r="B122" s="36"/>
      <c r="C122" s="193" t="s">
        <v>297</v>
      </c>
      <c r="D122" s="193" t="s">
        <v>168</v>
      </c>
      <c r="E122" s="194" t="s">
        <v>1682</v>
      </c>
      <c r="F122" s="195" t="s">
        <v>1683</v>
      </c>
      <c r="G122" s="196" t="s">
        <v>187</v>
      </c>
      <c r="H122" s="197">
        <v>5.38</v>
      </c>
      <c r="I122" s="198"/>
      <c r="J122" s="199">
        <f>ROUND(I122*H122,2)</f>
        <v>0</v>
      </c>
      <c r="K122" s="195" t="s">
        <v>172</v>
      </c>
      <c r="L122" s="40"/>
      <c r="M122" s="200" t="s">
        <v>19</v>
      </c>
      <c r="N122" s="201" t="s">
        <v>39</v>
      </c>
      <c r="O122" s="65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173</v>
      </c>
      <c r="AT122" s="204" t="s">
        <v>168</v>
      </c>
      <c r="AU122" s="204" t="s">
        <v>78</v>
      </c>
      <c r="AY122" s="18" t="s">
        <v>166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76</v>
      </c>
      <c r="BK122" s="205">
        <f>ROUND(I122*H122,2)</f>
        <v>0</v>
      </c>
      <c r="BL122" s="18" t="s">
        <v>173</v>
      </c>
      <c r="BM122" s="204" t="s">
        <v>1684</v>
      </c>
    </row>
    <row r="123" spans="1:65" s="12" customFormat="1" ht="25.9" customHeight="1">
      <c r="B123" s="177"/>
      <c r="C123" s="178"/>
      <c r="D123" s="179" t="s">
        <v>67</v>
      </c>
      <c r="E123" s="180" t="s">
        <v>368</v>
      </c>
      <c r="F123" s="180" t="s">
        <v>369</v>
      </c>
      <c r="G123" s="178"/>
      <c r="H123" s="178"/>
      <c r="I123" s="181"/>
      <c r="J123" s="182">
        <f>BK123</f>
        <v>0</v>
      </c>
      <c r="K123" s="178"/>
      <c r="L123" s="183"/>
      <c r="M123" s="184"/>
      <c r="N123" s="185"/>
      <c r="O123" s="185"/>
      <c r="P123" s="186">
        <f>P124+P132+P146</f>
        <v>0</v>
      </c>
      <c r="Q123" s="185"/>
      <c r="R123" s="186">
        <f>R124+R132+R146</f>
        <v>0.47707000000000005</v>
      </c>
      <c r="S123" s="185"/>
      <c r="T123" s="187">
        <f>T124+T132+T146</f>
        <v>1E-4</v>
      </c>
      <c r="AR123" s="188" t="s">
        <v>78</v>
      </c>
      <c r="AT123" s="189" t="s">
        <v>67</v>
      </c>
      <c r="AU123" s="189" t="s">
        <v>68</v>
      </c>
      <c r="AY123" s="188" t="s">
        <v>166</v>
      </c>
      <c r="BK123" s="190">
        <f>BK124+BK132+BK146</f>
        <v>0</v>
      </c>
    </row>
    <row r="124" spans="1:65" s="12" customFormat="1" ht="22.9" customHeight="1">
      <c r="B124" s="177"/>
      <c r="C124" s="178"/>
      <c r="D124" s="179" t="s">
        <v>67</v>
      </c>
      <c r="E124" s="191" t="s">
        <v>1501</v>
      </c>
      <c r="F124" s="191" t="s">
        <v>1502</v>
      </c>
      <c r="G124" s="178"/>
      <c r="H124" s="178"/>
      <c r="I124" s="181"/>
      <c r="J124" s="192">
        <f>BK124</f>
        <v>0</v>
      </c>
      <c r="K124" s="178"/>
      <c r="L124" s="183"/>
      <c r="M124" s="184"/>
      <c r="N124" s="185"/>
      <c r="O124" s="185"/>
      <c r="P124" s="186">
        <f>SUM(P125:P131)</f>
        <v>0</v>
      </c>
      <c r="Q124" s="185"/>
      <c r="R124" s="186">
        <f>SUM(R125:R131)</f>
        <v>6.3549999999999995E-2</v>
      </c>
      <c r="S124" s="185"/>
      <c r="T124" s="187">
        <f>SUM(T125:T131)</f>
        <v>0</v>
      </c>
      <c r="AR124" s="188" t="s">
        <v>78</v>
      </c>
      <c r="AT124" s="189" t="s">
        <v>67</v>
      </c>
      <c r="AU124" s="189" t="s">
        <v>76</v>
      </c>
      <c r="AY124" s="188" t="s">
        <v>166</v>
      </c>
      <c r="BK124" s="190">
        <f>SUM(BK125:BK131)</f>
        <v>0</v>
      </c>
    </row>
    <row r="125" spans="1:65" s="2" customFormat="1" ht="21.75" customHeight="1">
      <c r="A125" s="35"/>
      <c r="B125" s="36"/>
      <c r="C125" s="193" t="s">
        <v>7</v>
      </c>
      <c r="D125" s="193" t="s">
        <v>168</v>
      </c>
      <c r="E125" s="194" t="s">
        <v>1503</v>
      </c>
      <c r="F125" s="195" t="s">
        <v>1504</v>
      </c>
      <c r="G125" s="196" t="s">
        <v>275</v>
      </c>
      <c r="H125" s="197">
        <v>1</v>
      </c>
      <c r="I125" s="198"/>
      <c r="J125" s="199">
        <f t="shared" ref="J125:J131" si="10">ROUND(I125*H125,2)</f>
        <v>0</v>
      </c>
      <c r="K125" s="195" t="s">
        <v>172</v>
      </c>
      <c r="L125" s="40"/>
      <c r="M125" s="200" t="s">
        <v>19</v>
      </c>
      <c r="N125" s="201" t="s">
        <v>39</v>
      </c>
      <c r="O125" s="65"/>
      <c r="P125" s="202">
        <f t="shared" ref="P125:P131" si="11">O125*H125</f>
        <v>0</v>
      </c>
      <c r="Q125" s="202">
        <v>1E-3</v>
      </c>
      <c r="R125" s="202">
        <f t="shared" ref="R125:R131" si="12">Q125*H125</f>
        <v>1E-3</v>
      </c>
      <c r="S125" s="202">
        <v>0</v>
      </c>
      <c r="T125" s="203">
        <f t="shared" ref="T125:T131" si="13"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278</v>
      </c>
      <c r="AT125" s="204" t="s">
        <v>168</v>
      </c>
      <c r="AU125" s="204" t="s">
        <v>78</v>
      </c>
      <c r="AY125" s="18" t="s">
        <v>166</v>
      </c>
      <c r="BE125" s="205">
        <f t="shared" ref="BE125:BE131" si="14">IF(N125="základní",J125,0)</f>
        <v>0</v>
      </c>
      <c r="BF125" s="205">
        <f t="shared" ref="BF125:BF131" si="15">IF(N125="snížená",J125,0)</f>
        <v>0</v>
      </c>
      <c r="BG125" s="205">
        <f t="shared" ref="BG125:BG131" si="16">IF(N125="zákl. přenesená",J125,0)</f>
        <v>0</v>
      </c>
      <c r="BH125" s="205">
        <f t="shared" ref="BH125:BH131" si="17">IF(N125="sníž. přenesená",J125,0)</f>
        <v>0</v>
      </c>
      <c r="BI125" s="205">
        <f t="shared" ref="BI125:BI131" si="18">IF(N125="nulová",J125,0)</f>
        <v>0</v>
      </c>
      <c r="BJ125" s="18" t="s">
        <v>76</v>
      </c>
      <c r="BK125" s="205">
        <f t="shared" ref="BK125:BK131" si="19">ROUND(I125*H125,2)</f>
        <v>0</v>
      </c>
      <c r="BL125" s="18" t="s">
        <v>278</v>
      </c>
      <c r="BM125" s="204" t="s">
        <v>1685</v>
      </c>
    </row>
    <row r="126" spans="1:65" s="2" customFormat="1" ht="16.5" customHeight="1">
      <c r="A126" s="35"/>
      <c r="B126" s="36"/>
      <c r="C126" s="193" t="s">
        <v>314</v>
      </c>
      <c r="D126" s="193" t="s">
        <v>168</v>
      </c>
      <c r="E126" s="194" t="s">
        <v>1506</v>
      </c>
      <c r="F126" s="195" t="s">
        <v>1507</v>
      </c>
      <c r="G126" s="196" t="s">
        <v>337</v>
      </c>
      <c r="H126" s="197">
        <v>18</v>
      </c>
      <c r="I126" s="198"/>
      <c r="J126" s="199">
        <f t="shared" si="10"/>
        <v>0</v>
      </c>
      <c r="K126" s="195" t="s">
        <v>172</v>
      </c>
      <c r="L126" s="40"/>
      <c r="M126" s="200" t="s">
        <v>19</v>
      </c>
      <c r="N126" s="201" t="s">
        <v>39</v>
      </c>
      <c r="O126" s="65"/>
      <c r="P126" s="202">
        <f t="shared" si="11"/>
        <v>0</v>
      </c>
      <c r="Q126" s="202">
        <v>1.6800000000000001E-3</v>
      </c>
      <c r="R126" s="202">
        <f t="shared" si="12"/>
        <v>3.0240000000000003E-2</v>
      </c>
      <c r="S126" s="202">
        <v>0</v>
      </c>
      <c r="T126" s="203">
        <f t="shared" si="1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278</v>
      </c>
      <c r="AT126" s="204" t="s">
        <v>168</v>
      </c>
      <c r="AU126" s="204" t="s">
        <v>78</v>
      </c>
      <c r="AY126" s="18" t="s">
        <v>166</v>
      </c>
      <c r="BE126" s="205">
        <f t="shared" si="14"/>
        <v>0</v>
      </c>
      <c r="BF126" s="205">
        <f t="shared" si="15"/>
        <v>0</v>
      </c>
      <c r="BG126" s="205">
        <f t="shared" si="16"/>
        <v>0</v>
      </c>
      <c r="BH126" s="205">
        <f t="shared" si="17"/>
        <v>0</v>
      </c>
      <c r="BI126" s="205">
        <f t="shared" si="18"/>
        <v>0</v>
      </c>
      <c r="BJ126" s="18" t="s">
        <v>76</v>
      </c>
      <c r="BK126" s="205">
        <f t="shared" si="19"/>
        <v>0</v>
      </c>
      <c r="BL126" s="18" t="s">
        <v>278</v>
      </c>
      <c r="BM126" s="204" t="s">
        <v>1686</v>
      </c>
    </row>
    <row r="127" spans="1:65" s="2" customFormat="1" ht="21.75" customHeight="1">
      <c r="A127" s="35"/>
      <c r="B127" s="36"/>
      <c r="C127" s="193" t="s">
        <v>321</v>
      </c>
      <c r="D127" s="193" t="s">
        <v>168</v>
      </c>
      <c r="E127" s="194" t="s">
        <v>1193</v>
      </c>
      <c r="F127" s="195" t="s">
        <v>1194</v>
      </c>
      <c r="G127" s="196" t="s">
        <v>337</v>
      </c>
      <c r="H127" s="197">
        <v>12</v>
      </c>
      <c r="I127" s="198"/>
      <c r="J127" s="199">
        <f t="shared" si="10"/>
        <v>0</v>
      </c>
      <c r="K127" s="195" t="s">
        <v>19</v>
      </c>
      <c r="L127" s="40"/>
      <c r="M127" s="200" t="s">
        <v>19</v>
      </c>
      <c r="N127" s="201" t="s">
        <v>39</v>
      </c>
      <c r="O127" s="65"/>
      <c r="P127" s="202">
        <f t="shared" si="11"/>
        <v>0</v>
      </c>
      <c r="Q127" s="202">
        <v>4.0999999999999999E-4</v>
      </c>
      <c r="R127" s="202">
        <f t="shared" si="12"/>
        <v>4.9199999999999999E-3</v>
      </c>
      <c r="S127" s="202">
        <v>0</v>
      </c>
      <c r="T127" s="203">
        <f t="shared" si="1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278</v>
      </c>
      <c r="AT127" s="204" t="s">
        <v>168</v>
      </c>
      <c r="AU127" s="204" t="s">
        <v>78</v>
      </c>
      <c r="AY127" s="18" t="s">
        <v>166</v>
      </c>
      <c r="BE127" s="205">
        <f t="shared" si="14"/>
        <v>0</v>
      </c>
      <c r="BF127" s="205">
        <f t="shared" si="15"/>
        <v>0</v>
      </c>
      <c r="BG127" s="205">
        <f t="shared" si="16"/>
        <v>0</v>
      </c>
      <c r="BH127" s="205">
        <f t="shared" si="17"/>
        <v>0</v>
      </c>
      <c r="BI127" s="205">
        <f t="shared" si="18"/>
        <v>0</v>
      </c>
      <c r="BJ127" s="18" t="s">
        <v>76</v>
      </c>
      <c r="BK127" s="205">
        <f t="shared" si="19"/>
        <v>0</v>
      </c>
      <c r="BL127" s="18" t="s">
        <v>278</v>
      </c>
      <c r="BM127" s="204" t="s">
        <v>1687</v>
      </c>
    </row>
    <row r="128" spans="1:65" s="2" customFormat="1" ht="16.5" customHeight="1">
      <c r="A128" s="35"/>
      <c r="B128" s="36"/>
      <c r="C128" s="193" t="s">
        <v>327</v>
      </c>
      <c r="D128" s="193" t="s">
        <v>168</v>
      </c>
      <c r="E128" s="194" t="s">
        <v>1512</v>
      </c>
      <c r="F128" s="195" t="s">
        <v>1513</v>
      </c>
      <c r="G128" s="196" t="s">
        <v>337</v>
      </c>
      <c r="H128" s="197">
        <v>14</v>
      </c>
      <c r="I128" s="198"/>
      <c r="J128" s="199">
        <f t="shared" si="10"/>
        <v>0</v>
      </c>
      <c r="K128" s="195" t="s">
        <v>172</v>
      </c>
      <c r="L128" s="40"/>
      <c r="M128" s="200" t="s">
        <v>19</v>
      </c>
      <c r="N128" s="201" t="s">
        <v>39</v>
      </c>
      <c r="O128" s="65"/>
      <c r="P128" s="202">
        <f t="shared" si="11"/>
        <v>0</v>
      </c>
      <c r="Q128" s="202">
        <v>4.8000000000000001E-4</v>
      </c>
      <c r="R128" s="202">
        <f t="shared" si="12"/>
        <v>6.7200000000000003E-3</v>
      </c>
      <c r="S128" s="202">
        <v>0</v>
      </c>
      <c r="T128" s="203">
        <f t="shared" si="1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278</v>
      </c>
      <c r="AT128" s="204" t="s">
        <v>168</v>
      </c>
      <c r="AU128" s="204" t="s">
        <v>78</v>
      </c>
      <c r="AY128" s="18" t="s">
        <v>166</v>
      </c>
      <c r="BE128" s="205">
        <f t="shared" si="14"/>
        <v>0</v>
      </c>
      <c r="BF128" s="205">
        <f t="shared" si="15"/>
        <v>0</v>
      </c>
      <c r="BG128" s="205">
        <f t="shared" si="16"/>
        <v>0</v>
      </c>
      <c r="BH128" s="205">
        <f t="shared" si="17"/>
        <v>0</v>
      </c>
      <c r="BI128" s="205">
        <f t="shared" si="18"/>
        <v>0</v>
      </c>
      <c r="BJ128" s="18" t="s">
        <v>76</v>
      </c>
      <c r="BK128" s="205">
        <f t="shared" si="19"/>
        <v>0</v>
      </c>
      <c r="BL128" s="18" t="s">
        <v>278</v>
      </c>
      <c r="BM128" s="204" t="s">
        <v>1688</v>
      </c>
    </row>
    <row r="129" spans="1:65" s="2" customFormat="1" ht="16.5" customHeight="1">
      <c r="A129" s="35"/>
      <c r="B129" s="36"/>
      <c r="C129" s="193" t="s">
        <v>334</v>
      </c>
      <c r="D129" s="193" t="s">
        <v>168</v>
      </c>
      <c r="E129" s="194" t="s">
        <v>1515</v>
      </c>
      <c r="F129" s="195" t="s">
        <v>1516</v>
      </c>
      <c r="G129" s="196" t="s">
        <v>337</v>
      </c>
      <c r="H129" s="197">
        <v>5</v>
      </c>
      <c r="I129" s="198"/>
      <c r="J129" s="199">
        <f t="shared" si="10"/>
        <v>0</v>
      </c>
      <c r="K129" s="195" t="s">
        <v>172</v>
      </c>
      <c r="L129" s="40"/>
      <c r="M129" s="200" t="s">
        <v>19</v>
      </c>
      <c r="N129" s="201" t="s">
        <v>39</v>
      </c>
      <c r="O129" s="65"/>
      <c r="P129" s="202">
        <f t="shared" si="11"/>
        <v>0</v>
      </c>
      <c r="Q129" s="202">
        <v>7.1000000000000002E-4</v>
      </c>
      <c r="R129" s="202">
        <f t="shared" si="12"/>
        <v>3.5500000000000002E-3</v>
      </c>
      <c r="S129" s="202">
        <v>0</v>
      </c>
      <c r="T129" s="203">
        <f t="shared" si="1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278</v>
      </c>
      <c r="AT129" s="204" t="s">
        <v>168</v>
      </c>
      <c r="AU129" s="204" t="s">
        <v>78</v>
      </c>
      <c r="AY129" s="18" t="s">
        <v>166</v>
      </c>
      <c r="BE129" s="205">
        <f t="shared" si="14"/>
        <v>0</v>
      </c>
      <c r="BF129" s="205">
        <f t="shared" si="15"/>
        <v>0</v>
      </c>
      <c r="BG129" s="205">
        <f t="shared" si="16"/>
        <v>0</v>
      </c>
      <c r="BH129" s="205">
        <f t="shared" si="17"/>
        <v>0</v>
      </c>
      <c r="BI129" s="205">
        <f t="shared" si="18"/>
        <v>0</v>
      </c>
      <c r="BJ129" s="18" t="s">
        <v>76</v>
      </c>
      <c r="BK129" s="205">
        <f t="shared" si="19"/>
        <v>0</v>
      </c>
      <c r="BL129" s="18" t="s">
        <v>278</v>
      </c>
      <c r="BM129" s="204" t="s">
        <v>1689</v>
      </c>
    </row>
    <row r="130" spans="1:65" s="2" customFormat="1" ht="21.75" customHeight="1">
      <c r="A130" s="35"/>
      <c r="B130" s="36"/>
      <c r="C130" s="193" t="s">
        <v>342</v>
      </c>
      <c r="D130" s="193" t="s">
        <v>168</v>
      </c>
      <c r="E130" s="194" t="s">
        <v>1690</v>
      </c>
      <c r="F130" s="195" t="s">
        <v>1691</v>
      </c>
      <c r="G130" s="196" t="s">
        <v>337</v>
      </c>
      <c r="H130" s="197">
        <v>8</v>
      </c>
      <c r="I130" s="198"/>
      <c r="J130" s="199">
        <f t="shared" si="10"/>
        <v>0</v>
      </c>
      <c r="K130" s="195" t="s">
        <v>19</v>
      </c>
      <c r="L130" s="40"/>
      <c r="M130" s="200" t="s">
        <v>19</v>
      </c>
      <c r="N130" s="201" t="s">
        <v>39</v>
      </c>
      <c r="O130" s="65"/>
      <c r="P130" s="202">
        <f t="shared" si="11"/>
        <v>0</v>
      </c>
      <c r="Q130" s="202">
        <v>2.14E-3</v>
      </c>
      <c r="R130" s="202">
        <f t="shared" si="12"/>
        <v>1.712E-2</v>
      </c>
      <c r="S130" s="202">
        <v>0</v>
      </c>
      <c r="T130" s="203">
        <f t="shared" si="1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278</v>
      </c>
      <c r="AT130" s="204" t="s">
        <v>168</v>
      </c>
      <c r="AU130" s="204" t="s">
        <v>78</v>
      </c>
      <c r="AY130" s="18" t="s">
        <v>166</v>
      </c>
      <c r="BE130" s="205">
        <f t="shared" si="14"/>
        <v>0</v>
      </c>
      <c r="BF130" s="205">
        <f t="shared" si="15"/>
        <v>0</v>
      </c>
      <c r="BG130" s="205">
        <f t="shared" si="16"/>
        <v>0</v>
      </c>
      <c r="BH130" s="205">
        <f t="shared" si="17"/>
        <v>0</v>
      </c>
      <c r="BI130" s="205">
        <f t="shared" si="18"/>
        <v>0</v>
      </c>
      <c r="BJ130" s="18" t="s">
        <v>76</v>
      </c>
      <c r="BK130" s="205">
        <f t="shared" si="19"/>
        <v>0</v>
      </c>
      <c r="BL130" s="18" t="s">
        <v>278</v>
      </c>
      <c r="BM130" s="204" t="s">
        <v>1692</v>
      </c>
    </row>
    <row r="131" spans="1:65" s="2" customFormat="1" ht="33" customHeight="1">
      <c r="A131" s="35"/>
      <c r="B131" s="36"/>
      <c r="C131" s="193" t="s">
        <v>346</v>
      </c>
      <c r="D131" s="193" t="s">
        <v>168</v>
      </c>
      <c r="E131" s="194" t="s">
        <v>1524</v>
      </c>
      <c r="F131" s="195" t="s">
        <v>1525</v>
      </c>
      <c r="G131" s="196" t="s">
        <v>384</v>
      </c>
      <c r="H131" s="252"/>
      <c r="I131" s="198"/>
      <c r="J131" s="199">
        <f t="shared" si="10"/>
        <v>0</v>
      </c>
      <c r="K131" s="195" t="s">
        <v>172</v>
      </c>
      <c r="L131" s="40"/>
      <c r="M131" s="200" t="s">
        <v>19</v>
      </c>
      <c r="N131" s="201" t="s">
        <v>39</v>
      </c>
      <c r="O131" s="65"/>
      <c r="P131" s="202">
        <f t="shared" si="11"/>
        <v>0</v>
      </c>
      <c r="Q131" s="202">
        <v>0</v>
      </c>
      <c r="R131" s="202">
        <f t="shared" si="12"/>
        <v>0</v>
      </c>
      <c r="S131" s="202">
        <v>0</v>
      </c>
      <c r="T131" s="203">
        <f t="shared" si="1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278</v>
      </c>
      <c r="AT131" s="204" t="s">
        <v>168</v>
      </c>
      <c r="AU131" s="204" t="s">
        <v>78</v>
      </c>
      <c r="AY131" s="18" t="s">
        <v>166</v>
      </c>
      <c r="BE131" s="205">
        <f t="shared" si="14"/>
        <v>0</v>
      </c>
      <c r="BF131" s="205">
        <f t="shared" si="15"/>
        <v>0</v>
      </c>
      <c r="BG131" s="205">
        <f t="shared" si="16"/>
        <v>0</v>
      </c>
      <c r="BH131" s="205">
        <f t="shared" si="17"/>
        <v>0</v>
      </c>
      <c r="BI131" s="205">
        <f t="shared" si="18"/>
        <v>0</v>
      </c>
      <c r="BJ131" s="18" t="s">
        <v>76</v>
      </c>
      <c r="BK131" s="205">
        <f t="shared" si="19"/>
        <v>0</v>
      </c>
      <c r="BL131" s="18" t="s">
        <v>278</v>
      </c>
      <c r="BM131" s="204" t="s">
        <v>1693</v>
      </c>
    </row>
    <row r="132" spans="1:65" s="12" customFormat="1" ht="22.9" customHeight="1">
      <c r="B132" s="177"/>
      <c r="C132" s="178"/>
      <c r="D132" s="179" t="s">
        <v>67</v>
      </c>
      <c r="E132" s="191" t="s">
        <v>1527</v>
      </c>
      <c r="F132" s="191" t="s">
        <v>1528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SUM(P133:P145)</f>
        <v>0</v>
      </c>
      <c r="Q132" s="185"/>
      <c r="R132" s="186">
        <f>SUM(R133:R145)</f>
        <v>7.9689999999999997E-2</v>
      </c>
      <c r="S132" s="185"/>
      <c r="T132" s="187">
        <f>SUM(T133:T145)</f>
        <v>0</v>
      </c>
      <c r="AR132" s="188" t="s">
        <v>78</v>
      </c>
      <c r="AT132" s="189" t="s">
        <v>67</v>
      </c>
      <c r="AU132" s="189" t="s">
        <v>76</v>
      </c>
      <c r="AY132" s="188" t="s">
        <v>166</v>
      </c>
      <c r="BK132" s="190">
        <f>SUM(BK133:BK145)</f>
        <v>0</v>
      </c>
    </row>
    <row r="133" spans="1:65" s="2" customFormat="1" ht="21.75" customHeight="1">
      <c r="A133" s="35"/>
      <c r="B133" s="36"/>
      <c r="C133" s="193" t="s">
        <v>350</v>
      </c>
      <c r="D133" s="193" t="s">
        <v>168</v>
      </c>
      <c r="E133" s="194" t="s">
        <v>1529</v>
      </c>
      <c r="F133" s="195" t="s">
        <v>1530</v>
      </c>
      <c r="G133" s="196" t="s">
        <v>337</v>
      </c>
      <c r="H133" s="197">
        <v>25</v>
      </c>
      <c r="I133" s="198"/>
      <c r="J133" s="199">
        <f t="shared" ref="J133:J140" si="20">ROUND(I133*H133,2)</f>
        <v>0</v>
      </c>
      <c r="K133" s="195" t="s">
        <v>172</v>
      </c>
      <c r="L133" s="40"/>
      <c r="M133" s="200" t="s">
        <v>19</v>
      </c>
      <c r="N133" s="201" t="s">
        <v>39</v>
      </c>
      <c r="O133" s="65"/>
      <c r="P133" s="202">
        <f t="shared" ref="P133:P140" si="21">O133*H133</f>
        <v>0</v>
      </c>
      <c r="Q133" s="202">
        <v>8.4999999999999995E-4</v>
      </c>
      <c r="R133" s="202">
        <f t="shared" ref="R133:R140" si="22">Q133*H133</f>
        <v>2.1249999999999998E-2</v>
      </c>
      <c r="S133" s="202">
        <v>0</v>
      </c>
      <c r="T133" s="203">
        <f t="shared" ref="T133:T140" si="23"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278</v>
      </c>
      <c r="AT133" s="204" t="s">
        <v>168</v>
      </c>
      <c r="AU133" s="204" t="s">
        <v>78</v>
      </c>
      <c r="AY133" s="18" t="s">
        <v>166</v>
      </c>
      <c r="BE133" s="205">
        <f t="shared" ref="BE133:BE140" si="24">IF(N133="základní",J133,0)</f>
        <v>0</v>
      </c>
      <c r="BF133" s="205">
        <f t="shared" ref="BF133:BF140" si="25">IF(N133="snížená",J133,0)</f>
        <v>0</v>
      </c>
      <c r="BG133" s="205">
        <f t="shared" ref="BG133:BG140" si="26">IF(N133="zákl. přenesená",J133,0)</f>
        <v>0</v>
      </c>
      <c r="BH133" s="205">
        <f t="shared" ref="BH133:BH140" si="27">IF(N133="sníž. přenesená",J133,0)</f>
        <v>0</v>
      </c>
      <c r="BI133" s="205">
        <f t="shared" ref="BI133:BI140" si="28">IF(N133="nulová",J133,0)</f>
        <v>0</v>
      </c>
      <c r="BJ133" s="18" t="s">
        <v>76</v>
      </c>
      <c r="BK133" s="205">
        <f t="shared" ref="BK133:BK140" si="29">ROUND(I133*H133,2)</f>
        <v>0</v>
      </c>
      <c r="BL133" s="18" t="s">
        <v>278</v>
      </c>
      <c r="BM133" s="204" t="s">
        <v>1694</v>
      </c>
    </row>
    <row r="134" spans="1:65" s="2" customFormat="1" ht="21.75" customHeight="1">
      <c r="A134" s="35"/>
      <c r="B134" s="36"/>
      <c r="C134" s="193" t="s">
        <v>355</v>
      </c>
      <c r="D134" s="193" t="s">
        <v>168</v>
      </c>
      <c r="E134" s="194" t="s">
        <v>1532</v>
      </c>
      <c r="F134" s="195" t="s">
        <v>1533</v>
      </c>
      <c r="G134" s="196" t="s">
        <v>337</v>
      </c>
      <c r="H134" s="197">
        <v>35</v>
      </c>
      <c r="I134" s="198"/>
      <c r="J134" s="199">
        <f t="shared" si="20"/>
        <v>0</v>
      </c>
      <c r="K134" s="195" t="s">
        <v>172</v>
      </c>
      <c r="L134" s="40"/>
      <c r="M134" s="200" t="s">
        <v>19</v>
      </c>
      <c r="N134" s="201" t="s">
        <v>39</v>
      </c>
      <c r="O134" s="65"/>
      <c r="P134" s="202">
        <f t="shared" si="21"/>
        <v>0</v>
      </c>
      <c r="Q134" s="202">
        <v>1.16E-3</v>
      </c>
      <c r="R134" s="202">
        <f t="shared" si="22"/>
        <v>4.0599999999999997E-2</v>
      </c>
      <c r="S134" s="202">
        <v>0</v>
      </c>
      <c r="T134" s="203">
        <f t="shared" si="2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278</v>
      </c>
      <c r="AT134" s="204" t="s">
        <v>168</v>
      </c>
      <c r="AU134" s="204" t="s">
        <v>78</v>
      </c>
      <c r="AY134" s="18" t="s">
        <v>166</v>
      </c>
      <c r="BE134" s="205">
        <f t="shared" si="24"/>
        <v>0</v>
      </c>
      <c r="BF134" s="205">
        <f t="shared" si="25"/>
        <v>0</v>
      </c>
      <c r="BG134" s="205">
        <f t="shared" si="26"/>
        <v>0</v>
      </c>
      <c r="BH134" s="205">
        <f t="shared" si="27"/>
        <v>0</v>
      </c>
      <c r="BI134" s="205">
        <f t="shared" si="28"/>
        <v>0</v>
      </c>
      <c r="BJ134" s="18" t="s">
        <v>76</v>
      </c>
      <c r="BK134" s="205">
        <f t="shared" si="29"/>
        <v>0</v>
      </c>
      <c r="BL134" s="18" t="s">
        <v>278</v>
      </c>
      <c r="BM134" s="204" t="s">
        <v>1695</v>
      </c>
    </row>
    <row r="135" spans="1:65" s="2" customFormat="1" ht="21.75" customHeight="1">
      <c r="A135" s="35"/>
      <c r="B135" s="36"/>
      <c r="C135" s="193" t="s">
        <v>256</v>
      </c>
      <c r="D135" s="193" t="s">
        <v>168</v>
      </c>
      <c r="E135" s="194" t="s">
        <v>1535</v>
      </c>
      <c r="F135" s="195" t="s">
        <v>1536</v>
      </c>
      <c r="G135" s="196" t="s">
        <v>275</v>
      </c>
      <c r="H135" s="197">
        <v>1</v>
      </c>
      <c r="I135" s="198"/>
      <c r="J135" s="199">
        <f t="shared" si="20"/>
        <v>0</v>
      </c>
      <c r="K135" s="195" t="s">
        <v>172</v>
      </c>
      <c r="L135" s="40"/>
      <c r="M135" s="200" t="s">
        <v>19</v>
      </c>
      <c r="N135" s="201" t="s">
        <v>39</v>
      </c>
      <c r="O135" s="65"/>
      <c r="P135" s="202">
        <f t="shared" si="21"/>
        <v>0</v>
      </c>
      <c r="Q135" s="202">
        <v>0</v>
      </c>
      <c r="R135" s="202">
        <f t="shared" si="22"/>
        <v>0</v>
      </c>
      <c r="S135" s="202">
        <v>0</v>
      </c>
      <c r="T135" s="203">
        <f t="shared" si="2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278</v>
      </c>
      <c r="AT135" s="204" t="s">
        <v>168</v>
      </c>
      <c r="AU135" s="204" t="s">
        <v>78</v>
      </c>
      <c r="AY135" s="18" t="s">
        <v>166</v>
      </c>
      <c r="BE135" s="205">
        <f t="shared" si="24"/>
        <v>0</v>
      </c>
      <c r="BF135" s="205">
        <f t="shared" si="25"/>
        <v>0</v>
      </c>
      <c r="BG135" s="205">
        <f t="shared" si="26"/>
        <v>0</v>
      </c>
      <c r="BH135" s="205">
        <f t="shared" si="27"/>
        <v>0</v>
      </c>
      <c r="BI135" s="205">
        <f t="shared" si="28"/>
        <v>0</v>
      </c>
      <c r="BJ135" s="18" t="s">
        <v>76</v>
      </c>
      <c r="BK135" s="205">
        <f t="shared" si="29"/>
        <v>0</v>
      </c>
      <c r="BL135" s="18" t="s">
        <v>278</v>
      </c>
      <c r="BM135" s="204" t="s">
        <v>1696</v>
      </c>
    </row>
    <row r="136" spans="1:65" s="2" customFormat="1" ht="21.75" customHeight="1">
      <c r="A136" s="35"/>
      <c r="B136" s="36"/>
      <c r="C136" s="193" t="s">
        <v>364</v>
      </c>
      <c r="D136" s="193" t="s">
        <v>168</v>
      </c>
      <c r="E136" s="194" t="s">
        <v>1538</v>
      </c>
      <c r="F136" s="195" t="s">
        <v>1539</v>
      </c>
      <c r="G136" s="196" t="s">
        <v>275</v>
      </c>
      <c r="H136" s="197">
        <v>2</v>
      </c>
      <c r="I136" s="198"/>
      <c r="J136" s="199">
        <f t="shared" si="20"/>
        <v>0</v>
      </c>
      <c r="K136" s="195" t="s">
        <v>172</v>
      </c>
      <c r="L136" s="40"/>
      <c r="M136" s="200" t="s">
        <v>19</v>
      </c>
      <c r="N136" s="201" t="s">
        <v>39</v>
      </c>
      <c r="O136" s="65"/>
      <c r="P136" s="202">
        <f t="shared" si="21"/>
        <v>0</v>
      </c>
      <c r="Q136" s="202">
        <v>1.2700000000000001E-3</v>
      </c>
      <c r="R136" s="202">
        <f t="shared" si="22"/>
        <v>2.5400000000000002E-3</v>
      </c>
      <c r="S136" s="202">
        <v>0</v>
      </c>
      <c r="T136" s="203">
        <f t="shared" si="2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278</v>
      </c>
      <c r="AT136" s="204" t="s">
        <v>168</v>
      </c>
      <c r="AU136" s="204" t="s">
        <v>78</v>
      </c>
      <c r="AY136" s="18" t="s">
        <v>166</v>
      </c>
      <c r="BE136" s="205">
        <f t="shared" si="24"/>
        <v>0</v>
      </c>
      <c r="BF136" s="205">
        <f t="shared" si="25"/>
        <v>0</v>
      </c>
      <c r="BG136" s="205">
        <f t="shared" si="26"/>
        <v>0</v>
      </c>
      <c r="BH136" s="205">
        <f t="shared" si="27"/>
        <v>0</v>
      </c>
      <c r="BI136" s="205">
        <f t="shared" si="28"/>
        <v>0</v>
      </c>
      <c r="BJ136" s="18" t="s">
        <v>76</v>
      </c>
      <c r="BK136" s="205">
        <f t="shared" si="29"/>
        <v>0</v>
      </c>
      <c r="BL136" s="18" t="s">
        <v>278</v>
      </c>
      <c r="BM136" s="204" t="s">
        <v>1697</v>
      </c>
    </row>
    <row r="137" spans="1:65" s="2" customFormat="1" ht="33" customHeight="1">
      <c r="A137" s="35"/>
      <c r="B137" s="36"/>
      <c r="C137" s="193" t="s">
        <v>372</v>
      </c>
      <c r="D137" s="193" t="s">
        <v>168</v>
      </c>
      <c r="E137" s="194" t="s">
        <v>1541</v>
      </c>
      <c r="F137" s="195" t="s">
        <v>1542</v>
      </c>
      <c r="G137" s="196" t="s">
        <v>337</v>
      </c>
      <c r="H137" s="197">
        <v>60</v>
      </c>
      <c r="I137" s="198"/>
      <c r="J137" s="199">
        <f t="shared" si="20"/>
        <v>0</v>
      </c>
      <c r="K137" s="195" t="s">
        <v>172</v>
      </c>
      <c r="L137" s="40"/>
      <c r="M137" s="200" t="s">
        <v>19</v>
      </c>
      <c r="N137" s="201" t="s">
        <v>39</v>
      </c>
      <c r="O137" s="65"/>
      <c r="P137" s="202">
        <f t="shared" si="21"/>
        <v>0</v>
      </c>
      <c r="Q137" s="202">
        <v>1.9000000000000001E-4</v>
      </c>
      <c r="R137" s="202">
        <f t="shared" si="22"/>
        <v>1.14E-2</v>
      </c>
      <c r="S137" s="202">
        <v>0</v>
      </c>
      <c r="T137" s="203">
        <f t="shared" si="2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278</v>
      </c>
      <c r="AT137" s="204" t="s">
        <v>168</v>
      </c>
      <c r="AU137" s="204" t="s">
        <v>78</v>
      </c>
      <c r="AY137" s="18" t="s">
        <v>166</v>
      </c>
      <c r="BE137" s="205">
        <f t="shared" si="24"/>
        <v>0</v>
      </c>
      <c r="BF137" s="205">
        <f t="shared" si="25"/>
        <v>0</v>
      </c>
      <c r="BG137" s="205">
        <f t="shared" si="26"/>
        <v>0</v>
      </c>
      <c r="BH137" s="205">
        <f t="shared" si="27"/>
        <v>0</v>
      </c>
      <c r="BI137" s="205">
        <f t="shared" si="28"/>
        <v>0</v>
      </c>
      <c r="BJ137" s="18" t="s">
        <v>76</v>
      </c>
      <c r="BK137" s="205">
        <f t="shared" si="29"/>
        <v>0</v>
      </c>
      <c r="BL137" s="18" t="s">
        <v>278</v>
      </c>
      <c r="BM137" s="204" t="s">
        <v>1698</v>
      </c>
    </row>
    <row r="138" spans="1:65" s="2" customFormat="1" ht="21.75" customHeight="1">
      <c r="A138" s="35"/>
      <c r="B138" s="36"/>
      <c r="C138" s="193" t="s">
        <v>377</v>
      </c>
      <c r="D138" s="193" t="s">
        <v>168</v>
      </c>
      <c r="E138" s="194" t="s">
        <v>1544</v>
      </c>
      <c r="F138" s="195" t="s">
        <v>1545</v>
      </c>
      <c r="G138" s="196" t="s">
        <v>337</v>
      </c>
      <c r="H138" s="197">
        <v>60</v>
      </c>
      <c r="I138" s="198"/>
      <c r="J138" s="199">
        <f t="shared" si="20"/>
        <v>0</v>
      </c>
      <c r="K138" s="195" t="s">
        <v>172</v>
      </c>
      <c r="L138" s="40"/>
      <c r="M138" s="200" t="s">
        <v>19</v>
      </c>
      <c r="N138" s="201" t="s">
        <v>39</v>
      </c>
      <c r="O138" s="65"/>
      <c r="P138" s="202">
        <f t="shared" si="21"/>
        <v>0</v>
      </c>
      <c r="Q138" s="202">
        <v>1.0000000000000001E-5</v>
      </c>
      <c r="R138" s="202">
        <f t="shared" si="22"/>
        <v>6.0000000000000006E-4</v>
      </c>
      <c r="S138" s="202">
        <v>0</v>
      </c>
      <c r="T138" s="203">
        <f t="shared" si="2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278</v>
      </c>
      <c r="AT138" s="204" t="s">
        <v>168</v>
      </c>
      <c r="AU138" s="204" t="s">
        <v>78</v>
      </c>
      <c r="AY138" s="18" t="s">
        <v>166</v>
      </c>
      <c r="BE138" s="205">
        <f t="shared" si="24"/>
        <v>0</v>
      </c>
      <c r="BF138" s="205">
        <f t="shared" si="25"/>
        <v>0</v>
      </c>
      <c r="BG138" s="205">
        <f t="shared" si="26"/>
        <v>0</v>
      </c>
      <c r="BH138" s="205">
        <f t="shared" si="27"/>
        <v>0</v>
      </c>
      <c r="BI138" s="205">
        <f t="shared" si="28"/>
        <v>0</v>
      </c>
      <c r="BJ138" s="18" t="s">
        <v>76</v>
      </c>
      <c r="BK138" s="205">
        <f t="shared" si="29"/>
        <v>0</v>
      </c>
      <c r="BL138" s="18" t="s">
        <v>278</v>
      </c>
      <c r="BM138" s="204" t="s">
        <v>1699</v>
      </c>
    </row>
    <row r="139" spans="1:65" s="2" customFormat="1" ht="21.75" customHeight="1">
      <c r="A139" s="35"/>
      <c r="B139" s="36"/>
      <c r="C139" s="239" t="s">
        <v>381</v>
      </c>
      <c r="D139" s="239" t="s">
        <v>184</v>
      </c>
      <c r="E139" s="240" t="s">
        <v>1547</v>
      </c>
      <c r="F139" s="241" t="s">
        <v>1548</v>
      </c>
      <c r="G139" s="242" t="s">
        <v>275</v>
      </c>
      <c r="H139" s="243">
        <v>15</v>
      </c>
      <c r="I139" s="244"/>
      <c r="J139" s="245">
        <f t="shared" si="20"/>
        <v>0</v>
      </c>
      <c r="K139" s="241" t="s">
        <v>172</v>
      </c>
      <c r="L139" s="246"/>
      <c r="M139" s="247" t="s">
        <v>19</v>
      </c>
      <c r="N139" s="248" t="s">
        <v>39</v>
      </c>
      <c r="O139" s="65"/>
      <c r="P139" s="202">
        <f t="shared" si="21"/>
        <v>0</v>
      </c>
      <c r="Q139" s="202">
        <v>6.9999999999999994E-5</v>
      </c>
      <c r="R139" s="202">
        <f t="shared" si="22"/>
        <v>1.0499999999999999E-3</v>
      </c>
      <c r="S139" s="202">
        <v>0</v>
      </c>
      <c r="T139" s="203">
        <f t="shared" si="2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372</v>
      </c>
      <c r="AT139" s="204" t="s">
        <v>184</v>
      </c>
      <c r="AU139" s="204" t="s">
        <v>78</v>
      </c>
      <c r="AY139" s="18" t="s">
        <v>166</v>
      </c>
      <c r="BE139" s="205">
        <f t="shared" si="24"/>
        <v>0</v>
      </c>
      <c r="BF139" s="205">
        <f t="shared" si="25"/>
        <v>0</v>
      </c>
      <c r="BG139" s="205">
        <f t="shared" si="26"/>
        <v>0</v>
      </c>
      <c r="BH139" s="205">
        <f t="shared" si="27"/>
        <v>0</v>
      </c>
      <c r="BI139" s="205">
        <f t="shared" si="28"/>
        <v>0</v>
      </c>
      <c r="BJ139" s="18" t="s">
        <v>76</v>
      </c>
      <c r="BK139" s="205">
        <f t="shared" si="29"/>
        <v>0</v>
      </c>
      <c r="BL139" s="18" t="s">
        <v>278</v>
      </c>
      <c r="BM139" s="204" t="s">
        <v>1700</v>
      </c>
    </row>
    <row r="140" spans="1:65" s="2" customFormat="1" ht="21.75" customHeight="1">
      <c r="A140" s="35"/>
      <c r="B140" s="36"/>
      <c r="C140" s="193" t="s">
        <v>386</v>
      </c>
      <c r="D140" s="193" t="s">
        <v>168</v>
      </c>
      <c r="E140" s="194" t="s">
        <v>1637</v>
      </c>
      <c r="F140" s="195" t="s">
        <v>1638</v>
      </c>
      <c r="G140" s="196" t="s">
        <v>969</v>
      </c>
      <c r="H140" s="197">
        <v>40</v>
      </c>
      <c r="I140" s="198"/>
      <c r="J140" s="199">
        <f t="shared" si="20"/>
        <v>0</v>
      </c>
      <c r="K140" s="195" t="s">
        <v>172</v>
      </c>
      <c r="L140" s="40"/>
      <c r="M140" s="200" t="s">
        <v>19</v>
      </c>
      <c r="N140" s="201" t="s">
        <v>39</v>
      </c>
      <c r="O140" s="65"/>
      <c r="P140" s="202">
        <f t="shared" si="21"/>
        <v>0</v>
      </c>
      <c r="Q140" s="202">
        <v>0</v>
      </c>
      <c r="R140" s="202">
        <f t="shared" si="22"/>
        <v>0</v>
      </c>
      <c r="S140" s="202">
        <v>0</v>
      </c>
      <c r="T140" s="203">
        <f t="shared" si="2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278</v>
      </c>
      <c r="AT140" s="204" t="s">
        <v>168</v>
      </c>
      <c r="AU140" s="204" t="s">
        <v>78</v>
      </c>
      <c r="AY140" s="18" t="s">
        <v>166</v>
      </c>
      <c r="BE140" s="205">
        <f t="shared" si="24"/>
        <v>0</v>
      </c>
      <c r="BF140" s="205">
        <f t="shared" si="25"/>
        <v>0</v>
      </c>
      <c r="BG140" s="205">
        <f t="shared" si="26"/>
        <v>0</v>
      </c>
      <c r="BH140" s="205">
        <f t="shared" si="27"/>
        <v>0</v>
      </c>
      <c r="BI140" s="205">
        <f t="shared" si="28"/>
        <v>0</v>
      </c>
      <c r="BJ140" s="18" t="s">
        <v>76</v>
      </c>
      <c r="BK140" s="205">
        <f t="shared" si="29"/>
        <v>0</v>
      </c>
      <c r="BL140" s="18" t="s">
        <v>278</v>
      </c>
      <c r="BM140" s="204" t="s">
        <v>1701</v>
      </c>
    </row>
    <row r="141" spans="1:65" s="2" customFormat="1" ht="29.25">
      <c r="A141" s="35"/>
      <c r="B141" s="36"/>
      <c r="C141" s="37"/>
      <c r="D141" s="208" t="s">
        <v>208</v>
      </c>
      <c r="E141" s="37"/>
      <c r="F141" s="249" t="s">
        <v>1702</v>
      </c>
      <c r="G141" s="37"/>
      <c r="H141" s="37"/>
      <c r="I141" s="116"/>
      <c r="J141" s="37"/>
      <c r="K141" s="37"/>
      <c r="L141" s="40"/>
      <c r="M141" s="250"/>
      <c r="N141" s="25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208</v>
      </c>
      <c r="AU141" s="18" t="s">
        <v>78</v>
      </c>
    </row>
    <row r="142" spans="1:65" s="13" customFormat="1" ht="22.5">
      <c r="B142" s="206"/>
      <c r="C142" s="207"/>
      <c r="D142" s="208" t="s">
        <v>175</v>
      </c>
      <c r="E142" s="209" t="s">
        <v>19</v>
      </c>
      <c r="F142" s="210" t="s">
        <v>1703</v>
      </c>
      <c r="G142" s="207"/>
      <c r="H142" s="209" t="s">
        <v>19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175</v>
      </c>
      <c r="AU142" s="216" t="s">
        <v>78</v>
      </c>
      <c r="AV142" s="13" t="s">
        <v>76</v>
      </c>
      <c r="AW142" s="13" t="s">
        <v>30</v>
      </c>
      <c r="AX142" s="13" t="s">
        <v>68</v>
      </c>
      <c r="AY142" s="216" t="s">
        <v>166</v>
      </c>
    </row>
    <row r="143" spans="1:65" s="14" customFormat="1" ht="11.25">
      <c r="B143" s="217"/>
      <c r="C143" s="218"/>
      <c r="D143" s="208" t="s">
        <v>175</v>
      </c>
      <c r="E143" s="219" t="s">
        <v>19</v>
      </c>
      <c r="F143" s="220" t="s">
        <v>417</v>
      </c>
      <c r="G143" s="218"/>
      <c r="H143" s="221">
        <v>40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175</v>
      </c>
      <c r="AU143" s="227" t="s">
        <v>78</v>
      </c>
      <c r="AV143" s="14" t="s">
        <v>78</v>
      </c>
      <c r="AW143" s="14" t="s">
        <v>30</v>
      </c>
      <c r="AX143" s="14" t="s">
        <v>76</v>
      </c>
      <c r="AY143" s="227" t="s">
        <v>166</v>
      </c>
    </row>
    <row r="144" spans="1:65" s="2" customFormat="1" ht="16.5" customHeight="1">
      <c r="A144" s="35"/>
      <c r="B144" s="36"/>
      <c r="C144" s="239" t="s">
        <v>392</v>
      </c>
      <c r="D144" s="239" t="s">
        <v>184</v>
      </c>
      <c r="E144" s="240" t="s">
        <v>1550</v>
      </c>
      <c r="F144" s="241" t="s">
        <v>1551</v>
      </c>
      <c r="G144" s="242" t="s">
        <v>275</v>
      </c>
      <c r="H144" s="243">
        <v>15</v>
      </c>
      <c r="I144" s="244"/>
      <c r="J144" s="245">
        <f>ROUND(I144*H144,2)</f>
        <v>0</v>
      </c>
      <c r="K144" s="241" t="s">
        <v>172</v>
      </c>
      <c r="L144" s="246"/>
      <c r="M144" s="247" t="s">
        <v>19</v>
      </c>
      <c r="N144" s="248" t="s">
        <v>39</v>
      </c>
      <c r="O144" s="65"/>
      <c r="P144" s="202">
        <f>O144*H144</f>
        <v>0</v>
      </c>
      <c r="Q144" s="202">
        <v>1.4999999999999999E-4</v>
      </c>
      <c r="R144" s="202">
        <f>Q144*H144</f>
        <v>2.2499999999999998E-3</v>
      </c>
      <c r="S144" s="202">
        <v>0</v>
      </c>
      <c r="T144" s="20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4" t="s">
        <v>372</v>
      </c>
      <c r="AT144" s="204" t="s">
        <v>184</v>
      </c>
      <c r="AU144" s="204" t="s">
        <v>78</v>
      </c>
      <c r="AY144" s="18" t="s">
        <v>166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8" t="s">
        <v>76</v>
      </c>
      <c r="BK144" s="205">
        <f>ROUND(I144*H144,2)</f>
        <v>0</v>
      </c>
      <c r="BL144" s="18" t="s">
        <v>278</v>
      </c>
      <c r="BM144" s="204" t="s">
        <v>1704</v>
      </c>
    </row>
    <row r="145" spans="1:65" s="2" customFormat="1" ht="33" customHeight="1">
      <c r="A145" s="35"/>
      <c r="B145" s="36"/>
      <c r="C145" s="193" t="s">
        <v>401</v>
      </c>
      <c r="D145" s="193" t="s">
        <v>168</v>
      </c>
      <c r="E145" s="194" t="s">
        <v>1553</v>
      </c>
      <c r="F145" s="195" t="s">
        <v>1554</v>
      </c>
      <c r="G145" s="196" t="s">
        <v>384</v>
      </c>
      <c r="H145" s="252"/>
      <c r="I145" s="198"/>
      <c r="J145" s="199">
        <f>ROUND(I145*H145,2)</f>
        <v>0</v>
      </c>
      <c r="K145" s="195" t="s">
        <v>172</v>
      </c>
      <c r="L145" s="40"/>
      <c r="M145" s="200" t="s">
        <v>19</v>
      </c>
      <c r="N145" s="201" t="s">
        <v>39</v>
      </c>
      <c r="O145" s="65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278</v>
      </c>
      <c r="AT145" s="204" t="s">
        <v>168</v>
      </c>
      <c r="AU145" s="204" t="s">
        <v>78</v>
      </c>
      <c r="AY145" s="18" t="s">
        <v>166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8" t="s">
        <v>76</v>
      </c>
      <c r="BK145" s="205">
        <f>ROUND(I145*H145,2)</f>
        <v>0</v>
      </c>
      <c r="BL145" s="18" t="s">
        <v>278</v>
      </c>
      <c r="BM145" s="204" t="s">
        <v>1705</v>
      </c>
    </row>
    <row r="146" spans="1:65" s="12" customFormat="1" ht="22.9" customHeight="1">
      <c r="B146" s="177"/>
      <c r="C146" s="178"/>
      <c r="D146" s="179" t="s">
        <v>67</v>
      </c>
      <c r="E146" s="191" t="s">
        <v>1556</v>
      </c>
      <c r="F146" s="191" t="s">
        <v>1557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SUM(P147:P219)</f>
        <v>0</v>
      </c>
      <c r="Q146" s="185"/>
      <c r="R146" s="186">
        <f>SUM(R147:R219)</f>
        <v>0.33383000000000007</v>
      </c>
      <c r="S146" s="185"/>
      <c r="T146" s="187">
        <f>SUM(T147:T219)</f>
        <v>1E-4</v>
      </c>
      <c r="AR146" s="188" t="s">
        <v>78</v>
      </c>
      <c r="AT146" s="189" t="s">
        <v>67</v>
      </c>
      <c r="AU146" s="189" t="s">
        <v>76</v>
      </c>
      <c r="AY146" s="188" t="s">
        <v>166</v>
      </c>
      <c r="BK146" s="190">
        <f>SUM(BK147:BK219)</f>
        <v>0</v>
      </c>
    </row>
    <row r="147" spans="1:65" s="2" customFormat="1" ht="21.75" customHeight="1">
      <c r="A147" s="35"/>
      <c r="B147" s="36"/>
      <c r="C147" s="193" t="s">
        <v>407</v>
      </c>
      <c r="D147" s="193" t="s">
        <v>168</v>
      </c>
      <c r="E147" s="194" t="s">
        <v>1573</v>
      </c>
      <c r="F147" s="195" t="s">
        <v>1574</v>
      </c>
      <c r="G147" s="196" t="s">
        <v>275</v>
      </c>
      <c r="H147" s="197">
        <v>5</v>
      </c>
      <c r="I147" s="198"/>
      <c r="J147" s="199">
        <f>ROUND(I147*H147,2)</f>
        <v>0</v>
      </c>
      <c r="K147" s="195" t="s">
        <v>172</v>
      </c>
      <c r="L147" s="40"/>
      <c r="M147" s="200" t="s">
        <v>19</v>
      </c>
      <c r="N147" s="201" t="s">
        <v>39</v>
      </c>
      <c r="O147" s="65"/>
      <c r="P147" s="202">
        <f>O147*H147</f>
        <v>0</v>
      </c>
      <c r="Q147" s="202">
        <v>2.47E-3</v>
      </c>
      <c r="R147" s="202">
        <f>Q147*H147</f>
        <v>1.235E-2</v>
      </c>
      <c r="S147" s="202">
        <v>0</v>
      </c>
      <c r="T147" s="20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4" t="s">
        <v>278</v>
      </c>
      <c r="AT147" s="204" t="s">
        <v>168</v>
      </c>
      <c r="AU147" s="204" t="s">
        <v>78</v>
      </c>
      <c r="AY147" s="18" t="s">
        <v>166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8" t="s">
        <v>76</v>
      </c>
      <c r="BK147" s="205">
        <f>ROUND(I147*H147,2)</f>
        <v>0</v>
      </c>
      <c r="BL147" s="18" t="s">
        <v>278</v>
      </c>
      <c r="BM147" s="204" t="s">
        <v>1706</v>
      </c>
    </row>
    <row r="148" spans="1:65" s="13" customFormat="1" ht="11.25">
      <c r="B148" s="206"/>
      <c r="C148" s="207"/>
      <c r="D148" s="208" t="s">
        <v>175</v>
      </c>
      <c r="E148" s="209" t="s">
        <v>19</v>
      </c>
      <c r="F148" s="210" t="s">
        <v>1707</v>
      </c>
      <c r="G148" s="207"/>
      <c r="H148" s="209" t="s">
        <v>19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175</v>
      </c>
      <c r="AU148" s="216" t="s">
        <v>78</v>
      </c>
      <c r="AV148" s="13" t="s">
        <v>76</v>
      </c>
      <c r="AW148" s="13" t="s">
        <v>30</v>
      </c>
      <c r="AX148" s="13" t="s">
        <v>68</v>
      </c>
      <c r="AY148" s="216" t="s">
        <v>166</v>
      </c>
    </row>
    <row r="149" spans="1:65" s="14" customFormat="1" ht="11.25">
      <c r="B149" s="217"/>
      <c r="C149" s="218"/>
      <c r="D149" s="208" t="s">
        <v>175</v>
      </c>
      <c r="E149" s="219" t="s">
        <v>19</v>
      </c>
      <c r="F149" s="220" t="s">
        <v>78</v>
      </c>
      <c r="G149" s="218"/>
      <c r="H149" s="221">
        <v>2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175</v>
      </c>
      <c r="AU149" s="227" t="s">
        <v>78</v>
      </c>
      <c r="AV149" s="14" t="s">
        <v>78</v>
      </c>
      <c r="AW149" s="14" t="s">
        <v>30</v>
      </c>
      <c r="AX149" s="14" t="s">
        <v>68</v>
      </c>
      <c r="AY149" s="227" t="s">
        <v>166</v>
      </c>
    </row>
    <row r="150" spans="1:65" s="13" customFormat="1" ht="11.25">
      <c r="B150" s="206"/>
      <c r="C150" s="207"/>
      <c r="D150" s="208" t="s">
        <v>175</v>
      </c>
      <c r="E150" s="209" t="s">
        <v>19</v>
      </c>
      <c r="F150" s="210" t="s">
        <v>1708</v>
      </c>
      <c r="G150" s="207"/>
      <c r="H150" s="209" t="s">
        <v>19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175</v>
      </c>
      <c r="AU150" s="216" t="s">
        <v>78</v>
      </c>
      <c r="AV150" s="13" t="s">
        <v>76</v>
      </c>
      <c r="AW150" s="13" t="s">
        <v>30</v>
      </c>
      <c r="AX150" s="13" t="s">
        <v>68</v>
      </c>
      <c r="AY150" s="216" t="s">
        <v>166</v>
      </c>
    </row>
    <row r="151" spans="1:65" s="14" customFormat="1" ht="11.25">
      <c r="B151" s="217"/>
      <c r="C151" s="218"/>
      <c r="D151" s="208" t="s">
        <v>175</v>
      </c>
      <c r="E151" s="219" t="s">
        <v>19</v>
      </c>
      <c r="F151" s="220" t="s">
        <v>78</v>
      </c>
      <c r="G151" s="218"/>
      <c r="H151" s="221">
        <v>2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175</v>
      </c>
      <c r="AU151" s="227" t="s">
        <v>78</v>
      </c>
      <c r="AV151" s="14" t="s">
        <v>78</v>
      </c>
      <c r="AW151" s="14" t="s">
        <v>30</v>
      </c>
      <c r="AX151" s="14" t="s">
        <v>68</v>
      </c>
      <c r="AY151" s="227" t="s">
        <v>166</v>
      </c>
    </row>
    <row r="152" spans="1:65" s="13" customFormat="1" ht="11.25">
      <c r="B152" s="206"/>
      <c r="C152" s="207"/>
      <c r="D152" s="208" t="s">
        <v>175</v>
      </c>
      <c r="E152" s="209" t="s">
        <v>19</v>
      </c>
      <c r="F152" s="210" t="s">
        <v>1709</v>
      </c>
      <c r="G152" s="207"/>
      <c r="H152" s="209" t="s">
        <v>19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175</v>
      </c>
      <c r="AU152" s="216" t="s">
        <v>78</v>
      </c>
      <c r="AV152" s="13" t="s">
        <v>76</v>
      </c>
      <c r="AW152" s="13" t="s">
        <v>30</v>
      </c>
      <c r="AX152" s="13" t="s">
        <v>68</v>
      </c>
      <c r="AY152" s="216" t="s">
        <v>166</v>
      </c>
    </row>
    <row r="153" spans="1:65" s="14" customFormat="1" ht="11.25">
      <c r="B153" s="217"/>
      <c r="C153" s="218"/>
      <c r="D153" s="208" t="s">
        <v>175</v>
      </c>
      <c r="E153" s="219" t="s">
        <v>19</v>
      </c>
      <c r="F153" s="220" t="s">
        <v>76</v>
      </c>
      <c r="G153" s="218"/>
      <c r="H153" s="221">
        <v>1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175</v>
      </c>
      <c r="AU153" s="227" t="s">
        <v>78</v>
      </c>
      <c r="AV153" s="14" t="s">
        <v>78</v>
      </c>
      <c r="AW153" s="14" t="s">
        <v>30</v>
      </c>
      <c r="AX153" s="14" t="s">
        <v>68</v>
      </c>
      <c r="AY153" s="227" t="s">
        <v>166</v>
      </c>
    </row>
    <row r="154" spans="1:65" s="15" customFormat="1" ht="11.25">
      <c r="B154" s="228"/>
      <c r="C154" s="229"/>
      <c r="D154" s="208" t="s">
        <v>175</v>
      </c>
      <c r="E154" s="230" t="s">
        <v>19</v>
      </c>
      <c r="F154" s="231" t="s">
        <v>182</v>
      </c>
      <c r="G154" s="229"/>
      <c r="H154" s="232">
        <v>5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175</v>
      </c>
      <c r="AU154" s="238" t="s">
        <v>78</v>
      </c>
      <c r="AV154" s="15" t="s">
        <v>173</v>
      </c>
      <c r="AW154" s="15" t="s">
        <v>30</v>
      </c>
      <c r="AX154" s="15" t="s">
        <v>76</v>
      </c>
      <c r="AY154" s="238" t="s">
        <v>166</v>
      </c>
    </row>
    <row r="155" spans="1:65" s="2" customFormat="1" ht="21.75" customHeight="1">
      <c r="A155" s="35"/>
      <c r="B155" s="36"/>
      <c r="C155" s="239" t="s">
        <v>413</v>
      </c>
      <c r="D155" s="239" t="s">
        <v>184</v>
      </c>
      <c r="E155" s="240" t="s">
        <v>1577</v>
      </c>
      <c r="F155" s="241" t="s">
        <v>1578</v>
      </c>
      <c r="G155" s="242" t="s">
        <v>275</v>
      </c>
      <c r="H155" s="243">
        <v>5</v>
      </c>
      <c r="I155" s="244"/>
      <c r="J155" s="245">
        <f>ROUND(I155*H155,2)</f>
        <v>0</v>
      </c>
      <c r="K155" s="241" t="s">
        <v>172</v>
      </c>
      <c r="L155" s="246"/>
      <c r="M155" s="247" t="s">
        <v>19</v>
      </c>
      <c r="N155" s="248" t="s">
        <v>39</v>
      </c>
      <c r="O155" s="65"/>
      <c r="P155" s="202">
        <f>O155*H155</f>
        <v>0</v>
      </c>
      <c r="Q155" s="202">
        <v>1.4500000000000001E-2</v>
      </c>
      <c r="R155" s="202">
        <f>Q155*H155</f>
        <v>7.2500000000000009E-2</v>
      </c>
      <c r="S155" s="202">
        <v>0</v>
      </c>
      <c r="T155" s="20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4" t="s">
        <v>372</v>
      </c>
      <c r="AT155" s="204" t="s">
        <v>184</v>
      </c>
      <c r="AU155" s="204" t="s">
        <v>78</v>
      </c>
      <c r="AY155" s="18" t="s">
        <v>166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8" t="s">
        <v>76</v>
      </c>
      <c r="BK155" s="205">
        <f>ROUND(I155*H155,2)</f>
        <v>0</v>
      </c>
      <c r="BL155" s="18" t="s">
        <v>278</v>
      </c>
      <c r="BM155" s="204" t="s">
        <v>1710</v>
      </c>
    </row>
    <row r="156" spans="1:65" s="2" customFormat="1" ht="16.5" customHeight="1">
      <c r="A156" s="35"/>
      <c r="B156" s="36"/>
      <c r="C156" s="239" t="s">
        <v>417</v>
      </c>
      <c r="D156" s="239" t="s">
        <v>184</v>
      </c>
      <c r="E156" s="240" t="s">
        <v>1580</v>
      </c>
      <c r="F156" s="241" t="s">
        <v>1581</v>
      </c>
      <c r="G156" s="242" t="s">
        <v>275</v>
      </c>
      <c r="H156" s="243">
        <v>5</v>
      </c>
      <c r="I156" s="244"/>
      <c r="J156" s="245">
        <f>ROUND(I156*H156,2)</f>
        <v>0</v>
      </c>
      <c r="K156" s="241" t="s">
        <v>172</v>
      </c>
      <c r="L156" s="246"/>
      <c r="M156" s="247" t="s">
        <v>19</v>
      </c>
      <c r="N156" s="248" t="s">
        <v>39</v>
      </c>
      <c r="O156" s="65"/>
      <c r="P156" s="202">
        <f>O156*H156</f>
        <v>0</v>
      </c>
      <c r="Q156" s="202">
        <v>1.2800000000000001E-3</v>
      </c>
      <c r="R156" s="202">
        <f>Q156*H156</f>
        <v>6.4000000000000003E-3</v>
      </c>
      <c r="S156" s="202">
        <v>0</v>
      </c>
      <c r="T156" s="20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372</v>
      </c>
      <c r="AT156" s="204" t="s">
        <v>184</v>
      </c>
      <c r="AU156" s="204" t="s">
        <v>78</v>
      </c>
      <c r="AY156" s="18" t="s">
        <v>166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76</v>
      </c>
      <c r="BK156" s="205">
        <f>ROUND(I156*H156,2)</f>
        <v>0</v>
      </c>
      <c r="BL156" s="18" t="s">
        <v>278</v>
      </c>
      <c r="BM156" s="204" t="s">
        <v>1711</v>
      </c>
    </row>
    <row r="157" spans="1:65" s="2" customFormat="1" ht="16.5" customHeight="1">
      <c r="A157" s="35"/>
      <c r="B157" s="36"/>
      <c r="C157" s="239" t="s">
        <v>423</v>
      </c>
      <c r="D157" s="239" t="s">
        <v>184</v>
      </c>
      <c r="E157" s="240" t="s">
        <v>1583</v>
      </c>
      <c r="F157" s="241" t="s">
        <v>1584</v>
      </c>
      <c r="G157" s="242" t="s">
        <v>337</v>
      </c>
      <c r="H157" s="243">
        <v>8</v>
      </c>
      <c r="I157" s="244"/>
      <c r="J157" s="245">
        <f>ROUND(I157*H157,2)</f>
        <v>0</v>
      </c>
      <c r="K157" s="241" t="s">
        <v>172</v>
      </c>
      <c r="L157" s="246"/>
      <c r="M157" s="247" t="s">
        <v>19</v>
      </c>
      <c r="N157" s="248" t="s">
        <v>39</v>
      </c>
      <c r="O157" s="65"/>
      <c r="P157" s="202">
        <f>O157*H157</f>
        <v>0</v>
      </c>
      <c r="Q157" s="202">
        <v>2.5000000000000001E-4</v>
      </c>
      <c r="R157" s="202">
        <f>Q157*H157</f>
        <v>2E-3</v>
      </c>
      <c r="S157" s="202">
        <v>0</v>
      </c>
      <c r="T157" s="20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4" t="s">
        <v>372</v>
      </c>
      <c r="AT157" s="204" t="s">
        <v>184</v>
      </c>
      <c r="AU157" s="204" t="s">
        <v>78</v>
      </c>
      <c r="AY157" s="18" t="s">
        <v>166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8" t="s">
        <v>76</v>
      </c>
      <c r="BK157" s="205">
        <f>ROUND(I157*H157,2)</f>
        <v>0</v>
      </c>
      <c r="BL157" s="18" t="s">
        <v>278</v>
      </c>
      <c r="BM157" s="204" t="s">
        <v>1712</v>
      </c>
    </row>
    <row r="158" spans="1:65" s="2" customFormat="1" ht="21.75" customHeight="1">
      <c r="A158" s="35"/>
      <c r="B158" s="36"/>
      <c r="C158" s="193" t="s">
        <v>428</v>
      </c>
      <c r="D158" s="193" t="s">
        <v>168</v>
      </c>
      <c r="E158" s="194" t="s">
        <v>1713</v>
      </c>
      <c r="F158" s="195" t="s">
        <v>1714</v>
      </c>
      <c r="G158" s="196" t="s">
        <v>1049</v>
      </c>
      <c r="H158" s="197">
        <v>2</v>
      </c>
      <c r="I158" s="198"/>
      <c r="J158" s="199">
        <f>ROUND(I158*H158,2)</f>
        <v>0</v>
      </c>
      <c r="K158" s="195" t="s">
        <v>172</v>
      </c>
      <c r="L158" s="40"/>
      <c r="M158" s="200" t="s">
        <v>19</v>
      </c>
      <c r="N158" s="201" t="s">
        <v>39</v>
      </c>
      <c r="O158" s="65"/>
      <c r="P158" s="202">
        <f>O158*H158</f>
        <v>0</v>
      </c>
      <c r="Q158" s="202">
        <v>1.8079999999999999E-2</v>
      </c>
      <c r="R158" s="202">
        <f>Q158*H158</f>
        <v>3.6159999999999998E-2</v>
      </c>
      <c r="S158" s="202">
        <v>0</v>
      </c>
      <c r="T158" s="20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4" t="s">
        <v>278</v>
      </c>
      <c r="AT158" s="204" t="s">
        <v>168</v>
      </c>
      <c r="AU158" s="204" t="s">
        <v>78</v>
      </c>
      <c r="AY158" s="18" t="s">
        <v>166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8" t="s">
        <v>76</v>
      </c>
      <c r="BK158" s="205">
        <f>ROUND(I158*H158,2)</f>
        <v>0</v>
      </c>
      <c r="BL158" s="18" t="s">
        <v>278</v>
      </c>
      <c r="BM158" s="204" t="s">
        <v>1715</v>
      </c>
    </row>
    <row r="159" spans="1:65" s="2" customFormat="1" ht="21.75" customHeight="1">
      <c r="A159" s="35"/>
      <c r="B159" s="36"/>
      <c r="C159" s="193" t="s">
        <v>435</v>
      </c>
      <c r="D159" s="193" t="s">
        <v>168</v>
      </c>
      <c r="E159" s="194" t="s">
        <v>1589</v>
      </c>
      <c r="F159" s="195" t="s">
        <v>1590</v>
      </c>
      <c r="G159" s="196" t="s">
        <v>1049</v>
      </c>
      <c r="H159" s="197">
        <v>3</v>
      </c>
      <c r="I159" s="198"/>
      <c r="J159" s="199">
        <f>ROUND(I159*H159,2)</f>
        <v>0</v>
      </c>
      <c r="K159" s="195" t="s">
        <v>172</v>
      </c>
      <c r="L159" s="40"/>
      <c r="M159" s="200" t="s">
        <v>19</v>
      </c>
      <c r="N159" s="201" t="s">
        <v>39</v>
      </c>
      <c r="O159" s="65"/>
      <c r="P159" s="202">
        <f>O159*H159</f>
        <v>0</v>
      </c>
      <c r="Q159" s="202">
        <v>1.73E-3</v>
      </c>
      <c r="R159" s="202">
        <f>Q159*H159</f>
        <v>5.1900000000000002E-3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278</v>
      </c>
      <c r="AT159" s="204" t="s">
        <v>168</v>
      </c>
      <c r="AU159" s="204" t="s">
        <v>78</v>
      </c>
      <c r="AY159" s="18" t="s">
        <v>166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76</v>
      </c>
      <c r="BK159" s="205">
        <f>ROUND(I159*H159,2)</f>
        <v>0</v>
      </c>
      <c r="BL159" s="18" t="s">
        <v>278</v>
      </c>
      <c r="BM159" s="204" t="s">
        <v>1716</v>
      </c>
    </row>
    <row r="160" spans="1:65" s="13" customFormat="1" ht="11.25">
      <c r="B160" s="206"/>
      <c r="C160" s="207"/>
      <c r="D160" s="208" t="s">
        <v>175</v>
      </c>
      <c r="E160" s="209" t="s">
        <v>19</v>
      </c>
      <c r="F160" s="210" t="s">
        <v>1717</v>
      </c>
      <c r="G160" s="207"/>
      <c r="H160" s="209" t="s">
        <v>19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175</v>
      </c>
      <c r="AU160" s="216" t="s">
        <v>78</v>
      </c>
      <c r="AV160" s="13" t="s">
        <v>76</v>
      </c>
      <c r="AW160" s="13" t="s">
        <v>30</v>
      </c>
      <c r="AX160" s="13" t="s">
        <v>68</v>
      </c>
      <c r="AY160" s="216" t="s">
        <v>166</v>
      </c>
    </row>
    <row r="161" spans="1:65" s="14" customFormat="1" ht="11.25">
      <c r="B161" s="217"/>
      <c r="C161" s="218"/>
      <c r="D161" s="208" t="s">
        <v>175</v>
      </c>
      <c r="E161" s="219" t="s">
        <v>19</v>
      </c>
      <c r="F161" s="220" t="s">
        <v>76</v>
      </c>
      <c r="G161" s="218"/>
      <c r="H161" s="221">
        <v>1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175</v>
      </c>
      <c r="AU161" s="227" t="s">
        <v>78</v>
      </c>
      <c r="AV161" s="14" t="s">
        <v>78</v>
      </c>
      <c r="AW161" s="14" t="s">
        <v>30</v>
      </c>
      <c r="AX161" s="14" t="s">
        <v>68</v>
      </c>
      <c r="AY161" s="227" t="s">
        <v>166</v>
      </c>
    </row>
    <row r="162" spans="1:65" s="13" customFormat="1" ht="11.25">
      <c r="B162" s="206"/>
      <c r="C162" s="207"/>
      <c r="D162" s="208" t="s">
        <v>175</v>
      </c>
      <c r="E162" s="209" t="s">
        <v>19</v>
      </c>
      <c r="F162" s="210" t="s">
        <v>1718</v>
      </c>
      <c r="G162" s="207"/>
      <c r="H162" s="209" t="s">
        <v>19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175</v>
      </c>
      <c r="AU162" s="216" t="s">
        <v>78</v>
      </c>
      <c r="AV162" s="13" t="s">
        <v>76</v>
      </c>
      <c r="AW162" s="13" t="s">
        <v>30</v>
      </c>
      <c r="AX162" s="13" t="s">
        <v>68</v>
      </c>
      <c r="AY162" s="216" t="s">
        <v>166</v>
      </c>
    </row>
    <row r="163" spans="1:65" s="14" customFormat="1" ht="11.25">
      <c r="B163" s="217"/>
      <c r="C163" s="218"/>
      <c r="D163" s="208" t="s">
        <v>175</v>
      </c>
      <c r="E163" s="219" t="s">
        <v>19</v>
      </c>
      <c r="F163" s="220" t="s">
        <v>76</v>
      </c>
      <c r="G163" s="218"/>
      <c r="H163" s="221">
        <v>1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175</v>
      </c>
      <c r="AU163" s="227" t="s">
        <v>78</v>
      </c>
      <c r="AV163" s="14" t="s">
        <v>78</v>
      </c>
      <c r="AW163" s="14" t="s">
        <v>30</v>
      </c>
      <c r="AX163" s="14" t="s">
        <v>68</v>
      </c>
      <c r="AY163" s="227" t="s">
        <v>166</v>
      </c>
    </row>
    <row r="164" spans="1:65" s="13" customFormat="1" ht="11.25">
      <c r="B164" s="206"/>
      <c r="C164" s="207"/>
      <c r="D164" s="208" t="s">
        <v>175</v>
      </c>
      <c r="E164" s="209" t="s">
        <v>19</v>
      </c>
      <c r="F164" s="210" t="s">
        <v>1709</v>
      </c>
      <c r="G164" s="207"/>
      <c r="H164" s="209" t="s">
        <v>19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175</v>
      </c>
      <c r="AU164" s="216" t="s">
        <v>78</v>
      </c>
      <c r="AV164" s="13" t="s">
        <v>76</v>
      </c>
      <c r="AW164" s="13" t="s">
        <v>30</v>
      </c>
      <c r="AX164" s="13" t="s">
        <v>68</v>
      </c>
      <c r="AY164" s="216" t="s">
        <v>166</v>
      </c>
    </row>
    <row r="165" spans="1:65" s="14" customFormat="1" ht="11.25">
      <c r="B165" s="217"/>
      <c r="C165" s="218"/>
      <c r="D165" s="208" t="s">
        <v>175</v>
      </c>
      <c r="E165" s="219" t="s">
        <v>19</v>
      </c>
      <c r="F165" s="220" t="s">
        <v>76</v>
      </c>
      <c r="G165" s="218"/>
      <c r="H165" s="221">
        <v>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175</v>
      </c>
      <c r="AU165" s="227" t="s">
        <v>78</v>
      </c>
      <c r="AV165" s="14" t="s">
        <v>78</v>
      </c>
      <c r="AW165" s="14" t="s">
        <v>30</v>
      </c>
      <c r="AX165" s="14" t="s">
        <v>68</v>
      </c>
      <c r="AY165" s="227" t="s">
        <v>166</v>
      </c>
    </row>
    <row r="166" spans="1:65" s="15" customFormat="1" ht="11.25">
      <c r="B166" s="228"/>
      <c r="C166" s="229"/>
      <c r="D166" s="208" t="s">
        <v>175</v>
      </c>
      <c r="E166" s="230" t="s">
        <v>19</v>
      </c>
      <c r="F166" s="231" t="s">
        <v>182</v>
      </c>
      <c r="G166" s="229"/>
      <c r="H166" s="232">
        <v>3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175</v>
      </c>
      <c r="AU166" s="238" t="s">
        <v>78</v>
      </c>
      <c r="AV166" s="15" t="s">
        <v>173</v>
      </c>
      <c r="AW166" s="15" t="s">
        <v>30</v>
      </c>
      <c r="AX166" s="15" t="s">
        <v>76</v>
      </c>
      <c r="AY166" s="238" t="s">
        <v>166</v>
      </c>
    </row>
    <row r="167" spans="1:65" s="2" customFormat="1" ht="21.75" customHeight="1">
      <c r="A167" s="35"/>
      <c r="B167" s="36"/>
      <c r="C167" s="239" t="s">
        <v>439</v>
      </c>
      <c r="D167" s="239" t="s">
        <v>184</v>
      </c>
      <c r="E167" s="240" t="s">
        <v>1719</v>
      </c>
      <c r="F167" s="241" t="s">
        <v>1720</v>
      </c>
      <c r="G167" s="242" t="s">
        <v>275</v>
      </c>
      <c r="H167" s="243">
        <v>2</v>
      </c>
      <c r="I167" s="244"/>
      <c r="J167" s="245">
        <f>ROUND(I167*H167,2)</f>
        <v>0</v>
      </c>
      <c r="K167" s="241" t="s">
        <v>172</v>
      </c>
      <c r="L167" s="246"/>
      <c r="M167" s="247" t="s">
        <v>19</v>
      </c>
      <c r="N167" s="248" t="s">
        <v>39</v>
      </c>
      <c r="O167" s="65"/>
      <c r="P167" s="202">
        <f>O167*H167</f>
        <v>0</v>
      </c>
      <c r="Q167" s="202">
        <v>1.0999999999999999E-2</v>
      </c>
      <c r="R167" s="202">
        <f>Q167*H167</f>
        <v>2.1999999999999999E-2</v>
      </c>
      <c r="S167" s="202">
        <v>0</v>
      </c>
      <c r="T167" s="20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4" t="s">
        <v>372</v>
      </c>
      <c r="AT167" s="204" t="s">
        <v>184</v>
      </c>
      <c r="AU167" s="204" t="s">
        <v>78</v>
      </c>
      <c r="AY167" s="18" t="s">
        <v>166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8" t="s">
        <v>76</v>
      </c>
      <c r="BK167" s="205">
        <f>ROUND(I167*H167,2)</f>
        <v>0</v>
      </c>
      <c r="BL167" s="18" t="s">
        <v>278</v>
      </c>
      <c r="BM167" s="204" t="s">
        <v>1721</v>
      </c>
    </row>
    <row r="168" spans="1:65" s="2" customFormat="1" ht="19.5">
      <c r="A168" s="35"/>
      <c r="B168" s="36"/>
      <c r="C168" s="37"/>
      <c r="D168" s="208" t="s">
        <v>208</v>
      </c>
      <c r="E168" s="37"/>
      <c r="F168" s="249" t="s">
        <v>1722</v>
      </c>
      <c r="G168" s="37"/>
      <c r="H168" s="37"/>
      <c r="I168" s="116"/>
      <c r="J168" s="37"/>
      <c r="K168" s="37"/>
      <c r="L168" s="40"/>
      <c r="M168" s="250"/>
      <c r="N168" s="251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208</v>
      </c>
      <c r="AU168" s="18" t="s">
        <v>78</v>
      </c>
    </row>
    <row r="169" spans="1:65" s="2" customFormat="1" ht="16.5" customHeight="1">
      <c r="A169" s="35"/>
      <c r="B169" s="36"/>
      <c r="C169" s="239" t="s">
        <v>444</v>
      </c>
      <c r="D169" s="239" t="s">
        <v>184</v>
      </c>
      <c r="E169" s="240" t="s">
        <v>1723</v>
      </c>
      <c r="F169" s="241" t="s">
        <v>1724</v>
      </c>
      <c r="G169" s="242" t="s">
        <v>275</v>
      </c>
      <c r="H169" s="243">
        <v>1</v>
      </c>
      <c r="I169" s="244"/>
      <c r="J169" s="245">
        <f>ROUND(I169*H169,2)</f>
        <v>0</v>
      </c>
      <c r="K169" s="241" t="s">
        <v>172</v>
      </c>
      <c r="L169" s="246"/>
      <c r="M169" s="247" t="s">
        <v>19</v>
      </c>
      <c r="N169" s="248" t="s">
        <v>39</v>
      </c>
      <c r="O169" s="65"/>
      <c r="P169" s="202">
        <f>O169*H169</f>
        <v>0</v>
      </c>
      <c r="Q169" s="202">
        <v>1.35E-2</v>
      </c>
      <c r="R169" s="202">
        <f>Q169*H169</f>
        <v>1.35E-2</v>
      </c>
      <c r="S169" s="202">
        <v>0</v>
      </c>
      <c r="T169" s="20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372</v>
      </c>
      <c r="AT169" s="204" t="s">
        <v>184</v>
      </c>
      <c r="AU169" s="204" t="s">
        <v>78</v>
      </c>
      <c r="AY169" s="18" t="s">
        <v>166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8" t="s">
        <v>76</v>
      </c>
      <c r="BK169" s="205">
        <f>ROUND(I169*H169,2)</f>
        <v>0</v>
      </c>
      <c r="BL169" s="18" t="s">
        <v>278</v>
      </c>
      <c r="BM169" s="204" t="s">
        <v>1725</v>
      </c>
    </row>
    <row r="170" spans="1:65" s="2" customFormat="1" ht="19.5">
      <c r="A170" s="35"/>
      <c r="B170" s="36"/>
      <c r="C170" s="37"/>
      <c r="D170" s="208" t="s">
        <v>208</v>
      </c>
      <c r="E170" s="37"/>
      <c r="F170" s="249" t="s">
        <v>1726</v>
      </c>
      <c r="G170" s="37"/>
      <c r="H170" s="37"/>
      <c r="I170" s="116"/>
      <c r="J170" s="37"/>
      <c r="K170" s="37"/>
      <c r="L170" s="40"/>
      <c r="M170" s="250"/>
      <c r="N170" s="25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208</v>
      </c>
      <c r="AU170" s="18" t="s">
        <v>78</v>
      </c>
    </row>
    <row r="171" spans="1:65" s="2" customFormat="1" ht="21.75" customHeight="1">
      <c r="A171" s="35"/>
      <c r="B171" s="36"/>
      <c r="C171" s="193" t="s">
        <v>451</v>
      </c>
      <c r="D171" s="193" t="s">
        <v>168</v>
      </c>
      <c r="E171" s="194" t="s">
        <v>1596</v>
      </c>
      <c r="F171" s="195" t="s">
        <v>1597</v>
      </c>
      <c r="G171" s="196" t="s">
        <v>1049</v>
      </c>
      <c r="H171" s="197">
        <v>5</v>
      </c>
      <c r="I171" s="198"/>
      <c r="J171" s="199">
        <f>ROUND(I171*H171,2)</f>
        <v>0</v>
      </c>
      <c r="K171" s="195" t="s">
        <v>172</v>
      </c>
      <c r="L171" s="40"/>
      <c r="M171" s="200" t="s">
        <v>19</v>
      </c>
      <c r="N171" s="201" t="s">
        <v>39</v>
      </c>
      <c r="O171" s="65"/>
      <c r="P171" s="202">
        <f>O171*H171</f>
        <v>0</v>
      </c>
      <c r="Q171" s="202">
        <v>6.6E-4</v>
      </c>
      <c r="R171" s="202">
        <f>Q171*H171</f>
        <v>3.3E-3</v>
      </c>
      <c r="S171" s="202">
        <v>0</v>
      </c>
      <c r="T171" s="20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4" t="s">
        <v>278</v>
      </c>
      <c r="AT171" s="204" t="s">
        <v>168</v>
      </c>
      <c r="AU171" s="204" t="s">
        <v>78</v>
      </c>
      <c r="AY171" s="18" t="s">
        <v>166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8" t="s">
        <v>76</v>
      </c>
      <c r="BK171" s="205">
        <f>ROUND(I171*H171,2)</f>
        <v>0</v>
      </c>
      <c r="BL171" s="18" t="s">
        <v>278</v>
      </c>
      <c r="BM171" s="204" t="s">
        <v>1727</v>
      </c>
    </row>
    <row r="172" spans="1:65" s="13" customFormat="1" ht="11.25">
      <c r="B172" s="206"/>
      <c r="C172" s="207"/>
      <c r="D172" s="208" t="s">
        <v>175</v>
      </c>
      <c r="E172" s="209" t="s">
        <v>19</v>
      </c>
      <c r="F172" s="210" t="s">
        <v>1728</v>
      </c>
      <c r="G172" s="207"/>
      <c r="H172" s="209" t="s">
        <v>19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175</v>
      </c>
      <c r="AU172" s="216" t="s">
        <v>78</v>
      </c>
      <c r="AV172" s="13" t="s">
        <v>76</v>
      </c>
      <c r="AW172" s="13" t="s">
        <v>30</v>
      </c>
      <c r="AX172" s="13" t="s">
        <v>68</v>
      </c>
      <c r="AY172" s="216" t="s">
        <v>166</v>
      </c>
    </row>
    <row r="173" spans="1:65" s="14" customFormat="1" ht="11.25">
      <c r="B173" s="217"/>
      <c r="C173" s="218"/>
      <c r="D173" s="208" t="s">
        <v>175</v>
      </c>
      <c r="E173" s="219" t="s">
        <v>19</v>
      </c>
      <c r="F173" s="220" t="s">
        <v>78</v>
      </c>
      <c r="G173" s="218"/>
      <c r="H173" s="221">
        <v>2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175</v>
      </c>
      <c r="AU173" s="227" t="s">
        <v>78</v>
      </c>
      <c r="AV173" s="14" t="s">
        <v>78</v>
      </c>
      <c r="AW173" s="14" t="s">
        <v>30</v>
      </c>
      <c r="AX173" s="14" t="s">
        <v>68</v>
      </c>
      <c r="AY173" s="227" t="s">
        <v>166</v>
      </c>
    </row>
    <row r="174" spans="1:65" s="13" customFormat="1" ht="11.25">
      <c r="B174" s="206"/>
      <c r="C174" s="207"/>
      <c r="D174" s="208" t="s">
        <v>175</v>
      </c>
      <c r="E174" s="209" t="s">
        <v>19</v>
      </c>
      <c r="F174" s="210" t="s">
        <v>1709</v>
      </c>
      <c r="G174" s="207"/>
      <c r="H174" s="209" t="s">
        <v>19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175</v>
      </c>
      <c r="AU174" s="216" t="s">
        <v>78</v>
      </c>
      <c r="AV174" s="13" t="s">
        <v>76</v>
      </c>
      <c r="AW174" s="13" t="s">
        <v>30</v>
      </c>
      <c r="AX174" s="13" t="s">
        <v>68</v>
      </c>
      <c r="AY174" s="216" t="s">
        <v>166</v>
      </c>
    </row>
    <row r="175" spans="1:65" s="14" customFormat="1" ht="11.25">
      <c r="B175" s="217"/>
      <c r="C175" s="218"/>
      <c r="D175" s="208" t="s">
        <v>175</v>
      </c>
      <c r="E175" s="219" t="s">
        <v>19</v>
      </c>
      <c r="F175" s="220" t="s">
        <v>76</v>
      </c>
      <c r="G175" s="218"/>
      <c r="H175" s="221">
        <v>1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175</v>
      </c>
      <c r="AU175" s="227" t="s">
        <v>78</v>
      </c>
      <c r="AV175" s="14" t="s">
        <v>78</v>
      </c>
      <c r="AW175" s="14" t="s">
        <v>30</v>
      </c>
      <c r="AX175" s="14" t="s">
        <v>68</v>
      </c>
      <c r="AY175" s="227" t="s">
        <v>166</v>
      </c>
    </row>
    <row r="176" spans="1:65" s="13" customFormat="1" ht="11.25">
      <c r="B176" s="206"/>
      <c r="C176" s="207"/>
      <c r="D176" s="208" t="s">
        <v>175</v>
      </c>
      <c r="E176" s="209" t="s">
        <v>19</v>
      </c>
      <c r="F176" s="210" t="s">
        <v>1708</v>
      </c>
      <c r="G176" s="207"/>
      <c r="H176" s="209" t="s">
        <v>19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175</v>
      </c>
      <c r="AU176" s="216" t="s">
        <v>78</v>
      </c>
      <c r="AV176" s="13" t="s">
        <v>76</v>
      </c>
      <c r="AW176" s="13" t="s">
        <v>30</v>
      </c>
      <c r="AX176" s="13" t="s">
        <v>68</v>
      </c>
      <c r="AY176" s="216" t="s">
        <v>166</v>
      </c>
    </row>
    <row r="177" spans="1:65" s="14" customFormat="1" ht="11.25">
      <c r="B177" s="217"/>
      <c r="C177" s="218"/>
      <c r="D177" s="208" t="s">
        <v>175</v>
      </c>
      <c r="E177" s="219" t="s">
        <v>19</v>
      </c>
      <c r="F177" s="220" t="s">
        <v>78</v>
      </c>
      <c r="G177" s="218"/>
      <c r="H177" s="221">
        <v>2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175</v>
      </c>
      <c r="AU177" s="227" t="s">
        <v>78</v>
      </c>
      <c r="AV177" s="14" t="s">
        <v>78</v>
      </c>
      <c r="AW177" s="14" t="s">
        <v>30</v>
      </c>
      <c r="AX177" s="14" t="s">
        <v>68</v>
      </c>
      <c r="AY177" s="227" t="s">
        <v>166</v>
      </c>
    </row>
    <row r="178" spans="1:65" s="15" customFormat="1" ht="11.25">
      <c r="B178" s="228"/>
      <c r="C178" s="229"/>
      <c r="D178" s="208" t="s">
        <v>175</v>
      </c>
      <c r="E178" s="230" t="s">
        <v>19</v>
      </c>
      <c r="F178" s="231" t="s">
        <v>182</v>
      </c>
      <c r="G178" s="229"/>
      <c r="H178" s="232">
        <v>5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175</v>
      </c>
      <c r="AU178" s="238" t="s">
        <v>78</v>
      </c>
      <c r="AV178" s="15" t="s">
        <v>173</v>
      </c>
      <c r="AW178" s="15" t="s">
        <v>30</v>
      </c>
      <c r="AX178" s="15" t="s">
        <v>76</v>
      </c>
      <c r="AY178" s="238" t="s">
        <v>166</v>
      </c>
    </row>
    <row r="179" spans="1:65" s="2" customFormat="1" ht="21.75" customHeight="1">
      <c r="A179" s="35"/>
      <c r="B179" s="36"/>
      <c r="C179" s="239" t="s">
        <v>457</v>
      </c>
      <c r="D179" s="239" t="s">
        <v>184</v>
      </c>
      <c r="E179" s="240" t="s">
        <v>1600</v>
      </c>
      <c r="F179" s="241" t="s">
        <v>1601</v>
      </c>
      <c r="G179" s="242" t="s">
        <v>275</v>
      </c>
      <c r="H179" s="243">
        <v>5</v>
      </c>
      <c r="I179" s="244"/>
      <c r="J179" s="245">
        <f>ROUND(I179*H179,2)</f>
        <v>0</v>
      </c>
      <c r="K179" s="241" t="s">
        <v>172</v>
      </c>
      <c r="L179" s="246"/>
      <c r="M179" s="247" t="s">
        <v>19</v>
      </c>
      <c r="N179" s="248" t="s">
        <v>39</v>
      </c>
      <c r="O179" s="65"/>
      <c r="P179" s="202">
        <f>O179*H179</f>
        <v>0</v>
      </c>
      <c r="Q179" s="202">
        <v>8.2000000000000007E-3</v>
      </c>
      <c r="R179" s="202">
        <f>Q179*H179</f>
        <v>4.1000000000000002E-2</v>
      </c>
      <c r="S179" s="202">
        <v>0</v>
      </c>
      <c r="T179" s="20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4" t="s">
        <v>372</v>
      </c>
      <c r="AT179" s="204" t="s">
        <v>184</v>
      </c>
      <c r="AU179" s="204" t="s">
        <v>78</v>
      </c>
      <c r="AY179" s="18" t="s">
        <v>166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8" t="s">
        <v>76</v>
      </c>
      <c r="BK179" s="205">
        <f>ROUND(I179*H179,2)</f>
        <v>0</v>
      </c>
      <c r="BL179" s="18" t="s">
        <v>278</v>
      </c>
      <c r="BM179" s="204" t="s">
        <v>1729</v>
      </c>
    </row>
    <row r="180" spans="1:65" s="2" customFormat="1" ht="21.75" customHeight="1">
      <c r="A180" s="35"/>
      <c r="B180" s="36"/>
      <c r="C180" s="193" t="s">
        <v>462</v>
      </c>
      <c r="D180" s="193" t="s">
        <v>168</v>
      </c>
      <c r="E180" s="194" t="s">
        <v>1558</v>
      </c>
      <c r="F180" s="195" t="s">
        <v>1559</v>
      </c>
      <c r="G180" s="196" t="s">
        <v>275</v>
      </c>
      <c r="H180" s="197">
        <v>5</v>
      </c>
      <c r="I180" s="198"/>
      <c r="J180" s="199">
        <f>ROUND(I180*H180,2)</f>
        <v>0</v>
      </c>
      <c r="K180" s="195" t="s">
        <v>172</v>
      </c>
      <c r="L180" s="40"/>
      <c r="M180" s="200" t="s">
        <v>19</v>
      </c>
      <c r="N180" s="201" t="s">
        <v>39</v>
      </c>
      <c r="O180" s="65"/>
      <c r="P180" s="202">
        <f>O180*H180</f>
        <v>0</v>
      </c>
      <c r="Q180" s="202">
        <v>4.0000000000000003E-5</v>
      </c>
      <c r="R180" s="202">
        <f>Q180*H180</f>
        <v>2.0000000000000001E-4</v>
      </c>
      <c r="S180" s="202">
        <v>2.0000000000000002E-5</v>
      </c>
      <c r="T180" s="203">
        <f>S180*H180</f>
        <v>1E-4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278</v>
      </c>
      <c r="AT180" s="204" t="s">
        <v>168</v>
      </c>
      <c r="AU180" s="204" t="s">
        <v>78</v>
      </c>
      <c r="AY180" s="18" t="s">
        <v>166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8" t="s">
        <v>76</v>
      </c>
      <c r="BK180" s="205">
        <f>ROUND(I180*H180,2)</f>
        <v>0</v>
      </c>
      <c r="BL180" s="18" t="s">
        <v>278</v>
      </c>
      <c r="BM180" s="204" t="s">
        <v>1730</v>
      </c>
    </row>
    <row r="181" spans="1:65" s="13" customFormat="1" ht="11.25">
      <c r="B181" s="206"/>
      <c r="C181" s="207"/>
      <c r="D181" s="208" t="s">
        <v>175</v>
      </c>
      <c r="E181" s="209" t="s">
        <v>19</v>
      </c>
      <c r="F181" s="210" t="s">
        <v>1728</v>
      </c>
      <c r="G181" s="207"/>
      <c r="H181" s="209" t="s">
        <v>19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175</v>
      </c>
      <c r="AU181" s="216" t="s">
        <v>78</v>
      </c>
      <c r="AV181" s="13" t="s">
        <v>76</v>
      </c>
      <c r="AW181" s="13" t="s">
        <v>30</v>
      </c>
      <c r="AX181" s="13" t="s">
        <v>68</v>
      </c>
      <c r="AY181" s="216" t="s">
        <v>166</v>
      </c>
    </row>
    <row r="182" spans="1:65" s="14" customFormat="1" ht="11.25">
      <c r="B182" s="217"/>
      <c r="C182" s="218"/>
      <c r="D182" s="208" t="s">
        <v>175</v>
      </c>
      <c r="E182" s="219" t="s">
        <v>19</v>
      </c>
      <c r="F182" s="220" t="s">
        <v>78</v>
      </c>
      <c r="G182" s="218"/>
      <c r="H182" s="221">
        <v>2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175</v>
      </c>
      <c r="AU182" s="227" t="s">
        <v>78</v>
      </c>
      <c r="AV182" s="14" t="s">
        <v>78</v>
      </c>
      <c r="AW182" s="14" t="s">
        <v>30</v>
      </c>
      <c r="AX182" s="14" t="s">
        <v>68</v>
      </c>
      <c r="AY182" s="227" t="s">
        <v>166</v>
      </c>
    </row>
    <row r="183" spans="1:65" s="13" customFormat="1" ht="11.25">
      <c r="B183" s="206"/>
      <c r="C183" s="207"/>
      <c r="D183" s="208" t="s">
        <v>175</v>
      </c>
      <c r="E183" s="209" t="s">
        <v>19</v>
      </c>
      <c r="F183" s="210" t="s">
        <v>1709</v>
      </c>
      <c r="G183" s="207"/>
      <c r="H183" s="209" t="s">
        <v>19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175</v>
      </c>
      <c r="AU183" s="216" t="s">
        <v>78</v>
      </c>
      <c r="AV183" s="13" t="s">
        <v>76</v>
      </c>
      <c r="AW183" s="13" t="s">
        <v>30</v>
      </c>
      <c r="AX183" s="13" t="s">
        <v>68</v>
      </c>
      <c r="AY183" s="216" t="s">
        <v>166</v>
      </c>
    </row>
    <row r="184" spans="1:65" s="14" customFormat="1" ht="11.25">
      <c r="B184" s="217"/>
      <c r="C184" s="218"/>
      <c r="D184" s="208" t="s">
        <v>175</v>
      </c>
      <c r="E184" s="219" t="s">
        <v>19</v>
      </c>
      <c r="F184" s="220" t="s">
        <v>76</v>
      </c>
      <c r="G184" s="218"/>
      <c r="H184" s="221">
        <v>1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175</v>
      </c>
      <c r="AU184" s="227" t="s">
        <v>78</v>
      </c>
      <c r="AV184" s="14" t="s">
        <v>78</v>
      </c>
      <c r="AW184" s="14" t="s">
        <v>30</v>
      </c>
      <c r="AX184" s="14" t="s">
        <v>68</v>
      </c>
      <c r="AY184" s="227" t="s">
        <v>166</v>
      </c>
    </row>
    <row r="185" spans="1:65" s="13" customFormat="1" ht="11.25">
      <c r="B185" s="206"/>
      <c r="C185" s="207"/>
      <c r="D185" s="208" t="s">
        <v>175</v>
      </c>
      <c r="E185" s="209" t="s">
        <v>19</v>
      </c>
      <c r="F185" s="210" t="s">
        <v>1708</v>
      </c>
      <c r="G185" s="207"/>
      <c r="H185" s="209" t="s">
        <v>19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175</v>
      </c>
      <c r="AU185" s="216" t="s">
        <v>78</v>
      </c>
      <c r="AV185" s="13" t="s">
        <v>76</v>
      </c>
      <c r="AW185" s="13" t="s">
        <v>30</v>
      </c>
      <c r="AX185" s="13" t="s">
        <v>68</v>
      </c>
      <c r="AY185" s="216" t="s">
        <v>166</v>
      </c>
    </row>
    <row r="186" spans="1:65" s="14" customFormat="1" ht="11.25">
      <c r="B186" s="217"/>
      <c r="C186" s="218"/>
      <c r="D186" s="208" t="s">
        <v>175</v>
      </c>
      <c r="E186" s="219" t="s">
        <v>19</v>
      </c>
      <c r="F186" s="220" t="s">
        <v>78</v>
      </c>
      <c r="G186" s="218"/>
      <c r="H186" s="221">
        <v>2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175</v>
      </c>
      <c r="AU186" s="227" t="s">
        <v>78</v>
      </c>
      <c r="AV186" s="14" t="s">
        <v>78</v>
      </c>
      <c r="AW186" s="14" t="s">
        <v>30</v>
      </c>
      <c r="AX186" s="14" t="s">
        <v>68</v>
      </c>
      <c r="AY186" s="227" t="s">
        <v>166</v>
      </c>
    </row>
    <row r="187" spans="1:65" s="15" customFormat="1" ht="11.25">
      <c r="B187" s="228"/>
      <c r="C187" s="229"/>
      <c r="D187" s="208" t="s">
        <v>175</v>
      </c>
      <c r="E187" s="230" t="s">
        <v>19</v>
      </c>
      <c r="F187" s="231" t="s">
        <v>182</v>
      </c>
      <c r="G187" s="229"/>
      <c r="H187" s="232">
        <v>5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175</v>
      </c>
      <c r="AU187" s="238" t="s">
        <v>78</v>
      </c>
      <c r="AV187" s="15" t="s">
        <v>173</v>
      </c>
      <c r="AW187" s="15" t="s">
        <v>30</v>
      </c>
      <c r="AX187" s="15" t="s">
        <v>76</v>
      </c>
      <c r="AY187" s="238" t="s">
        <v>166</v>
      </c>
    </row>
    <row r="188" spans="1:65" s="2" customFormat="1" ht="21.75" customHeight="1">
      <c r="A188" s="35"/>
      <c r="B188" s="36"/>
      <c r="C188" s="239" t="s">
        <v>467</v>
      </c>
      <c r="D188" s="239" t="s">
        <v>184</v>
      </c>
      <c r="E188" s="240" t="s">
        <v>1562</v>
      </c>
      <c r="F188" s="241" t="s">
        <v>1563</v>
      </c>
      <c r="G188" s="242" t="s">
        <v>275</v>
      </c>
      <c r="H188" s="243">
        <v>4</v>
      </c>
      <c r="I188" s="244"/>
      <c r="J188" s="245">
        <f>ROUND(I188*H188,2)</f>
        <v>0</v>
      </c>
      <c r="K188" s="241" t="s">
        <v>172</v>
      </c>
      <c r="L188" s="246"/>
      <c r="M188" s="247" t="s">
        <v>19</v>
      </c>
      <c r="N188" s="248" t="s">
        <v>39</v>
      </c>
      <c r="O188" s="65"/>
      <c r="P188" s="202">
        <f>O188*H188</f>
        <v>0</v>
      </c>
      <c r="Q188" s="202">
        <v>8.0000000000000002E-3</v>
      </c>
      <c r="R188" s="202">
        <f>Q188*H188</f>
        <v>3.2000000000000001E-2</v>
      </c>
      <c r="S188" s="202">
        <v>0</v>
      </c>
      <c r="T188" s="20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4" t="s">
        <v>372</v>
      </c>
      <c r="AT188" s="204" t="s">
        <v>184</v>
      </c>
      <c r="AU188" s="204" t="s">
        <v>78</v>
      </c>
      <c r="AY188" s="18" t="s">
        <v>166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8" t="s">
        <v>76</v>
      </c>
      <c r="BK188" s="205">
        <f>ROUND(I188*H188,2)</f>
        <v>0</v>
      </c>
      <c r="BL188" s="18" t="s">
        <v>278</v>
      </c>
      <c r="BM188" s="204" t="s">
        <v>1731</v>
      </c>
    </row>
    <row r="189" spans="1:65" s="2" customFormat="1" ht="33" customHeight="1">
      <c r="A189" s="35"/>
      <c r="B189" s="36"/>
      <c r="C189" s="239" t="s">
        <v>471</v>
      </c>
      <c r="D189" s="239" t="s">
        <v>184</v>
      </c>
      <c r="E189" s="240" t="s">
        <v>1732</v>
      </c>
      <c r="F189" s="241" t="s">
        <v>1733</v>
      </c>
      <c r="G189" s="242" t="s">
        <v>275</v>
      </c>
      <c r="H189" s="243">
        <v>1</v>
      </c>
      <c r="I189" s="244"/>
      <c r="J189" s="245">
        <f>ROUND(I189*H189,2)</f>
        <v>0</v>
      </c>
      <c r="K189" s="241" t="s">
        <v>172</v>
      </c>
      <c r="L189" s="246"/>
      <c r="M189" s="247" t="s">
        <v>19</v>
      </c>
      <c r="N189" s="248" t="s">
        <v>39</v>
      </c>
      <c r="O189" s="65"/>
      <c r="P189" s="202">
        <f>O189*H189</f>
        <v>0</v>
      </c>
      <c r="Q189" s="202">
        <v>1.6E-2</v>
      </c>
      <c r="R189" s="202">
        <f>Q189*H189</f>
        <v>1.6E-2</v>
      </c>
      <c r="S189" s="202">
        <v>0</v>
      </c>
      <c r="T189" s="20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4" t="s">
        <v>372</v>
      </c>
      <c r="AT189" s="204" t="s">
        <v>184</v>
      </c>
      <c r="AU189" s="204" t="s">
        <v>78</v>
      </c>
      <c r="AY189" s="18" t="s">
        <v>166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8" t="s">
        <v>76</v>
      </c>
      <c r="BK189" s="205">
        <f>ROUND(I189*H189,2)</f>
        <v>0</v>
      </c>
      <c r="BL189" s="18" t="s">
        <v>278</v>
      </c>
      <c r="BM189" s="204" t="s">
        <v>1734</v>
      </c>
    </row>
    <row r="190" spans="1:65" s="2" customFormat="1" ht="21.75" customHeight="1">
      <c r="A190" s="35"/>
      <c r="B190" s="36"/>
      <c r="C190" s="193" t="s">
        <v>475</v>
      </c>
      <c r="D190" s="193" t="s">
        <v>168</v>
      </c>
      <c r="E190" s="194" t="s">
        <v>1735</v>
      </c>
      <c r="F190" s="195" t="s">
        <v>1736</v>
      </c>
      <c r="G190" s="196" t="s">
        <v>275</v>
      </c>
      <c r="H190" s="197">
        <v>5</v>
      </c>
      <c r="I190" s="198"/>
      <c r="J190" s="199">
        <f>ROUND(I190*H190,2)</f>
        <v>0</v>
      </c>
      <c r="K190" s="195" t="s">
        <v>172</v>
      </c>
      <c r="L190" s="40"/>
      <c r="M190" s="200" t="s">
        <v>19</v>
      </c>
      <c r="N190" s="201" t="s">
        <v>39</v>
      </c>
      <c r="O190" s="65"/>
      <c r="P190" s="202">
        <f>O190*H190</f>
        <v>0</v>
      </c>
      <c r="Q190" s="202">
        <v>4.0000000000000003E-5</v>
      </c>
      <c r="R190" s="202">
        <f>Q190*H190</f>
        <v>2.0000000000000001E-4</v>
      </c>
      <c r="S190" s="202">
        <v>0</v>
      </c>
      <c r="T190" s="20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4" t="s">
        <v>278</v>
      </c>
      <c r="AT190" s="204" t="s">
        <v>168</v>
      </c>
      <c r="AU190" s="204" t="s">
        <v>78</v>
      </c>
      <c r="AY190" s="18" t="s">
        <v>166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8" t="s">
        <v>76</v>
      </c>
      <c r="BK190" s="205">
        <f>ROUND(I190*H190,2)</f>
        <v>0</v>
      </c>
      <c r="BL190" s="18" t="s">
        <v>278</v>
      </c>
      <c r="BM190" s="204" t="s">
        <v>1737</v>
      </c>
    </row>
    <row r="191" spans="1:65" s="13" customFormat="1" ht="11.25">
      <c r="B191" s="206"/>
      <c r="C191" s="207"/>
      <c r="D191" s="208" t="s">
        <v>175</v>
      </c>
      <c r="E191" s="209" t="s">
        <v>19</v>
      </c>
      <c r="F191" s="210" t="s">
        <v>1728</v>
      </c>
      <c r="G191" s="207"/>
      <c r="H191" s="209" t="s">
        <v>19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175</v>
      </c>
      <c r="AU191" s="216" t="s">
        <v>78</v>
      </c>
      <c r="AV191" s="13" t="s">
        <v>76</v>
      </c>
      <c r="AW191" s="13" t="s">
        <v>30</v>
      </c>
      <c r="AX191" s="13" t="s">
        <v>68</v>
      </c>
      <c r="AY191" s="216" t="s">
        <v>166</v>
      </c>
    </row>
    <row r="192" spans="1:65" s="14" customFormat="1" ht="11.25">
      <c r="B192" s="217"/>
      <c r="C192" s="218"/>
      <c r="D192" s="208" t="s">
        <v>175</v>
      </c>
      <c r="E192" s="219" t="s">
        <v>19</v>
      </c>
      <c r="F192" s="220" t="s">
        <v>78</v>
      </c>
      <c r="G192" s="218"/>
      <c r="H192" s="221">
        <v>2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175</v>
      </c>
      <c r="AU192" s="227" t="s">
        <v>78</v>
      </c>
      <c r="AV192" s="14" t="s">
        <v>78</v>
      </c>
      <c r="AW192" s="14" t="s">
        <v>30</v>
      </c>
      <c r="AX192" s="14" t="s">
        <v>68</v>
      </c>
      <c r="AY192" s="227" t="s">
        <v>166</v>
      </c>
    </row>
    <row r="193" spans="1:65" s="13" customFormat="1" ht="11.25">
      <c r="B193" s="206"/>
      <c r="C193" s="207"/>
      <c r="D193" s="208" t="s">
        <v>175</v>
      </c>
      <c r="E193" s="209" t="s">
        <v>19</v>
      </c>
      <c r="F193" s="210" t="s">
        <v>1709</v>
      </c>
      <c r="G193" s="207"/>
      <c r="H193" s="209" t="s">
        <v>19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175</v>
      </c>
      <c r="AU193" s="216" t="s">
        <v>78</v>
      </c>
      <c r="AV193" s="13" t="s">
        <v>76</v>
      </c>
      <c r="AW193" s="13" t="s">
        <v>30</v>
      </c>
      <c r="AX193" s="13" t="s">
        <v>68</v>
      </c>
      <c r="AY193" s="216" t="s">
        <v>166</v>
      </c>
    </row>
    <row r="194" spans="1:65" s="14" customFormat="1" ht="11.25">
      <c r="B194" s="217"/>
      <c r="C194" s="218"/>
      <c r="D194" s="208" t="s">
        <v>175</v>
      </c>
      <c r="E194" s="219" t="s">
        <v>19</v>
      </c>
      <c r="F194" s="220" t="s">
        <v>76</v>
      </c>
      <c r="G194" s="218"/>
      <c r="H194" s="221">
        <v>1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175</v>
      </c>
      <c r="AU194" s="227" t="s">
        <v>78</v>
      </c>
      <c r="AV194" s="14" t="s">
        <v>78</v>
      </c>
      <c r="AW194" s="14" t="s">
        <v>30</v>
      </c>
      <c r="AX194" s="14" t="s">
        <v>68</v>
      </c>
      <c r="AY194" s="227" t="s">
        <v>166</v>
      </c>
    </row>
    <row r="195" spans="1:65" s="13" customFormat="1" ht="11.25">
      <c r="B195" s="206"/>
      <c r="C195" s="207"/>
      <c r="D195" s="208" t="s">
        <v>175</v>
      </c>
      <c r="E195" s="209" t="s">
        <v>19</v>
      </c>
      <c r="F195" s="210" t="s">
        <v>1708</v>
      </c>
      <c r="G195" s="207"/>
      <c r="H195" s="209" t="s">
        <v>19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175</v>
      </c>
      <c r="AU195" s="216" t="s">
        <v>78</v>
      </c>
      <c r="AV195" s="13" t="s">
        <v>76</v>
      </c>
      <c r="AW195" s="13" t="s">
        <v>30</v>
      </c>
      <c r="AX195" s="13" t="s">
        <v>68</v>
      </c>
      <c r="AY195" s="216" t="s">
        <v>166</v>
      </c>
    </row>
    <row r="196" spans="1:65" s="14" customFormat="1" ht="11.25">
      <c r="B196" s="217"/>
      <c r="C196" s="218"/>
      <c r="D196" s="208" t="s">
        <v>175</v>
      </c>
      <c r="E196" s="219" t="s">
        <v>19</v>
      </c>
      <c r="F196" s="220" t="s">
        <v>78</v>
      </c>
      <c r="G196" s="218"/>
      <c r="H196" s="221">
        <v>2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175</v>
      </c>
      <c r="AU196" s="227" t="s">
        <v>78</v>
      </c>
      <c r="AV196" s="14" t="s">
        <v>78</v>
      </c>
      <c r="AW196" s="14" t="s">
        <v>30</v>
      </c>
      <c r="AX196" s="14" t="s">
        <v>68</v>
      </c>
      <c r="AY196" s="227" t="s">
        <v>166</v>
      </c>
    </row>
    <row r="197" spans="1:65" s="15" customFormat="1" ht="11.25">
      <c r="B197" s="228"/>
      <c r="C197" s="229"/>
      <c r="D197" s="208" t="s">
        <v>175</v>
      </c>
      <c r="E197" s="230" t="s">
        <v>19</v>
      </c>
      <c r="F197" s="231" t="s">
        <v>182</v>
      </c>
      <c r="G197" s="229"/>
      <c r="H197" s="232">
        <v>5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175</v>
      </c>
      <c r="AU197" s="238" t="s">
        <v>78</v>
      </c>
      <c r="AV197" s="15" t="s">
        <v>173</v>
      </c>
      <c r="AW197" s="15" t="s">
        <v>30</v>
      </c>
      <c r="AX197" s="15" t="s">
        <v>76</v>
      </c>
      <c r="AY197" s="238" t="s">
        <v>166</v>
      </c>
    </row>
    <row r="198" spans="1:65" s="2" customFormat="1" ht="21.75" customHeight="1">
      <c r="A198" s="35"/>
      <c r="B198" s="36"/>
      <c r="C198" s="239" t="s">
        <v>479</v>
      </c>
      <c r="D198" s="239" t="s">
        <v>184</v>
      </c>
      <c r="E198" s="240" t="s">
        <v>1738</v>
      </c>
      <c r="F198" s="241" t="s">
        <v>1739</v>
      </c>
      <c r="G198" s="242" t="s">
        <v>275</v>
      </c>
      <c r="H198" s="243">
        <v>5</v>
      </c>
      <c r="I198" s="244"/>
      <c r="J198" s="245">
        <f>ROUND(I198*H198,2)</f>
        <v>0</v>
      </c>
      <c r="K198" s="241" t="s">
        <v>172</v>
      </c>
      <c r="L198" s="246"/>
      <c r="M198" s="247" t="s">
        <v>19</v>
      </c>
      <c r="N198" s="248" t="s">
        <v>39</v>
      </c>
      <c r="O198" s="65"/>
      <c r="P198" s="202">
        <f>O198*H198</f>
        <v>0</v>
      </c>
      <c r="Q198" s="202">
        <v>2.5000000000000001E-3</v>
      </c>
      <c r="R198" s="202">
        <f>Q198*H198</f>
        <v>1.2500000000000001E-2</v>
      </c>
      <c r="S198" s="202">
        <v>0</v>
      </c>
      <c r="T198" s="20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4" t="s">
        <v>372</v>
      </c>
      <c r="AT198" s="204" t="s">
        <v>184</v>
      </c>
      <c r="AU198" s="204" t="s">
        <v>78</v>
      </c>
      <c r="AY198" s="18" t="s">
        <v>166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8" t="s">
        <v>76</v>
      </c>
      <c r="BK198" s="205">
        <f>ROUND(I198*H198,2)</f>
        <v>0</v>
      </c>
      <c r="BL198" s="18" t="s">
        <v>278</v>
      </c>
      <c r="BM198" s="204" t="s">
        <v>1740</v>
      </c>
    </row>
    <row r="199" spans="1:65" s="2" customFormat="1" ht="29.25">
      <c r="A199" s="35"/>
      <c r="B199" s="36"/>
      <c r="C199" s="37"/>
      <c r="D199" s="208" t="s">
        <v>208</v>
      </c>
      <c r="E199" s="37"/>
      <c r="F199" s="249" t="s">
        <v>1741</v>
      </c>
      <c r="G199" s="37"/>
      <c r="H199" s="37"/>
      <c r="I199" s="116"/>
      <c r="J199" s="37"/>
      <c r="K199" s="37"/>
      <c r="L199" s="40"/>
      <c r="M199" s="250"/>
      <c r="N199" s="25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208</v>
      </c>
      <c r="AU199" s="18" t="s">
        <v>78</v>
      </c>
    </row>
    <row r="200" spans="1:65" s="2" customFormat="1" ht="33" customHeight="1">
      <c r="A200" s="35"/>
      <c r="B200" s="36"/>
      <c r="C200" s="193" t="s">
        <v>483</v>
      </c>
      <c r="D200" s="193" t="s">
        <v>168</v>
      </c>
      <c r="E200" s="194" t="s">
        <v>1742</v>
      </c>
      <c r="F200" s="195" t="s">
        <v>1743</v>
      </c>
      <c r="G200" s="196" t="s">
        <v>275</v>
      </c>
      <c r="H200" s="197">
        <v>10</v>
      </c>
      <c r="I200" s="198"/>
      <c r="J200" s="199">
        <f>ROUND(I200*H200,2)</f>
        <v>0</v>
      </c>
      <c r="K200" s="195" t="s">
        <v>172</v>
      </c>
      <c r="L200" s="40"/>
      <c r="M200" s="200" t="s">
        <v>19</v>
      </c>
      <c r="N200" s="201" t="s">
        <v>39</v>
      </c>
      <c r="O200" s="65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4" t="s">
        <v>278</v>
      </c>
      <c r="AT200" s="204" t="s">
        <v>168</v>
      </c>
      <c r="AU200" s="204" t="s">
        <v>78</v>
      </c>
      <c r="AY200" s="18" t="s">
        <v>166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8" t="s">
        <v>76</v>
      </c>
      <c r="BK200" s="205">
        <f>ROUND(I200*H200,2)</f>
        <v>0</v>
      </c>
      <c r="BL200" s="18" t="s">
        <v>278</v>
      </c>
      <c r="BM200" s="204" t="s">
        <v>1744</v>
      </c>
    </row>
    <row r="201" spans="1:65" s="2" customFormat="1" ht="16.5" customHeight="1">
      <c r="A201" s="35"/>
      <c r="B201" s="36"/>
      <c r="C201" s="239" t="s">
        <v>487</v>
      </c>
      <c r="D201" s="239" t="s">
        <v>184</v>
      </c>
      <c r="E201" s="240" t="s">
        <v>1745</v>
      </c>
      <c r="F201" s="241" t="s">
        <v>1746</v>
      </c>
      <c r="G201" s="242" t="s">
        <v>275</v>
      </c>
      <c r="H201" s="243">
        <v>3</v>
      </c>
      <c r="I201" s="244"/>
      <c r="J201" s="245">
        <f>ROUND(I201*H201,2)</f>
        <v>0</v>
      </c>
      <c r="K201" s="241" t="s">
        <v>172</v>
      </c>
      <c r="L201" s="246"/>
      <c r="M201" s="247" t="s">
        <v>19</v>
      </c>
      <c r="N201" s="248" t="s">
        <v>39</v>
      </c>
      <c r="O201" s="65"/>
      <c r="P201" s="202">
        <f>O201*H201</f>
        <v>0</v>
      </c>
      <c r="Q201" s="202">
        <v>5.0000000000000001E-4</v>
      </c>
      <c r="R201" s="202">
        <f>Q201*H201</f>
        <v>1.5E-3</v>
      </c>
      <c r="S201" s="202">
        <v>0</v>
      </c>
      <c r="T201" s="20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4" t="s">
        <v>372</v>
      </c>
      <c r="AT201" s="204" t="s">
        <v>184</v>
      </c>
      <c r="AU201" s="204" t="s">
        <v>78</v>
      </c>
      <c r="AY201" s="18" t="s">
        <v>166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8" t="s">
        <v>76</v>
      </c>
      <c r="BK201" s="205">
        <f>ROUND(I201*H201,2)</f>
        <v>0</v>
      </c>
      <c r="BL201" s="18" t="s">
        <v>278</v>
      </c>
      <c r="BM201" s="204" t="s">
        <v>1747</v>
      </c>
    </row>
    <row r="202" spans="1:65" s="2" customFormat="1" ht="29.25">
      <c r="A202" s="35"/>
      <c r="B202" s="36"/>
      <c r="C202" s="37"/>
      <c r="D202" s="208" t="s">
        <v>208</v>
      </c>
      <c r="E202" s="37"/>
      <c r="F202" s="249" t="s">
        <v>1748</v>
      </c>
      <c r="G202" s="37"/>
      <c r="H202" s="37"/>
      <c r="I202" s="116"/>
      <c r="J202" s="37"/>
      <c r="K202" s="37"/>
      <c r="L202" s="40"/>
      <c r="M202" s="250"/>
      <c r="N202" s="25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208</v>
      </c>
      <c r="AU202" s="18" t="s">
        <v>78</v>
      </c>
    </row>
    <row r="203" spans="1:65" s="2" customFormat="1" ht="16.5" customHeight="1">
      <c r="A203" s="35"/>
      <c r="B203" s="36"/>
      <c r="C203" s="239" t="s">
        <v>491</v>
      </c>
      <c r="D203" s="239" t="s">
        <v>184</v>
      </c>
      <c r="E203" s="240" t="s">
        <v>1586</v>
      </c>
      <c r="F203" s="241" t="s">
        <v>1587</v>
      </c>
      <c r="G203" s="242" t="s">
        <v>275</v>
      </c>
      <c r="H203" s="243">
        <v>5</v>
      </c>
      <c r="I203" s="244"/>
      <c r="J203" s="245">
        <f>ROUND(I203*H203,2)</f>
        <v>0</v>
      </c>
      <c r="K203" s="241" t="s">
        <v>172</v>
      </c>
      <c r="L203" s="246"/>
      <c r="M203" s="247" t="s">
        <v>19</v>
      </c>
      <c r="N203" s="248" t="s">
        <v>39</v>
      </c>
      <c r="O203" s="65"/>
      <c r="P203" s="202">
        <f>O203*H203</f>
        <v>0</v>
      </c>
      <c r="Q203" s="202">
        <v>5.0000000000000001E-4</v>
      </c>
      <c r="R203" s="202">
        <f>Q203*H203</f>
        <v>2.5000000000000001E-3</v>
      </c>
      <c r="S203" s="202">
        <v>0</v>
      </c>
      <c r="T203" s="20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4" t="s">
        <v>372</v>
      </c>
      <c r="AT203" s="204" t="s">
        <v>184</v>
      </c>
      <c r="AU203" s="204" t="s">
        <v>78</v>
      </c>
      <c r="AY203" s="18" t="s">
        <v>166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8" t="s">
        <v>76</v>
      </c>
      <c r="BK203" s="205">
        <f>ROUND(I203*H203,2)</f>
        <v>0</v>
      </c>
      <c r="BL203" s="18" t="s">
        <v>278</v>
      </c>
      <c r="BM203" s="204" t="s">
        <v>1749</v>
      </c>
    </row>
    <row r="204" spans="1:65" s="2" customFormat="1" ht="16.5" customHeight="1">
      <c r="A204" s="35"/>
      <c r="B204" s="36"/>
      <c r="C204" s="193" t="s">
        <v>495</v>
      </c>
      <c r="D204" s="193" t="s">
        <v>168</v>
      </c>
      <c r="E204" s="194" t="s">
        <v>1626</v>
      </c>
      <c r="F204" s="195" t="s">
        <v>1627</v>
      </c>
      <c r="G204" s="196" t="s">
        <v>275</v>
      </c>
      <c r="H204" s="197">
        <v>3</v>
      </c>
      <c r="I204" s="198"/>
      <c r="J204" s="199">
        <f>ROUND(I204*H204,2)</f>
        <v>0</v>
      </c>
      <c r="K204" s="195" t="s">
        <v>172</v>
      </c>
      <c r="L204" s="40"/>
      <c r="M204" s="200" t="s">
        <v>19</v>
      </c>
      <c r="N204" s="201" t="s">
        <v>39</v>
      </c>
      <c r="O204" s="65"/>
      <c r="P204" s="202">
        <f>O204*H204</f>
        <v>0</v>
      </c>
      <c r="Q204" s="202">
        <v>6.9999999999999994E-5</v>
      </c>
      <c r="R204" s="202">
        <f>Q204*H204</f>
        <v>2.0999999999999998E-4</v>
      </c>
      <c r="S204" s="202">
        <v>0</v>
      </c>
      <c r="T204" s="20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4" t="s">
        <v>278</v>
      </c>
      <c r="AT204" s="204" t="s">
        <v>168</v>
      </c>
      <c r="AU204" s="204" t="s">
        <v>78</v>
      </c>
      <c r="AY204" s="18" t="s">
        <v>166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8" t="s">
        <v>76</v>
      </c>
      <c r="BK204" s="205">
        <f>ROUND(I204*H204,2)</f>
        <v>0</v>
      </c>
      <c r="BL204" s="18" t="s">
        <v>278</v>
      </c>
      <c r="BM204" s="204" t="s">
        <v>1750</v>
      </c>
    </row>
    <row r="205" spans="1:65" s="2" customFormat="1" ht="16.5" customHeight="1">
      <c r="A205" s="35"/>
      <c r="B205" s="36"/>
      <c r="C205" s="193" t="s">
        <v>501</v>
      </c>
      <c r="D205" s="193" t="s">
        <v>168</v>
      </c>
      <c r="E205" s="194" t="s">
        <v>1629</v>
      </c>
      <c r="F205" s="195" t="s">
        <v>1630</v>
      </c>
      <c r="G205" s="196" t="s">
        <v>275</v>
      </c>
      <c r="H205" s="197">
        <v>2</v>
      </c>
      <c r="I205" s="198"/>
      <c r="J205" s="199">
        <f>ROUND(I205*H205,2)</f>
        <v>0</v>
      </c>
      <c r="K205" s="195" t="s">
        <v>172</v>
      </c>
      <c r="L205" s="40"/>
      <c r="M205" s="200" t="s">
        <v>19</v>
      </c>
      <c r="N205" s="201" t="s">
        <v>39</v>
      </c>
      <c r="O205" s="65"/>
      <c r="P205" s="202">
        <f>O205*H205</f>
        <v>0</v>
      </c>
      <c r="Q205" s="202">
        <v>3.1E-4</v>
      </c>
      <c r="R205" s="202">
        <f>Q205*H205</f>
        <v>6.2E-4</v>
      </c>
      <c r="S205" s="202">
        <v>0</v>
      </c>
      <c r="T205" s="20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4" t="s">
        <v>278</v>
      </c>
      <c r="AT205" s="204" t="s">
        <v>168</v>
      </c>
      <c r="AU205" s="204" t="s">
        <v>78</v>
      </c>
      <c r="AY205" s="18" t="s">
        <v>166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8" t="s">
        <v>76</v>
      </c>
      <c r="BK205" s="205">
        <f>ROUND(I205*H205,2)</f>
        <v>0</v>
      </c>
      <c r="BL205" s="18" t="s">
        <v>278</v>
      </c>
      <c r="BM205" s="204" t="s">
        <v>1751</v>
      </c>
    </row>
    <row r="206" spans="1:65" s="2" customFormat="1" ht="21.75" customHeight="1">
      <c r="A206" s="35"/>
      <c r="B206" s="36"/>
      <c r="C206" s="193" t="s">
        <v>505</v>
      </c>
      <c r="D206" s="193" t="s">
        <v>168</v>
      </c>
      <c r="E206" s="194" t="s">
        <v>1565</v>
      </c>
      <c r="F206" s="195" t="s">
        <v>1566</v>
      </c>
      <c r="G206" s="196" t="s">
        <v>213</v>
      </c>
      <c r="H206" s="197">
        <v>5</v>
      </c>
      <c r="I206" s="198"/>
      <c r="J206" s="199">
        <f>ROUND(I206*H206,2)</f>
        <v>0</v>
      </c>
      <c r="K206" s="195" t="s">
        <v>172</v>
      </c>
      <c r="L206" s="40"/>
      <c r="M206" s="200" t="s">
        <v>19</v>
      </c>
      <c r="N206" s="201" t="s">
        <v>39</v>
      </c>
      <c r="O206" s="65"/>
      <c r="P206" s="202">
        <f>O206*H206</f>
        <v>0</v>
      </c>
      <c r="Q206" s="202">
        <v>5.6999999999999998E-4</v>
      </c>
      <c r="R206" s="202">
        <f>Q206*H206</f>
        <v>2.8500000000000001E-3</v>
      </c>
      <c r="S206" s="202">
        <v>0</v>
      </c>
      <c r="T206" s="20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4" t="s">
        <v>278</v>
      </c>
      <c r="AT206" s="204" t="s">
        <v>168</v>
      </c>
      <c r="AU206" s="204" t="s">
        <v>78</v>
      </c>
      <c r="AY206" s="18" t="s">
        <v>166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8" t="s">
        <v>76</v>
      </c>
      <c r="BK206" s="205">
        <f>ROUND(I206*H206,2)</f>
        <v>0</v>
      </c>
      <c r="BL206" s="18" t="s">
        <v>278</v>
      </c>
      <c r="BM206" s="204" t="s">
        <v>1752</v>
      </c>
    </row>
    <row r="207" spans="1:65" s="13" customFormat="1" ht="11.25">
      <c r="B207" s="206"/>
      <c r="C207" s="207"/>
      <c r="D207" s="208" t="s">
        <v>175</v>
      </c>
      <c r="E207" s="209" t="s">
        <v>19</v>
      </c>
      <c r="F207" s="210" t="s">
        <v>1728</v>
      </c>
      <c r="G207" s="207"/>
      <c r="H207" s="209" t="s">
        <v>19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175</v>
      </c>
      <c r="AU207" s="216" t="s">
        <v>78</v>
      </c>
      <c r="AV207" s="13" t="s">
        <v>76</v>
      </c>
      <c r="AW207" s="13" t="s">
        <v>30</v>
      </c>
      <c r="AX207" s="13" t="s">
        <v>68</v>
      </c>
      <c r="AY207" s="216" t="s">
        <v>166</v>
      </c>
    </row>
    <row r="208" spans="1:65" s="14" customFormat="1" ht="11.25">
      <c r="B208" s="217"/>
      <c r="C208" s="218"/>
      <c r="D208" s="208" t="s">
        <v>175</v>
      </c>
      <c r="E208" s="219" t="s">
        <v>19</v>
      </c>
      <c r="F208" s="220" t="s">
        <v>78</v>
      </c>
      <c r="G208" s="218"/>
      <c r="H208" s="221">
        <v>2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175</v>
      </c>
      <c r="AU208" s="227" t="s">
        <v>78</v>
      </c>
      <c r="AV208" s="14" t="s">
        <v>78</v>
      </c>
      <c r="AW208" s="14" t="s">
        <v>30</v>
      </c>
      <c r="AX208" s="14" t="s">
        <v>68</v>
      </c>
      <c r="AY208" s="227" t="s">
        <v>166</v>
      </c>
    </row>
    <row r="209" spans="1:65" s="13" customFormat="1" ht="11.25">
      <c r="B209" s="206"/>
      <c r="C209" s="207"/>
      <c r="D209" s="208" t="s">
        <v>175</v>
      </c>
      <c r="E209" s="209" t="s">
        <v>19</v>
      </c>
      <c r="F209" s="210" t="s">
        <v>1709</v>
      </c>
      <c r="G209" s="207"/>
      <c r="H209" s="209" t="s">
        <v>19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175</v>
      </c>
      <c r="AU209" s="216" t="s">
        <v>78</v>
      </c>
      <c r="AV209" s="13" t="s">
        <v>76</v>
      </c>
      <c r="AW209" s="13" t="s">
        <v>30</v>
      </c>
      <c r="AX209" s="13" t="s">
        <v>68</v>
      </c>
      <c r="AY209" s="216" t="s">
        <v>166</v>
      </c>
    </row>
    <row r="210" spans="1:65" s="14" customFormat="1" ht="11.25">
      <c r="B210" s="217"/>
      <c r="C210" s="218"/>
      <c r="D210" s="208" t="s">
        <v>175</v>
      </c>
      <c r="E210" s="219" t="s">
        <v>19</v>
      </c>
      <c r="F210" s="220" t="s">
        <v>76</v>
      </c>
      <c r="G210" s="218"/>
      <c r="H210" s="221">
        <v>1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175</v>
      </c>
      <c r="AU210" s="227" t="s">
        <v>78</v>
      </c>
      <c r="AV210" s="14" t="s">
        <v>78</v>
      </c>
      <c r="AW210" s="14" t="s">
        <v>30</v>
      </c>
      <c r="AX210" s="14" t="s">
        <v>68</v>
      </c>
      <c r="AY210" s="227" t="s">
        <v>166</v>
      </c>
    </row>
    <row r="211" spans="1:65" s="13" customFormat="1" ht="11.25">
      <c r="B211" s="206"/>
      <c r="C211" s="207"/>
      <c r="D211" s="208" t="s">
        <v>175</v>
      </c>
      <c r="E211" s="209" t="s">
        <v>19</v>
      </c>
      <c r="F211" s="210" t="s">
        <v>1708</v>
      </c>
      <c r="G211" s="207"/>
      <c r="H211" s="209" t="s">
        <v>19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175</v>
      </c>
      <c r="AU211" s="216" t="s">
        <v>78</v>
      </c>
      <c r="AV211" s="13" t="s">
        <v>76</v>
      </c>
      <c r="AW211" s="13" t="s">
        <v>30</v>
      </c>
      <c r="AX211" s="13" t="s">
        <v>68</v>
      </c>
      <c r="AY211" s="216" t="s">
        <v>166</v>
      </c>
    </row>
    <row r="212" spans="1:65" s="14" customFormat="1" ht="11.25">
      <c r="B212" s="217"/>
      <c r="C212" s="218"/>
      <c r="D212" s="208" t="s">
        <v>175</v>
      </c>
      <c r="E212" s="219" t="s">
        <v>19</v>
      </c>
      <c r="F212" s="220" t="s">
        <v>78</v>
      </c>
      <c r="G212" s="218"/>
      <c r="H212" s="221">
        <v>2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175</v>
      </c>
      <c r="AU212" s="227" t="s">
        <v>78</v>
      </c>
      <c r="AV212" s="14" t="s">
        <v>78</v>
      </c>
      <c r="AW212" s="14" t="s">
        <v>30</v>
      </c>
      <c r="AX212" s="14" t="s">
        <v>68</v>
      </c>
      <c r="AY212" s="227" t="s">
        <v>166</v>
      </c>
    </row>
    <row r="213" spans="1:65" s="15" customFormat="1" ht="11.25">
      <c r="B213" s="228"/>
      <c r="C213" s="229"/>
      <c r="D213" s="208" t="s">
        <v>175</v>
      </c>
      <c r="E213" s="230" t="s">
        <v>19</v>
      </c>
      <c r="F213" s="231" t="s">
        <v>182</v>
      </c>
      <c r="G213" s="229"/>
      <c r="H213" s="232">
        <v>5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175</v>
      </c>
      <c r="AU213" s="238" t="s">
        <v>78</v>
      </c>
      <c r="AV213" s="15" t="s">
        <v>173</v>
      </c>
      <c r="AW213" s="15" t="s">
        <v>30</v>
      </c>
      <c r="AX213" s="15" t="s">
        <v>76</v>
      </c>
      <c r="AY213" s="238" t="s">
        <v>166</v>
      </c>
    </row>
    <row r="214" spans="1:65" s="2" customFormat="1" ht="21.75" customHeight="1">
      <c r="A214" s="35"/>
      <c r="B214" s="36"/>
      <c r="C214" s="239" t="s">
        <v>509</v>
      </c>
      <c r="D214" s="239" t="s">
        <v>184</v>
      </c>
      <c r="E214" s="240" t="s">
        <v>1570</v>
      </c>
      <c r="F214" s="241" t="s">
        <v>1571</v>
      </c>
      <c r="G214" s="242" t="s">
        <v>213</v>
      </c>
      <c r="H214" s="243">
        <v>5</v>
      </c>
      <c r="I214" s="244"/>
      <c r="J214" s="245">
        <f>ROUND(I214*H214,2)</f>
        <v>0</v>
      </c>
      <c r="K214" s="241" t="s">
        <v>172</v>
      </c>
      <c r="L214" s="246"/>
      <c r="M214" s="247" t="s">
        <v>19</v>
      </c>
      <c r="N214" s="248" t="s">
        <v>39</v>
      </c>
      <c r="O214" s="65"/>
      <c r="P214" s="202">
        <f>O214*H214</f>
        <v>0</v>
      </c>
      <c r="Q214" s="202">
        <v>0.01</v>
      </c>
      <c r="R214" s="202">
        <f>Q214*H214</f>
        <v>0.05</v>
      </c>
      <c r="S214" s="202">
        <v>0</v>
      </c>
      <c r="T214" s="20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4" t="s">
        <v>372</v>
      </c>
      <c r="AT214" s="204" t="s">
        <v>184</v>
      </c>
      <c r="AU214" s="204" t="s">
        <v>78</v>
      </c>
      <c r="AY214" s="18" t="s">
        <v>166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8" t="s">
        <v>76</v>
      </c>
      <c r="BK214" s="205">
        <f>ROUND(I214*H214,2)</f>
        <v>0</v>
      </c>
      <c r="BL214" s="18" t="s">
        <v>278</v>
      </c>
      <c r="BM214" s="204" t="s">
        <v>1753</v>
      </c>
    </row>
    <row r="215" spans="1:65" s="2" customFormat="1" ht="21.75" customHeight="1">
      <c r="A215" s="35"/>
      <c r="B215" s="36"/>
      <c r="C215" s="193" t="s">
        <v>513</v>
      </c>
      <c r="D215" s="193" t="s">
        <v>168</v>
      </c>
      <c r="E215" s="194" t="s">
        <v>1754</v>
      </c>
      <c r="F215" s="195" t="s">
        <v>1755</v>
      </c>
      <c r="G215" s="196" t="s">
        <v>275</v>
      </c>
      <c r="H215" s="197">
        <v>1</v>
      </c>
      <c r="I215" s="198"/>
      <c r="J215" s="199">
        <f>ROUND(I215*H215,2)</f>
        <v>0</v>
      </c>
      <c r="K215" s="195" t="s">
        <v>172</v>
      </c>
      <c r="L215" s="40"/>
      <c r="M215" s="200" t="s">
        <v>19</v>
      </c>
      <c r="N215" s="201" t="s">
        <v>39</v>
      </c>
      <c r="O215" s="65"/>
      <c r="P215" s="202">
        <f>O215*H215</f>
        <v>0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4" t="s">
        <v>278</v>
      </c>
      <c r="AT215" s="204" t="s">
        <v>168</v>
      </c>
      <c r="AU215" s="204" t="s">
        <v>78</v>
      </c>
      <c r="AY215" s="18" t="s">
        <v>166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8" t="s">
        <v>76</v>
      </c>
      <c r="BK215" s="205">
        <f>ROUND(I215*H215,2)</f>
        <v>0</v>
      </c>
      <c r="BL215" s="18" t="s">
        <v>278</v>
      </c>
      <c r="BM215" s="204" t="s">
        <v>1756</v>
      </c>
    </row>
    <row r="216" spans="1:65" s="13" customFormat="1" ht="11.25">
      <c r="B216" s="206"/>
      <c r="C216" s="207"/>
      <c r="D216" s="208" t="s">
        <v>175</v>
      </c>
      <c r="E216" s="209" t="s">
        <v>19</v>
      </c>
      <c r="F216" s="210" t="s">
        <v>1709</v>
      </c>
      <c r="G216" s="207"/>
      <c r="H216" s="209" t="s">
        <v>19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175</v>
      </c>
      <c r="AU216" s="216" t="s">
        <v>78</v>
      </c>
      <c r="AV216" s="13" t="s">
        <v>76</v>
      </c>
      <c r="AW216" s="13" t="s">
        <v>30</v>
      </c>
      <c r="AX216" s="13" t="s">
        <v>68</v>
      </c>
      <c r="AY216" s="216" t="s">
        <v>166</v>
      </c>
    </row>
    <row r="217" spans="1:65" s="14" customFormat="1" ht="11.25">
      <c r="B217" s="217"/>
      <c r="C217" s="218"/>
      <c r="D217" s="208" t="s">
        <v>175</v>
      </c>
      <c r="E217" s="219" t="s">
        <v>19</v>
      </c>
      <c r="F217" s="220" t="s">
        <v>76</v>
      </c>
      <c r="G217" s="218"/>
      <c r="H217" s="221">
        <v>1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175</v>
      </c>
      <c r="AU217" s="227" t="s">
        <v>78</v>
      </c>
      <c r="AV217" s="14" t="s">
        <v>78</v>
      </c>
      <c r="AW217" s="14" t="s">
        <v>30</v>
      </c>
      <c r="AX217" s="14" t="s">
        <v>76</v>
      </c>
      <c r="AY217" s="227" t="s">
        <v>166</v>
      </c>
    </row>
    <row r="218" spans="1:65" s="2" customFormat="1" ht="21.75" customHeight="1">
      <c r="A218" s="35"/>
      <c r="B218" s="36"/>
      <c r="C218" s="239" t="s">
        <v>517</v>
      </c>
      <c r="D218" s="239" t="s">
        <v>184</v>
      </c>
      <c r="E218" s="240" t="s">
        <v>1757</v>
      </c>
      <c r="F218" s="241" t="s">
        <v>1758</v>
      </c>
      <c r="G218" s="242" t="s">
        <v>275</v>
      </c>
      <c r="H218" s="243">
        <v>1</v>
      </c>
      <c r="I218" s="244"/>
      <c r="J218" s="245">
        <f>ROUND(I218*H218,2)</f>
        <v>0</v>
      </c>
      <c r="K218" s="241" t="s">
        <v>172</v>
      </c>
      <c r="L218" s="246"/>
      <c r="M218" s="247" t="s">
        <v>19</v>
      </c>
      <c r="N218" s="248" t="s">
        <v>39</v>
      </c>
      <c r="O218" s="65"/>
      <c r="P218" s="202">
        <f>O218*H218</f>
        <v>0</v>
      </c>
      <c r="Q218" s="202">
        <v>8.4999999999999995E-4</v>
      </c>
      <c r="R218" s="202">
        <f>Q218*H218</f>
        <v>8.4999999999999995E-4</v>
      </c>
      <c r="S218" s="202">
        <v>0</v>
      </c>
      <c r="T218" s="20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4" t="s">
        <v>372</v>
      </c>
      <c r="AT218" s="204" t="s">
        <v>184</v>
      </c>
      <c r="AU218" s="204" t="s">
        <v>78</v>
      </c>
      <c r="AY218" s="18" t="s">
        <v>166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8" t="s">
        <v>76</v>
      </c>
      <c r="BK218" s="205">
        <f>ROUND(I218*H218,2)</f>
        <v>0</v>
      </c>
      <c r="BL218" s="18" t="s">
        <v>278</v>
      </c>
      <c r="BM218" s="204" t="s">
        <v>1759</v>
      </c>
    </row>
    <row r="219" spans="1:65" s="2" customFormat="1" ht="33" customHeight="1">
      <c r="A219" s="35"/>
      <c r="B219" s="36"/>
      <c r="C219" s="193" t="s">
        <v>521</v>
      </c>
      <c r="D219" s="193" t="s">
        <v>168</v>
      </c>
      <c r="E219" s="194" t="s">
        <v>1632</v>
      </c>
      <c r="F219" s="195" t="s">
        <v>1633</v>
      </c>
      <c r="G219" s="196" t="s">
        <v>384</v>
      </c>
      <c r="H219" s="252"/>
      <c r="I219" s="198"/>
      <c r="J219" s="199">
        <f>ROUND(I219*H219,2)</f>
        <v>0</v>
      </c>
      <c r="K219" s="195" t="s">
        <v>172</v>
      </c>
      <c r="L219" s="40"/>
      <c r="M219" s="257" t="s">
        <v>19</v>
      </c>
      <c r="N219" s="258" t="s">
        <v>39</v>
      </c>
      <c r="O219" s="255"/>
      <c r="P219" s="259">
        <f>O219*H219</f>
        <v>0</v>
      </c>
      <c r="Q219" s="259">
        <v>0</v>
      </c>
      <c r="R219" s="259">
        <f>Q219*H219</f>
        <v>0</v>
      </c>
      <c r="S219" s="259">
        <v>0</v>
      </c>
      <c r="T219" s="26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4" t="s">
        <v>278</v>
      </c>
      <c r="AT219" s="204" t="s">
        <v>168</v>
      </c>
      <c r="AU219" s="204" t="s">
        <v>78</v>
      </c>
      <c r="AY219" s="18" t="s">
        <v>166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8" t="s">
        <v>76</v>
      </c>
      <c r="BK219" s="205">
        <f>ROUND(I219*H219,2)</f>
        <v>0</v>
      </c>
      <c r="BL219" s="18" t="s">
        <v>278</v>
      </c>
      <c r="BM219" s="204" t="s">
        <v>1760</v>
      </c>
    </row>
    <row r="220" spans="1:65" s="2" customFormat="1" ht="6.95" customHeight="1">
      <c r="A220" s="35"/>
      <c r="B220" s="48"/>
      <c r="C220" s="49"/>
      <c r="D220" s="49"/>
      <c r="E220" s="49"/>
      <c r="F220" s="49"/>
      <c r="G220" s="49"/>
      <c r="H220" s="49"/>
      <c r="I220" s="143"/>
      <c r="J220" s="49"/>
      <c r="K220" s="49"/>
      <c r="L220" s="40"/>
      <c r="M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</row>
  </sheetData>
  <sheetProtection algorithmName="SHA-512" hashValue="MpJV1fubLLjJXIFkVfTFOUCSiM2Qs5EMgYWd96gvYY7SWKzdAmRbvsrR7uV87XHQU0xWV17UNzIi42ASvkDGBw==" saltValue="6H4TCXuAIdouqONb5w20+LkQ5O+wwFcrgpwVVrfBzpyLdG0u++qLS3GRx/3tEtVZSLuFBaRbKd+S4KN5aHfs+w==" spinCount="100000" sheet="1" objects="1" scenarios="1" formatColumns="0" formatRows="0" autoFilter="0"/>
  <autoFilter ref="C94:K219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117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2" customFormat="1" ht="12" customHeight="1">
      <c r="A8" s="35"/>
      <c r="B8" s="40"/>
      <c r="C8" s="35"/>
      <c r="D8" s="115" t="s">
        <v>125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8" t="s">
        <v>1761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>
        <f>'Rekapitulace zakázky'!AN8</f>
        <v>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04" t="s">
        <v>19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8" t="s">
        <v>26</v>
      </c>
      <c r="J15" s="104" t="s">
        <v>19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zakázky'!AN13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90" t="str">
        <f>'Rekapitulace zakázky'!E14</f>
        <v>Vyplň údaj</v>
      </c>
      <c r="F18" s="391"/>
      <c r="G18" s="391"/>
      <c r="H18" s="391"/>
      <c r="I18" s="118" t="s">
        <v>26</v>
      </c>
      <c r="J18" s="31" t="str">
        <f>'Rekapitulace zakázky'!AN14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04" t="s">
        <v>19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8" t="s">
        <v>26</v>
      </c>
      <c r="J21" s="104" t="s">
        <v>19</v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22</v>
      </c>
      <c r="F24" s="35"/>
      <c r="G24" s="35"/>
      <c r="H24" s="35"/>
      <c r="I24" s="118" t="s">
        <v>26</v>
      </c>
      <c r="J24" s="104" t="s">
        <v>19</v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92" t="s">
        <v>19</v>
      </c>
      <c r="F27" s="392"/>
      <c r="G27" s="392"/>
      <c r="H27" s="392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34</v>
      </c>
      <c r="E30" s="35"/>
      <c r="F30" s="35"/>
      <c r="G30" s="35"/>
      <c r="H30" s="35"/>
      <c r="I30" s="116"/>
      <c r="J30" s="127">
        <f>ROUND(J87,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36</v>
      </c>
      <c r="G32" s="35"/>
      <c r="H32" s="35"/>
      <c r="I32" s="129" t="s">
        <v>35</v>
      </c>
      <c r="J32" s="128" t="s">
        <v>37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38</v>
      </c>
      <c r="E33" s="115" t="s">
        <v>39</v>
      </c>
      <c r="F33" s="131">
        <f>ROUND((SUM(BE87:BE305)),  2)</f>
        <v>0</v>
      </c>
      <c r="G33" s="35"/>
      <c r="H33" s="35"/>
      <c r="I33" s="132">
        <v>0.21</v>
      </c>
      <c r="J33" s="131">
        <f>ROUND(((SUM(BE87:BE305))*I33),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40</v>
      </c>
      <c r="F34" s="131">
        <f>ROUND((SUM(BF87:BF305)),  2)</f>
        <v>0</v>
      </c>
      <c r="G34" s="35"/>
      <c r="H34" s="35"/>
      <c r="I34" s="132">
        <v>0.15</v>
      </c>
      <c r="J34" s="131">
        <f>ROUND(((SUM(BF87:BF305))*I34),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41</v>
      </c>
      <c r="F35" s="131">
        <f>ROUND((SUM(BG87:BG305)),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42</v>
      </c>
      <c r="F36" s="131">
        <f>ROUND((SUM(BH87:BH305)),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43</v>
      </c>
      <c r="F37" s="131">
        <f>ROUND((SUM(BI87:BI305)),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127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3" t="str">
        <f>E7</f>
        <v>Kroměříž - oprava VB</v>
      </c>
      <c r="F48" s="394"/>
      <c r="G48" s="394"/>
      <c r="H48" s="394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125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7" t="str">
        <f>E9</f>
        <v>SO06 - Elektroinstalace</v>
      </c>
      <c r="F50" s="395"/>
      <c r="G50" s="395"/>
      <c r="H50" s="395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8" t="s">
        <v>23</v>
      </c>
      <c r="J52" s="60">
        <f>IF(J12="","",J12)</f>
        <v>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8" t="s">
        <v>29</v>
      </c>
      <c r="J54" s="33" t="str">
        <f>E21</f>
        <v xml:space="preserve">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8" t="s">
        <v>31</v>
      </c>
      <c r="J55" s="33" t="str">
        <f>E24</f>
        <v xml:space="preserve">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128</v>
      </c>
      <c r="D57" s="148"/>
      <c r="E57" s="148"/>
      <c r="F57" s="148"/>
      <c r="G57" s="148"/>
      <c r="H57" s="148"/>
      <c r="I57" s="149"/>
      <c r="J57" s="150" t="s">
        <v>129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66</v>
      </c>
      <c r="D59" s="37"/>
      <c r="E59" s="37"/>
      <c r="F59" s="37"/>
      <c r="G59" s="37"/>
      <c r="H59" s="37"/>
      <c r="I59" s="116"/>
      <c r="J59" s="78">
        <f>J87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130</v>
      </c>
    </row>
    <row r="60" spans="1:47" s="9" customFormat="1" ht="24.95" customHeight="1">
      <c r="B60" s="152"/>
      <c r="C60" s="153"/>
      <c r="D60" s="154" t="s">
        <v>131</v>
      </c>
      <c r="E60" s="155"/>
      <c r="F60" s="155"/>
      <c r="G60" s="155"/>
      <c r="H60" s="155"/>
      <c r="I60" s="156"/>
      <c r="J60" s="157">
        <f>J88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135</v>
      </c>
      <c r="E61" s="161"/>
      <c r="F61" s="161"/>
      <c r="G61" s="161"/>
      <c r="H61" s="161"/>
      <c r="I61" s="162"/>
      <c r="J61" s="163">
        <f>J89</f>
        <v>0</v>
      </c>
      <c r="K61" s="98"/>
      <c r="L61" s="164"/>
    </row>
    <row r="62" spans="1:47" s="10" customFormat="1" ht="19.899999999999999" customHeight="1">
      <c r="B62" s="159"/>
      <c r="C62" s="98"/>
      <c r="D62" s="160" t="s">
        <v>136</v>
      </c>
      <c r="E62" s="161"/>
      <c r="F62" s="161"/>
      <c r="G62" s="161"/>
      <c r="H62" s="161"/>
      <c r="I62" s="162"/>
      <c r="J62" s="163">
        <f>J96</f>
        <v>0</v>
      </c>
      <c r="K62" s="98"/>
      <c r="L62" s="164"/>
    </row>
    <row r="63" spans="1:47" s="9" customFormat="1" ht="24.95" customHeight="1">
      <c r="B63" s="152"/>
      <c r="C63" s="153"/>
      <c r="D63" s="154" t="s">
        <v>138</v>
      </c>
      <c r="E63" s="155"/>
      <c r="F63" s="155"/>
      <c r="G63" s="155"/>
      <c r="H63" s="155"/>
      <c r="I63" s="156"/>
      <c r="J63" s="157">
        <f>J101</f>
        <v>0</v>
      </c>
      <c r="K63" s="153"/>
      <c r="L63" s="158"/>
    </row>
    <row r="64" spans="1:47" s="10" customFormat="1" ht="19.899999999999999" customHeight="1">
      <c r="B64" s="159"/>
      <c r="C64" s="98"/>
      <c r="D64" s="160" t="s">
        <v>1474</v>
      </c>
      <c r="E64" s="161"/>
      <c r="F64" s="161"/>
      <c r="G64" s="161"/>
      <c r="H64" s="161"/>
      <c r="I64" s="162"/>
      <c r="J64" s="163">
        <f>J102</f>
        <v>0</v>
      </c>
      <c r="K64" s="98"/>
      <c r="L64" s="164"/>
    </row>
    <row r="65" spans="1:31" s="9" customFormat="1" ht="24.95" customHeight="1">
      <c r="B65" s="152"/>
      <c r="C65" s="153"/>
      <c r="D65" s="154" t="s">
        <v>1475</v>
      </c>
      <c r="E65" s="155"/>
      <c r="F65" s="155"/>
      <c r="G65" s="155"/>
      <c r="H65" s="155"/>
      <c r="I65" s="156"/>
      <c r="J65" s="157">
        <f>J105</f>
        <v>0</v>
      </c>
      <c r="K65" s="153"/>
      <c r="L65" s="158"/>
    </row>
    <row r="66" spans="1:31" s="10" customFormat="1" ht="19.899999999999999" customHeight="1">
      <c r="B66" s="159"/>
      <c r="C66" s="98"/>
      <c r="D66" s="160" t="s">
        <v>1762</v>
      </c>
      <c r="E66" s="161"/>
      <c r="F66" s="161"/>
      <c r="G66" s="161"/>
      <c r="H66" s="161"/>
      <c r="I66" s="162"/>
      <c r="J66" s="163">
        <f>J108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140</v>
      </c>
      <c r="E67" s="161"/>
      <c r="F67" s="161"/>
      <c r="G67" s="161"/>
      <c r="H67" s="161"/>
      <c r="I67" s="162"/>
      <c r="J67" s="163">
        <f>J300</f>
        <v>0</v>
      </c>
      <c r="K67" s="98"/>
      <c r="L67" s="164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116"/>
      <c r="J68" s="37"/>
      <c r="K68" s="37"/>
      <c r="L68" s="11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143"/>
      <c r="J69" s="49"/>
      <c r="K69" s="49"/>
      <c r="L69" s="11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146"/>
      <c r="J73" s="51"/>
      <c r="K73" s="51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151</v>
      </c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93" t="str">
        <f>E7</f>
        <v>Kroměříž - oprava VB</v>
      </c>
      <c r="F77" s="394"/>
      <c r="G77" s="394"/>
      <c r="H77" s="394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125</v>
      </c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47" t="str">
        <f>E9</f>
        <v>SO06 - Elektroinstalace</v>
      </c>
      <c r="F79" s="395"/>
      <c r="G79" s="395"/>
      <c r="H79" s="395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 xml:space="preserve"> </v>
      </c>
      <c r="G81" s="37"/>
      <c r="H81" s="37"/>
      <c r="I81" s="118" t="s">
        <v>23</v>
      </c>
      <c r="J81" s="60">
        <f>IF(J12="","",J12)</f>
        <v>0</v>
      </c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24</v>
      </c>
      <c r="D83" s="37"/>
      <c r="E83" s="37"/>
      <c r="F83" s="28" t="str">
        <f>E15</f>
        <v xml:space="preserve"> </v>
      </c>
      <c r="G83" s="37"/>
      <c r="H83" s="37"/>
      <c r="I83" s="118" t="s">
        <v>29</v>
      </c>
      <c r="J83" s="33" t="str">
        <f>E21</f>
        <v xml:space="preserve"> </v>
      </c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27</v>
      </c>
      <c r="D84" s="37"/>
      <c r="E84" s="37"/>
      <c r="F84" s="28" t="str">
        <f>IF(E18="","",E18)</f>
        <v>Vyplň údaj</v>
      </c>
      <c r="G84" s="37"/>
      <c r="H84" s="37"/>
      <c r="I84" s="118" t="s">
        <v>31</v>
      </c>
      <c r="J84" s="33" t="str">
        <f>E24</f>
        <v xml:space="preserve"> </v>
      </c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5"/>
      <c r="B86" s="166"/>
      <c r="C86" s="167" t="s">
        <v>152</v>
      </c>
      <c r="D86" s="168" t="s">
        <v>53</v>
      </c>
      <c r="E86" s="168" t="s">
        <v>49</v>
      </c>
      <c r="F86" s="168" t="s">
        <v>50</v>
      </c>
      <c r="G86" s="168" t="s">
        <v>153</v>
      </c>
      <c r="H86" s="168" t="s">
        <v>154</v>
      </c>
      <c r="I86" s="169" t="s">
        <v>155</v>
      </c>
      <c r="J86" s="168" t="s">
        <v>129</v>
      </c>
      <c r="K86" s="170" t="s">
        <v>156</v>
      </c>
      <c r="L86" s="171"/>
      <c r="M86" s="69" t="s">
        <v>19</v>
      </c>
      <c r="N86" s="70" t="s">
        <v>38</v>
      </c>
      <c r="O86" s="70" t="s">
        <v>157</v>
      </c>
      <c r="P86" s="70" t="s">
        <v>158</v>
      </c>
      <c r="Q86" s="70" t="s">
        <v>159</v>
      </c>
      <c r="R86" s="70" t="s">
        <v>160</v>
      </c>
      <c r="S86" s="70" t="s">
        <v>161</v>
      </c>
      <c r="T86" s="71" t="s">
        <v>162</v>
      </c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</row>
    <row r="87" spans="1:65" s="2" customFormat="1" ht="22.9" customHeight="1">
      <c r="A87" s="35"/>
      <c r="B87" s="36"/>
      <c r="C87" s="76" t="s">
        <v>163</v>
      </c>
      <c r="D87" s="37"/>
      <c r="E87" s="37"/>
      <c r="F87" s="37"/>
      <c r="G87" s="37"/>
      <c r="H87" s="37"/>
      <c r="I87" s="116"/>
      <c r="J87" s="172">
        <f>BK87</f>
        <v>0</v>
      </c>
      <c r="K87" s="37"/>
      <c r="L87" s="40"/>
      <c r="M87" s="72"/>
      <c r="N87" s="173"/>
      <c r="O87" s="73"/>
      <c r="P87" s="174">
        <f>P88+P101+P105</f>
        <v>0</v>
      </c>
      <c r="Q87" s="73"/>
      <c r="R87" s="174">
        <f>R88+R101+R105</f>
        <v>1.07081</v>
      </c>
      <c r="S87" s="73"/>
      <c r="T87" s="175">
        <f>T88+T101+T105</f>
        <v>0.9860000000000001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67</v>
      </c>
      <c r="AU87" s="18" t="s">
        <v>130</v>
      </c>
      <c r="BK87" s="176">
        <f>BK88+BK101+BK105</f>
        <v>0</v>
      </c>
    </row>
    <row r="88" spans="1:65" s="12" customFormat="1" ht="25.9" customHeight="1">
      <c r="B88" s="177"/>
      <c r="C88" s="178"/>
      <c r="D88" s="179" t="s">
        <v>67</v>
      </c>
      <c r="E88" s="180" t="s">
        <v>164</v>
      </c>
      <c r="F88" s="180" t="s">
        <v>165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P89+P96</f>
        <v>0</v>
      </c>
      <c r="Q88" s="185"/>
      <c r="R88" s="186">
        <f>R89+R96</f>
        <v>0</v>
      </c>
      <c r="S88" s="185"/>
      <c r="T88" s="187">
        <f>T89+T96</f>
        <v>0.9860000000000001</v>
      </c>
      <c r="AR88" s="188" t="s">
        <v>76</v>
      </c>
      <c r="AT88" s="189" t="s">
        <v>67</v>
      </c>
      <c r="AU88" s="189" t="s">
        <v>68</v>
      </c>
      <c r="AY88" s="188" t="s">
        <v>166</v>
      </c>
      <c r="BK88" s="190">
        <f>BK89+BK96</f>
        <v>0</v>
      </c>
    </row>
    <row r="89" spans="1:65" s="12" customFormat="1" ht="22.9" customHeight="1">
      <c r="B89" s="177"/>
      <c r="C89" s="178"/>
      <c r="D89" s="179" t="s">
        <v>67</v>
      </c>
      <c r="E89" s="191" t="s">
        <v>230</v>
      </c>
      <c r="F89" s="191" t="s">
        <v>286</v>
      </c>
      <c r="G89" s="178"/>
      <c r="H89" s="178"/>
      <c r="I89" s="181"/>
      <c r="J89" s="192">
        <f>BK89</f>
        <v>0</v>
      </c>
      <c r="K89" s="178"/>
      <c r="L89" s="183"/>
      <c r="M89" s="184"/>
      <c r="N89" s="185"/>
      <c r="O89" s="185"/>
      <c r="P89" s="186">
        <f>SUM(P90:P95)</f>
        <v>0</v>
      </c>
      <c r="Q89" s="185"/>
      <c r="R89" s="186">
        <f>SUM(R90:R95)</f>
        <v>0</v>
      </c>
      <c r="S89" s="185"/>
      <c r="T89" s="187">
        <f>SUM(T90:T95)</f>
        <v>0.9860000000000001</v>
      </c>
      <c r="AR89" s="188" t="s">
        <v>76</v>
      </c>
      <c r="AT89" s="189" t="s">
        <v>67</v>
      </c>
      <c r="AU89" s="189" t="s">
        <v>76</v>
      </c>
      <c r="AY89" s="188" t="s">
        <v>166</v>
      </c>
      <c r="BK89" s="190">
        <f>SUM(BK90:BK95)</f>
        <v>0</v>
      </c>
    </row>
    <row r="90" spans="1:65" s="2" customFormat="1" ht="21.75" customHeight="1">
      <c r="A90" s="35"/>
      <c r="B90" s="36"/>
      <c r="C90" s="193" t="s">
        <v>76</v>
      </c>
      <c r="D90" s="193" t="s">
        <v>168</v>
      </c>
      <c r="E90" s="194" t="s">
        <v>1763</v>
      </c>
      <c r="F90" s="195" t="s">
        <v>1764</v>
      </c>
      <c r="G90" s="196" t="s">
        <v>275</v>
      </c>
      <c r="H90" s="197">
        <v>14</v>
      </c>
      <c r="I90" s="198"/>
      <c r="J90" s="199">
        <f t="shared" ref="J90:J95" si="0">ROUND(I90*H90,2)</f>
        <v>0</v>
      </c>
      <c r="K90" s="195" t="s">
        <v>172</v>
      </c>
      <c r="L90" s="40"/>
      <c r="M90" s="200" t="s">
        <v>19</v>
      </c>
      <c r="N90" s="201" t="s">
        <v>39</v>
      </c>
      <c r="O90" s="65"/>
      <c r="P90" s="202">
        <f t="shared" ref="P90:P95" si="1">O90*H90</f>
        <v>0</v>
      </c>
      <c r="Q90" s="202">
        <v>0</v>
      </c>
      <c r="R90" s="202">
        <f t="shared" ref="R90:R95" si="2">Q90*H90</f>
        <v>0</v>
      </c>
      <c r="S90" s="202">
        <v>1E-3</v>
      </c>
      <c r="T90" s="203">
        <f t="shared" ref="T90:T95" si="3">S90*H90</f>
        <v>1.4E-2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173</v>
      </c>
      <c r="AT90" s="204" t="s">
        <v>168</v>
      </c>
      <c r="AU90" s="204" t="s">
        <v>78</v>
      </c>
      <c r="AY90" s="18" t="s">
        <v>166</v>
      </c>
      <c r="BE90" s="205">
        <f t="shared" ref="BE90:BE95" si="4">IF(N90="základní",J90,0)</f>
        <v>0</v>
      </c>
      <c r="BF90" s="205">
        <f t="shared" ref="BF90:BF95" si="5">IF(N90="snížená",J90,0)</f>
        <v>0</v>
      </c>
      <c r="BG90" s="205">
        <f t="shared" ref="BG90:BG95" si="6">IF(N90="zákl. přenesená",J90,0)</f>
        <v>0</v>
      </c>
      <c r="BH90" s="205">
        <f t="shared" ref="BH90:BH95" si="7">IF(N90="sníž. přenesená",J90,0)</f>
        <v>0</v>
      </c>
      <c r="BI90" s="205">
        <f t="shared" ref="BI90:BI95" si="8">IF(N90="nulová",J90,0)</f>
        <v>0</v>
      </c>
      <c r="BJ90" s="18" t="s">
        <v>76</v>
      </c>
      <c r="BK90" s="205">
        <f t="shared" ref="BK90:BK95" si="9">ROUND(I90*H90,2)</f>
        <v>0</v>
      </c>
      <c r="BL90" s="18" t="s">
        <v>173</v>
      </c>
      <c r="BM90" s="204" t="s">
        <v>1765</v>
      </c>
    </row>
    <row r="91" spans="1:65" s="2" customFormat="1" ht="21.75" customHeight="1">
      <c r="A91" s="35"/>
      <c r="B91" s="36"/>
      <c r="C91" s="193" t="s">
        <v>78</v>
      </c>
      <c r="D91" s="193" t="s">
        <v>168</v>
      </c>
      <c r="E91" s="194" t="s">
        <v>1766</v>
      </c>
      <c r="F91" s="195" t="s">
        <v>1767</v>
      </c>
      <c r="G91" s="196" t="s">
        <v>275</v>
      </c>
      <c r="H91" s="197">
        <v>12</v>
      </c>
      <c r="I91" s="198"/>
      <c r="J91" s="199">
        <f t="shared" si="0"/>
        <v>0</v>
      </c>
      <c r="K91" s="195" t="s">
        <v>172</v>
      </c>
      <c r="L91" s="40"/>
      <c r="M91" s="200" t="s">
        <v>19</v>
      </c>
      <c r="N91" s="201" t="s">
        <v>39</v>
      </c>
      <c r="O91" s="65"/>
      <c r="P91" s="202">
        <f t="shared" si="1"/>
        <v>0</v>
      </c>
      <c r="Q91" s="202">
        <v>0</v>
      </c>
      <c r="R91" s="202">
        <f t="shared" si="2"/>
        <v>0</v>
      </c>
      <c r="S91" s="202">
        <v>1E-3</v>
      </c>
      <c r="T91" s="203">
        <f t="shared" si="3"/>
        <v>1.2E-2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173</v>
      </c>
      <c r="AT91" s="204" t="s">
        <v>168</v>
      </c>
      <c r="AU91" s="204" t="s">
        <v>78</v>
      </c>
      <c r="AY91" s="18" t="s">
        <v>166</v>
      </c>
      <c r="BE91" s="205">
        <f t="shared" si="4"/>
        <v>0</v>
      </c>
      <c r="BF91" s="205">
        <f t="shared" si="5"/>
        <v>0</v>
      </c>
      <c r="BG91" s="205">
        <f t="shared" si="6"/>
        <v>0</v>
      </c>
      <c r="BH91" s="205">
        <f t="shared" si="7"/>
        <v>0</v>
      </c>
      <c r="BI91" s="205">
        <f t="shared" si="8"/>
        <v>0</v>
      </c>
      <c r="BJ91" s="18" t="s">
        <v>76</v>
      </c>
      <c r="BK91" s="205">
        <f t="shared" si="9"/>
        <v>0</v>
      </c>
      <c r="BL91" s="18" t="s">
        <v>173</v>
      </c>
      <c r="BM91" s="204" t="s">
        <v>1768</v>
      </c>
    </row>
    <row r="92" spans="1:65" s="2" customFormat="1" ht="21.75" customHeight="1">
      <c r="A92" s="35"/>
      <c r="B92" s="36"/>
      <c r="C92" s="193" t="s">
        <v>183</v>
      </c>
      <c r="D92" s="193" t="s">
        <v>168</v>
      </c>
      <c r="E92" s="194" t="s">
        <v>1769</v>
      </c>
      <c r="F92" s="195" t="s">
        <v>1770</v>
      </c>
      <c r="G92" s="196" t="s">
        <v>275</v>
      </c>
      <c r="H92" s="197">
        <v>8</v>
      </c>
      <c r="I92" s="198"/>
      <c r="J92" s="199">
        <f t="shared" si="0"/>
        <v>0</v>
      </c>
      <c r="K92" s="195" t="s">
        <v>172</v>
      </c>
      <c r="L92" s="40"/>
      <c r="M92" s="200" t="s">
        <v>19</v>
      </c>
      <c r="N92" s="201" t="s">
        <v>39</v>
      </c>
      <c r="O92" s="65"/>
      <c r="P92" s="202">
        <f t="shared" si="1"/>
        <v>0</v>
      </c>
      <c r="Q92" s="202">
        <v>0</v>
      </c>
      <c r="R92" s="202">
        <f t="shared" si="2"/>
        <v>0</v>
      </c>
      <c r="S92" s="202">
        <v>8.0000000000000002E-3</v>
      </c>
      <c r="T92" s="203">
        <f t="shared" si="3"/>
        <v>6.4000000000000001E-2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173</v>
      </c>
      <c r="AT92" s="204" t="s">
        <v>168</v>
      </c>
      <c r="AU92" s="204" t="s">
        <v>78</v>
      </c>
      <c r="AY92" s="18" t="s">
        <v>166</v>
      </c>
      <c r="BE92" s="205">
        <f t="shared" si="4"/>
        <v>0</v>
      </c>
      <c r="BF92" s="205">
        <f t="shared" si="5"/>
        <v>0</v>
      </c>
      <c r="BG92" s="205">
        <f t="shared" si="6"/>
        <v>0</v>
      </c>
      <c r="BH92" s="205">
        <f t="shared" si="7"/>
        <v>0</v>
      </c>
      <c r="BI92" s="205">
        <f t="shared" si="8"/>
        <v>0</v>
      </c>
      <c r="BJ92" s="18" t="s">
        <v>76</v>
      </c>
      <c r="BK92" s="205">
        <f t="shared" si="9"/>
        <v>0</v>
      </c>
      <c r="BL92" s="18" t="s">
        <v>173</v>
      </c>
      <c r="BM92" s="204" t="s">
        <v>1771</v>
      </c>
    </row>
    <row r="93" spans="1:65" s="2" customFormat="1" ht="21.75" customHeight="1">
      <c r="A93" s="35"/>
      <c r="B93" s="36"/>
      <c r="C93" s="193" t="s">
        <v>173</v>
      </c>
      <c r="D93" s="193" t="s">
        <v>168</v>
      </c>
      <c r="E93" s="194" t="s">
        <v>1772</v>
      </c>
      <c r="F93" s="195" t="s">
        <v>1773</v>
      </c>
      <c r="G93" s="196" t="s">
        <v>337</v>
      </c>
      <c r="H93" s="197">
        <v>280</v>
      </c>
      <c r="I93" s="198"/>
      <c r="J93" s="199">
        <f t="shared" si="0"/>
        <v>0</v>
      </c>
      <c r="K93" s="195" t="s">
        <v>172</v>
      </c>
      <c r="L93" s="40"/>
      <c r="M93" s="200" t="s">
        <v>19</v>
      </c>
      <c r="N93" s="201" t="s">
        <v>39</v>
      </c>
      <c r="O93" s="65"/>
      <c r="P93" s="202">
        <f t="shared" si="1"/>
        <v>0</v>
      </c>
      <c r="Q93" s="202">
        <v>0</v>
      </c>
      <c r="R93" s="202">
        <f t="shared" si="2"/>
        <v>0</v>
      </c>
      <c r="S93" s="202">
        <v>2E-3</v>
      </c>
      <c r="T93" s="203">
        <f t="shared" si="3"/>
        <v>0.56000000000000005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173</v>
      </c>
      <c r="AT93" s="204" t="s">
        <v>168</v>
      </c>
      <c r="AU93" s="204" t="s">
        <v>78</v>
      </c>
      <c r="AY93" s="18" t="s">
        <v>166</v>
      </c>
      <c r="BE93" s="205">
        <f t="shared" si="4"/>
        <v>0</v>
      </c>
      <c r="BF93" s="205">
        <f t="shared" si="5"/>
        <v>0</v>
      </c>
      <c r="BG93" s="205">
        <f t="shared" si="6"/>
        <v>0</v>
      </c>
      <c r="BH93" s="205">
        <f t="shared" si="7"/>
        <v>0</v>
      </c>
      <c r="BI93" s="205">
        <f t="shared" si="8"/>
        <v>0</v>
      </c>
      <c r="BJ93" s="18" t="s">
        <v>76</v>
      </c>
      <c r="BK93" s="205">
        <f t="shared" si="9"/>
        <v>0</v>
      </c>
      <c r="BL93" s="18" t="s">
        <v>173</v>
      </c>
      <c r="BM93" s="204" t="s">
        <v>1774</v>
      </c>
    </row>
    <row r="94" spans="1:65" s="2" customFormat="1" ht="21.75" customHeight="1">
      <c r="A94" s="35"/>
      <c r="B94" s="36"/>
      <c r="C94" s="193" t="s">
        <v>198</v>
      </c>
      <c r="D94" s="193" t="s">
        <v>168</v>
      </c>
      <c r="E94" s="194" t="s">
        <v>1775</v>
      </c>
      <c r="F94" s="195" t="s">
        <v>1776</v>
      </c>
      <c r="G94" s="196" t="s">
        <v>337</v>
      </c>
      <c r="H94" s="197">
        <v>48</v>
      </c>
      <c r="I94" s="198"/>
      <c r="J94" s="199">
        <f t="shared" si="0"/>
        <v>0</v>
      </c>
      <c r="K94" s="195" t="s">
        <v>172</v>
      </c>
      <c r="L94" s="40"/>
      <c r="M94" s="200" t="s">
        <v>19</v>
      </c>
      <c r="N94" s="201" t="s">
        <v>39</v>
      </c>
      <c r="O94" s="65"/>
      <c r="P94" s="202">
        <f t="shared" si="1"/>
        <v>0</v>
      </c>
      <c r="Q94" s="202">
        <v>0</v>
      </c>
      <c r="R94" s="202">
        <f t="shared" si="2"/>
        <v>0</v>
      </c>
      <c r="S94" s="202">
        <v>4.0000000000000001E-3</v>
      </c>
      <c r="T94" s="203">
        <f t="shared" si="3"/>
        <v>0.192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173</v>
      </c>
      <c r="AT94" s="204" t="s">
        <v>168</v>
      </c>
      <c r="AU94" s="204" t="s">
        <v>78</v>
      </c>
      <c r="AY94" s="18" t="s">
        <v>166</v>
      </c>
      <c r="BE94" s="205">
        <f t="shared" si="4"/>
        <v>0</v>
      </c>
      <c r="BF94" s="205">
        <f t="shared" si="5"/>
        <v>0</v>
      </c>
      <c r="BG94" s="205">
        <f t="shared" si="6"/>
        <v>0</v>
      </c>
      <c r="BH94" s="205">
        <f t="shared" si="7"/>
        <v>0</v>
      </c>
      <c r="BI94" s="205">
        <f t="shared" si="8"/>
        <v>0</v>
      </c>
      <c r="BJ94" s="18" t="s">
        <v>76</v>
      </c>
      <c r="BK94" s="205">
        <f t="shared" si="9"/>
        <v>0</v>
      </c>
      <c r="BL94" s="18" t="s">
        <v>173</v>
      </c>
      <c r="BM94" s="204" t="s">
        <v>1777</v>
      </c>
    </row>
    <row r="95" spans="1:65" s="2" customFormat="1" ht="21.75" customHeight="1">
      <c r="A95" s="35"/>
      <c r="B95" s="36"/>
      <c r="C95" s="193" t="s">
        <v>204</v>
      </c>
      <c r="D95" s="193" t="s">
        <v>168</v>
      </c>
      <c r="E95" s="194" t="s">
        <v>1778</v>
      </c>
      <c r="F95" s="195" t="s">
        <v>1779</v>
      </c>
      <c r="G95" s="196" t="s">
        <v>337</v>
      </c>
      <c r="H95" s="197">
        <v>18</v>
      </c>
      <c r="I95" s="198"/>
      <c r="J95" s="199">
        <f t="shared" si="0"/>
        <v>0</v>
      </c>
      <c r="K95" s="195" t="s">
        <v>172</v>
      </c>
      <c r="L95" s="40"/>
      <c r="M95" s="200" t="s">
        <v>19</v>
      </c>
      <c r="N95" s="201" t="s">
        <v>39</v>
      </c>
      <c r="O95" s="65"/>
      <c r="P95" s="202">
        <f t="shared" si="1"/>
        <v>0</v>
      </c>
      <c r="Q95" s="202">
        <v>0</v>
      </c>
      <c r="R95" s="202">
        <f t="shared" si="2"/>
        <v>0</v>
      </c>
      <c r="S95" s="202">
        <v>8.0000000000000002E-3</v>
      </c>
      <c r="T95" s="203">
        <f t="shared" si="3"/>
        <v>0.14400000000000002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173</v>
      </c>
      <c r="AT95" s="204" t="s">
        <v>168</v>
      </c>
      <c r="AU95" s="204" t="s">
        <v>78</v>
      </c>
      <c r="AY95" s="18" t="s">
        <v>166</v>
      </c>
      <c r="BE95" s="205">
        <f t="shared" si="4"/>
        <v>0</v>
      </c>
      <c r="BF95" s="205">
        <f t="shared" si="5"/>
        <v>0</v>
      </c>
      <c r="BG95" s="205">
        <f t="shared" si="6"/>
        <v>0</v>
      </c>
      <c r="BH95" s="205">
        <f t="shared" si="7"/>
        <v>0</v>
      </c>
      <c r="BI95" s="205">
        <f t="shared" si="8"/>
        <v>0</v>
      </c>
      <c r="BJ95" s="18" t="s">
        <v>76</v>
      </c>
      <c r="BK95" s="205">
        <f t="shared" si="9"/>
        <v>0</v>
      </c>
      <c r="BL95" s="18" t="s">
        <v>173</v>
      </c>
      <c r="BM95" s="204" t="s">
        <v>1780</v>
      </c>
    </row>
    <row r="96" spans="1:65" s="12" customFormat="1" ht="22.9" customHeight="1">
      <c r="B96" s="177"/>
      <c r="C96" s="178"/>
      <c r="D96" s="179" t="s">
        <v>67</v>
      </c>
      <c r="E96" s="191" t="s">
        <v>340</v>
      </c>
      <c r="F96" s="191" t="s">
        <v>341</v>
      </c>
      <c r="G96" s="178"/>
      <c r="H96" s="178"/>
      <c r="I96" s="181"/>
      <c r="J96" s="192">
        <f>BK96</f>
        <v>0</v>
      </c>
      <c r="K96" s="178"/>
      <c r="L96" s="183"/>
      <c r="M96" s="184"/>
      <c r="N96" s="185"/>
      <c r="O96" s="185"/>
      <c r="P96" s="186">
        <f>SUM(P97:P100)</f>
        <v>0</v>
      </c>
      <c r="Q96" s="185"/>
      <c r="R96" s="186">
        <f>SUM(R97:R100)</f>
        <v>0</v>
      </c>
      <c r="S96" s="185"/>
      <c r="T96" s="187">
        <f>SUM(T97:T100)</f>
        <v>0</v>
      </c>
      <c r="AR96" s="188" t="s">
        <v>76</v>
      </c>
      <c r="AT96" s="189" t="s">
        <v>67</v>
      </c>
      <c r="AU96" s="189" t="s">
        <v>76</v>
      </c>
      <c r="AY96" s="188" t="s">
        <v>166</v>
      </c>
      <c r="BK96" s="190">
        <f>SUM(BK97:BK100)</f>
        <v>0</v>
      </c>
    </row>
    <row r="97" spans="1:65" s="2" customFormat="1" ht="21.75" customHeight="1">
      <c r="A97" s="35"/>
      <c r="B97" s="36"/>
      <c r="C97" s="193" t="s">
        <v>210</v>
      </c>
      <c r="D97" s="193" t="s">
        <v>168</v>
      </c>
      <c r="E97" s="194" t="s">
        <v>993</v>
      </c>
      <c r="F97" s="195" t="s">
        <v>1781</v>
      </c>
      <c r="G97" s="196" t="s">
        <v>187</v>
      </c>
      <c r="H97" s="197">
        <v>0.98599999999999999</v>
      </c>
      <c r="I97" s="198"/>
      <c r="J97" s="199">
        <f>ROUND(I97*H97,2)</f>
        <v>0</v>
      </c>
      <c r="K97" s="195" t="s">
        <v>172</v>
      </c>
      <c r="L97" s="40"/>
      <c r="M97" s="200" t="s">
        <v>19</v>
      </c>
      <c r="N97" s="201" t="s">
        <v>39</v>
      </c>
      <c r="O97" s="65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173</v>
      </c>
      <c r="AT97" s="204" t="s">
        <v>168</v>
      </c>
      <c r="AU97" s="204" t="s">
        <v>78</v>
      </c>
      <c r="AY97" s="18" t="s">
        <v>166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76</v>
      </c>
      <c r="BK97" s="205">
        <f>ROUND(I97*H97,2)</f>
        <v>0</v>
      </c>
      <c r="BL97" s="18" t="s">
        <v>173</v>
      </c>
      <c r="BM97" s="204" t="s">
        <v>1782</v>
      </c>
    </row>
    <row r="98" spans="1:65" s="2" customFormat="1" ht="21.75" customHeight="1">
      <c r="A98" s="35"/>
      <c r="B98" s="36"/>
      <c r="C98" s="193" t="s">
        <v>188</v>
      </c>
      <c r="D98" s="193" t="s">
        <v>168</v>
      </c>
      <c r="E98" s="194" t="s">
        <v>347</v>
      </c>
      <c r="F98" s="195" t="s">
        <v>1783</v>
      </c>
      <c r="G98" s="196" t="s">
        <v>187</v>
      </c>
      <c r="H98" s="197">
        <v>0.98599999999999999</v>
      </c>
      <c r="I98" s="198"/>
      <c r="J98" s="199">
        <f>ROUND(I98*H98,2)</f>
        <v>0</v>
      </c>
      <c r="K98" s="195" t="s">
        <v>172</v>
      </c>
      <c r="L98" s="40"/>
      <c r="M98" s="200" t="s">
        <v>19</v>
      </c>
      <c r="N98" s="201" t="s">
        <v>39</v>
      </c>
      <c r="O98" s="65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173</v>
      </c>
      <c r="AT98" s="204" t="s">
        <v>168</v>
      </c>
      <c r="AU98" s="204" t="s">
        <v>78</v>
      </c>
      <c r="AY98" s="18" t="s">
        <v>166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76</v>
      </c>
      <c r="BK98" s="205">
        <f>ROUND(I98*H98,2)</f>
        <v>0</v>
      </c>
      <c r="BL98" s="18" t="s">
        <v>173</v>
      </c>
      <c r="BM98" s="204" t="s">
        <v>1784</v>
      </c>
    </row>
    <row r="99" spans="1:65" s="2" customFormat="1" ht="21.75" customHeight="1">
      <c r="A99" s="35"/>
      <c r="B99" s="36"/>
      <c r="C99" s="193" t="s">
        <v>230</v>
      </c>
      <c r="D99" s="193" t="s">
        <v>168</v>
      </c>
      <c r="E99" s="194" t="s">
        <v>351</v>
      </c>
      <c r="F99" s="195" t="s">
        <v>1785</v>
      </c>
      <c r="G99" s="196" t="s">
        <v>187</v>
      </c>
      <c r="H99" s="197">
        <v>19.72</v>
      </c>
      <c r="I99" s="198"/>
      <c r="J99" s="199">
        <f>ROUND(I99*H99,2)</f>
        <v>0</v>
      </c>
      <c r="K99" s="195" t="s">
        <v>172</v>
      </c>
      <c r="L99" s="40"/>
      <c r="M99" s="200" t="s">
        <v>19</v>
      </c>
      <c r="N99" s="201" t="s">
        <v>39</v>
      </c>
      <c r="O99" s="65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173</v>
      </c>
      <c r="AT99" s="204" t="s">
        <v>168</v>
      </c>
      <c r="AU99" s="204" t="s">
        <v>78</v>
      </c>
      <c r="AY99" s="18" t="s">
        <v>166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76</v>
      </c>
      <c r="BK99" s="205">
        <f>ROUND(I99*H99,2)</f>
        <v>0</v>
      </c>
      <c r="BL99" s="18" t="s">
        <v>173</v>
      </c>
      <c r="BM99" s="204" t="s">
        <v>1786</v>
      </c>
    </row>
    <row r="100" spans="1:65" s="2" customFormat="1" ht="21.75" customHeight="1">
      <c r="A100" s="35"/>
      <c r="B100" s="36"/>
      <c r="C100" s="193" t="s">
        <v>239</v>
      </c>
      <c r="D100" s="193" t="s">
        <v>168</v>
      </c>
      <c r="E100" s="194" t="s">
        <v>356</v>
      </c>
      <c r="F100" s="195" t="s">
        <v>1787</v>
      </c>
      <c r="G100" s="196" t="s">
        <v>187</v>
      </c>
      <c r="H100" s="197">
        <v>0.98599999999999999</v>
      </c>
      <c r="I100" s="198"/>
      <c r="J100" s="199">
        <f>ROUND(I100*H100,2)</f>
        <v>0</v>
      </c>
      <c r="K100" s="195" t="s">
        <v>172</v>
      </c>
      <c r="L100" s="40"/>
      <c r="M100" s="200" t="s">
        <v>19</v>
      </c>
      <c r="N100" s="201" t="s">
        <v>39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173</v>
      </c>
      <c r="AT100" s="204" t="s">
        <v>168</v>
      </c>
      <c r="AU100" s="204" t="s">
        <v>78</v>
      </c>
      <c r="AY100" s="18" t="s">
        <v>166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76</v>
      </c>
      <c r="BK100" s="205">
        <f>ROUND(I100*H100,2)</f>
        <v>0</v>
      </c>
      <c r="BL100" s="18" t="s">
        <v>173</v>
      </c>
      <c r="BM100" s="204" t="s">
        <v>1788</v>
      </c>
    </row>
    <row r="101" spans="1:65" s="12" customFormat="1" ht="25.9" customHeight="1">
      <c r="B101" s="177"/>
      <c r="C101" s="178"/>
      <c r="D101" s="179" t="s">
        <v>67</v>
      </c>
      <c r="E101" s="180" t="s">
        <v>368</v>
      </c>
      <c r="F101" s="180" t="s">
        <v>369</v>
      </c>
      <c r="G101" s="178"/>
      <c r="H101" s="178"/>
      <c r="I101" s="181"/>
      <c r="J101" s="182">
        <f>BK101</f>
        <v>0</v>
      </c>
      <c r="K101" s="178"/>
      <c r="L101" s="183"/>
      <c r="M101" s="184"/>
      <c r="N101" s="185"/>
      <c r="O101" s="185"/>
      <c r="P101" s="186">
        <f>P102</f>
        <v>0</v>
      </c>
      <c r="Q101" s="185"/>
      <c r="R101" s="186">
        <f>R102</f>
        <v>5.6599999999999998E-2</v>
      </c>
      <c r="S101" s="185"/>
      <c r="T101" s="187">
        <f>T102</f>
        <v>0</v>
      </c>
      <c r="AR101" s="188" t="s">
        <v>78</v>
      </c>
      <c r="AT101" s="189" t="s">
        <v>67</v>
      </c>
      <c r="AU101" s="189" t="s">
        <v>68</v>
      </c>
      <c r="AY101" s="188" t="s">
        <v>166</v>
      </c>
      <c r="BK101" s="190">
        <f>BK102</f>
        <v>0</v>
      </c>
    </row>
    <row r="102" spans="1:65" s="12" customFormat="1" ht="22.9" customHeight="1">
      <c r="B102" s="177"/>
      <c r="C102" s="178"/>
      <c r="D102" s="179" t="s">
        <v>67</v>
      </c>
      <c r="E102" s="191" t="s">
        <v>1556</v>
      </c>
      <c r="F102" s="191" t="s">
        <v>1557</v>
      </c>
      <c r="G102" s="178"/>
      <c r="H102" s="178"/>
      <c r="I102" s="181"/>
      <c r="J102" s="192">
        <f>BK102</f>
        <v>0</v>
      </c>
      <c r="K102" s="178"/>
      <c r="L102" s="183"/>
      <c r="M102" s="184"/>
      <c r="N102" s="185"/>
      <c r="O102" s="185"/>
      <c r="P102" s="186">
        <f>SUM(P103:P104)</f>
        <v>0</v>
      </c>
      <c r="Q102" s="185"/>
      <c r="R102" s="186">
        <f>SUM(R103:R104)</f>
        <v>5.6599999999999998E-2</v>
      </c>
      <c r="S102" s="185"/>
      <c r="T102" s="187">
        <f>SUM(T103:T104)</f>
        <v>0</v>
      </c>
      <c r="AR102" s="188" t="s">
        <v>78</v>
      </c>
      <c r="AT102" s="189" t="s">
        <v>67</v>
      </c>
      <c r="AU102" s="189" t="s">
        <v>76</v>
      </c>
      <c r="AY102" s="188" t="s">
        <v>166</v>
      </c>
      <c r="BK102" s="190">
        <f>SUM(BK103:BK104)</f>
        <v>0</v>
      </c>
    </row>
    <row r="103" spans="1:65" s="2" customFormat="1" ht="21.75" customHeight="1">
      <c r="A103" s="35"/>
      <c r="B103" s="36"/>
      <c r="C103" s="193" t="s">
        <v>243</v>
      </c>
      <c r="D103" s="193" t="s">
        <v>168</v>
      </c>
      <c r="E103" s="194" t="s">
        <v>1789</v>
      </c>
      <c r="F103" s="195" t="s">
        <v>1790</v>
      </c>
      <c r="G103" s="196" t="s">
        <v>1049</v>
      </c>
      <c r="H103" s="197">
        <v>5</v>
      </c>
      <c r="I103" s="198"/>
      <c r="J103" s="199">
        <f>ROUND(I103*H103,2)</f>
        <v>0</v>
      </c>
      <c r="K103" s="195" t="s">
        <v>172</v>
      </c>
      <c r="L103" s="40"/>
      <c r="M103" s="200" t="s">
        <v>19</v>
      </c>
      <c r="N103" s="201" t="s">
        <v>39</v>
      </c>
      <c r="O103" s="65"/>
      <c r="P103" s="202">
        <f>O103*H103</f>
        <v>0</v>
      </c>
      <c r="Q103" s="202">
        <v>1.0659999999999999E-2</v>
      </c>
      <c r="R103" s="202">
        <f>Q103*H103</f>
        <v>5.33E-2</v>
      </c>
      <c r="S103" s="202">
        <v>0</v>
      </c>
      <c r="T103" s="20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278</v>
      </c>
      <c r="AT103" s="204" t="s">
        <v>168</v>
      </c>
      <c r="AU103" s="204" t="s">
        <v>78</v>
      </c>
      <c r="AY103" s="18" t="s">
        <v>166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76</v>
      </c>
      <c r="BK103" s="205">
        <f>ROUND(I103*H103,2)</f>
        <v>0</v>
      </c>
      <c r="BL103" s="18" t="s">
        <v>278</v>
      </c>
      <c r="BM103" s="204" t="s">
        <v>1791</v>
      </c>
    </row>
    <row r="104" spans="1:65" s="2" customFormat="1" ht="21.75" customHeight="1">
      <c r="A104" s="35"/>
      <c r="B104" s="36"/>
      <c r="C104" s="193" t="s">
        <v>249</v>
      </c>
      <c r="D104" s="193" t="s">
        <v>168</v>
      </c>
      <c r="E104" s="194" t="s">
        <v>1596</v>
      </c>
      <c r="F104" s="195" t="s">
        <v>1792</v>
      </c>
      <c r="G104" s="196" t="s">
        <v>1049</v>
      </c>
      <c r="H104" s="197">
        <v>5</v>
      </c>
      <c r="I104" s="198"/>
      <c r="J104" s="199">
        <f>ROUND(I104*H104,2)</f>
        <v>0</v>
      </c>
      <c r="K104" s="195" t="s">
        <v>172</v>
      </c>
      <c r="L104" s="40"/>
      <c r="M104" s="200" t="s">
        <v>19</v>
      </c>
      <c r="N104" s="201" t="s">
        <v>39</v>
      </c>
      <c r="O104" s="65"/>
      <c r="P104" s="202">
        <f>O104*H104</f>
        <v>0</v>
      </c>
      <c r="Q104" s="202">
        <v>6.6E-4</v>
      </c>
      <c r="R104" s="202">
        <f>Q104*H104</f>
        <v>3.3E-3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278</v>
      </c>
      <c r="AT104" s="204" t="s">
        <v>168</v>
      </c>
      <c r="AU104" s="204" t="s">
        <v>78</v>
      </c>
      <c r="AY104" s="18" t="s">
        <v>166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76</v>
      </c>
      <c r="BK104" s="205">
        <f>ROUND(I104*H104,2)</f>
        <v>0</v>
      </c>
      <c r="BL104" s="18" t="s">
        <v>278</v>
      </c>
      <c r="BM104" s="204" t="s">
        <v>1793</v>
      </c>
    </row>
    <row r="105" spans="1:65" s="12" customFormat="1" ht="25.9" customHeight="1">
      <c r="B105" s="177"/>
      <c r="C105" s="178"/>
      <c r="D105" s="179" t="s">
        <v>67</v>
      </c>
      <c r="E105" s="180" t="s">
        <v>1635</v>
      </c>
      <c r="F105" s="180" t="s">
        <v>1636</v>
      </c>
      <c r="G105" s="178"/>
      <c r="H105" s="178"/>
      <c r="I105" s="181"/>
      <c r="J105" s="182">
        <f>BK105</f>
        <v>0</v>
      </c>
      <c r="K105" s="178"/>
      <c r="L105" s="183"/>
      <c r="M105" s="184"/>
      <c r="N105" s="185"/>
      <c r="O105" s="185"/>
      <c r="P105" s="186">
        <f>P106+P107+P108+P300</f>
        <v>0</v>
      </c>
      <c r="Q105" s="185"/>
      <c r="R105" s="186">
        <f>R106+R107+R108+R300</f>
        <v>1.0142100000000001</v>
      </c>
      <c r="S105" s="185"/>
      <c r="T105" s="187">
        <f>T106+T107+T108+T300</f>
        <v>0</v>
      </c>
      <c r="AR105" s="188" t="s">
        <v>173</v>
      </c>
      <c r="AT105" s="189" t="s">
        <v>67</v>
      </c>
      <c r="AU105" s="189" t="s">
        <v>68</v>
      </c>
      <c r="AY105" s="188" t="s">
        <v>166</v>
      </c>
      <c r="BK105" s="190">
        <f>BK106+BK107+BK108+BK300</f>
        <v>0</v>
      </c>
    </row>
    <row r="106" spans="1:65" s="2" customFormat="1" ht="16.5" customHeight="1">
      <c r="A106" s="35"/>
      <c r="B106" s="36"/>
      <c r="C106" s="193" t="s">
        <v>257</v>
      </c>
      <c r="D106" s="193" t="s">
        <v>168</v>
      </c>
      <c r="E106" s="194" t="s">
        <v>1794</v>
      </c>
      <c r="F106" s="195" t="s">
        <v>1795</v>
      </c>
      <c r="G106" s="196" t="s">
        <v>969</v>
      </c>
      <c r="H106" s="197">
        <v>40</v>
      </c>
      <c r="I106" s="198"/>
      <c r="J106" s="199">
        <f>ROUND(I106*H106,2)</f>
        <v>0</v>
      </c>
      <c r="K106" s="195" t="s">
        <v>172</v>
      </c>
      <c r="L106" s="40"/>
      <c r="M106" s="200" t="s">
        <v>19</v>
      </c>
      <c r="N106" s="201" t="s">
        <v>39</v>
      </c>
      <c r="O106" s="65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1796</v>
      </c>
      <c r="AT106" s="204" t="s">
        <v>168</v>
      </c>
      <c r="AU106" s="204" t="s">
        <v>76</v>
      </c>
      <c r="AY106" s="18" t="s">
        <v>166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76</v>
      </c>
      <c r="BK106" s="205">
        <f>ROUND(I106*H106,2)</f>
        <v>0</v>
      </c>
      <c r="BL106" s="18" t="s">
        <v>1796</v>
      </c>
      <c r="BM106" s="204" t="s">
        <v>1797</v>
      </c>
    </row>
    <row r="107" spans="1:65" s="2" customFormat="1" ht="16.5" customHeight="1">
      <c r="A107" s="35"/>
      <c r="B107" s="36"/>
      <c r="C107" s="193" t="s">
        <v>266</v>
      </c>
      <c r="D107" s="193" t="s">
        <v>168</v>
      </c>
      <c r="E107" s="194" t="s">
        <v>1798</v>
      </c>
      <c r="F107" s="195" t="s">
        <v>1799</v>
      </c>
      <c r="G107" s="196" t="s">
        <v>969</v>
      </c>
      <c r="H107" s="197">
        <v>16</v>
      </c>
      <c r="I107" s="198"/>
      <c r="J107" s="199">
        <f>ROUND(I107*H107,2)</f>
        <v>0</v>
      </c>
      <c r="K107" s="195" t="s">
        <v>172</v>
      </c>
      <c r="L107" s="40"/>
      <c r="M107" s="200" t="s">
        <v>19</v>
      </c>
      <c r="N107" s="201" t="s">
        <v>39</v>
      </c>
      <c r="O107" s="65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1796</v>
      </c>
      <c r="AT107" s="204" t="s">
        <v>168</v>
      </c>
      <c r="AU107" s="204" t="s">
        <v>76</v>
      </c>
      <c r="AY107" s="18" t="s">
        <v>166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76</v>
      </c>
      <c r="BK107" s="205">
        <f>ROUND(I107*H107,2)</f>
        <v>0</v>
      </c>
      <c r="BL107" s="18" t="s">
        <v>1796</v>
      </c>
      <c r="BM107" s="204" t="s">
        <v>1800</v>
      </c>
    </row>
    <row r="108" spans="1:65" s="12" customFormat="1" ht="22.9" customHeight="1">
      <c r="B108" s="177"/>
      <c r="C108" s="178"/>
      <c r="D108" s="179" t="s">
        <v>67</v>
      </c>
      <c r="E108" s="191" t="s">
        <v>1801</v>
      </c>
      <c r="F108" s="191" t="s">
        <v>1802</v>
      </c>
      <c r="G108" s="178"/>
      <c r="H108" s="178"/>
      <c r="I108" s="181"/>
      <c r="J108" s="192">
        <f>BK108</f>
        <v>0</v>
      </c>
      <c r="K108" s="178"/>
      <c r="L108" s="183"/>
      <c r="M108" s="184"/>
      <c r="N108" s="185"/>
      <c r="O108" s="185"/>
      <c r="P108" s="186">
        <f>SUM(P109:P299)</f>
        <v>0</v>
      </c>
      <c r="Q108" s="185"/>
      <c r="R108" s="186">
        <f>SUM(R109:R299)</f>
        <v>0.98370999999999997</v>
      </c>
      <c r="S108" s="185"/>
      <c r="T108" s="187">
        <f>SUM(T109:T299)</f>
        <v>0</v>
      </c>
      <c r="AR108" s="188" t="s">
        <v>78</v>
      </c>
      <c r="AT108" s="189" t="s">
        <v>67</v>
      </c>
      <c r="AU108" s="189" t="s">
        <v>76</v>
      </c>
      <c r="AY108" s="188" t="s">
        <v>166</v>
      </c>
      <c r="BK108" s="190">
        <f>SUM(BK109:BK299)</f>
        <v>0</v>
      </c>
    </row>
    <row r="109" spans="1:65" s="2" customFormat="1" ht="21.75" customHeight="1">
      <c r="A109" s="35"/>
      <c r="B109" s="36"/>
      <c r="C109" s="193" t="s">
        <v>8</v>
      </c>
      <c r="D109" s="193" t="s">
        <v>168</v>
      </c>
      <c r="E109" s="194" t="s">
        <v>1803</v>
      </c>
      <c r="F109" s="195" t="s">
        <v>1804</v>
      </c>
      <c r="G109" s="196" t="s">
        <v>337</v>
      </c>
      <c r="H109" s="197">
        <v>265</v>
      </c>
      <c r="I109" s="198"/>
      <c r="J109" s="199">
        <f>ROUND(I109*H109,2)</f>
        <v>0</v>
      </c>
      <c r="K109" s="195" t="s">
        <v>172</v>
      </c>
      <c r="L109" s="40"/>
      <c r="M109" s="200" t="s">
        <v>19</v>
      </c>
      <c r="N109" s="201" t="s">
        <v>39</v>
      </c>
      <c r="O109" s="65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278</v>
      </c>
      <c r="AT109" s="204" t="s">
        <v>168</v>
      </c>
      <c r="AU109" s="204" t="s">
        <v>78</v>
      </c>
      <c r="AY109" s="18" t="s">
        <v>166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76</v>
      </c>
      <c r="BK109" s="205">
        <f>ROUND(I109*H109,2)</f>
        <v>0</v>
      </c>
      <c r="BL109" s="18" t="s">
        <v>278</v>
      </c>
      <c r="BM109" s="204" t="s">
        <v>1805</v>
      </c>
    </row>
    <row r="110" spans="1:65" s="2" customFormat="1" ht="21.75" customHeight="1">
      <c r="A110" s="35"/>
      <c r="B110" s="36"/>
      <c r="C110" s="239" t="s">
        <v>278</v>
      </c>
      <c r="D110" s="239" t="s">
        <v>184</v>
      </c>
      <c r="E110" s="240" t="s">
        <v>1806</v>
      </c>
      <c r="F110" s="241" t="s">
        <v>1807</v>
      </c>
      <c r="G110" s="242" t="s">
        <v>337</v>
      </c>
      <c r="H110" s="243">
        <v>270</v>
      </c>
      <c r="I110" s="244"/>
      <c r="J110" s="245">
        <f>ROUND(I110*H110,2)</f>
        <v>0</v>
      </c>
      <c r="K110" s="241" t="s">
        <v>172</v>
      </c>
      <c r="L110" s="246"/>
      <c r="M110" s="247" t="s">
        <v>19</v>
      </c>
      <c r="N110" s="248" t="s">
        <v>39</v>
      </c>
      <c r="O110" s="65"/>
      <c r="P110" s="202">
        <f>O110*H110</f>
        <v>0</v>
      </c>
      <c r="Q110" s="202">
        <v>2.3000000000000001E-4</v>
      </c>
      <c r="R110" s="202">
        <f>Q110*H110</f>
        <v>6.2100000000000002E-2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372</v>
      </c>
      <c r="AT110" s="204" t="s">
        <v>184</v>
      </c>
      <c r="AU110" s="204" t="s">
        <v>78</v>
      </c>
      <c r="AY110" s="18" t="s">
        <v>166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76</v>
      </c>
      <c r="BK110" s="205">
        <f>ROUND(I110*H110,2)</f>
        <v>0</v>
      </c>
      <c r="BL110" s="18" t="s">
        <v>278</v>
      </c>
      <c r="BM110" s="204" t="s">
        <v>1808</v>
      </c>
    </row>
    <row r="111" spans="1:65" s="2" customFormat="1" ht="16.5" customHeight="1">
      <c r="A111" s="35"/>
      <c r="B111" s="36"/>
      <c r="C111" s="193" t="s">
        <v>282</v>
      </c>
      <c r="D111" s="193" t="s">
        <v>168</v>
      </c>
      <c r="E111" s="194" t="s">
        <v>1809</v>
      </c>
      <c r="F111" s="195" t="s">
        <v>1810</v>
      </c>
      <c r="G111" s="196" t="s">
        <v>275</v>
      </c>
      <c r="H111" s="197">
        <v>28</v>
      </c>
      <c r="I111" s="198"/>
      <c r="J111" s="199">
        <f>ROUND(I111*H111,2)</f>
        <v>0</v>
      </c>
      <c r="K111" s="195" t="s">
        <v>172</v>
      </c>
      <c r="L111" s="40"/>
      <c r="M111" s="200" t="s">
        <v>19</v>
      </c>
      <c r="N111" s="201" t="s">
        <v>39</v>
      </c>
      <c r="O111" s="65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278</v>
      </c>
      <c r="AT111" s="204" t="s">
        <v>168</v>
      </c>
      <c r="AU111" s="204" t="s">
        <v>78</v>
      </c>
      <c r="AY111" s="18" t="s">
        <v>166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76</v>
      </c>
      <c r="BK111" s="205">
        <f>ROUND(I111*H111,2)</f>
        <v>0</v>
      </c>
      <c r="BL111" s="18" t="s">
        <v>278</v>
      </c>
      <c r="BM111" s="204" t="s">
        <v>1811</v>
      </c>
    </row>
    <row r="112" spans="1:65" s="2" customFormat="1" ht="16.5" customHeight="1">
      <c r="A112" s="35"/>
      <c r="B112" s="36"/>
      <c r="C112" s="239" t="s">
        <v>287</v>
      </c>
      <c r="D112" s="239" t="s">
        <v>184</v>
      </c>
      <c r="E112" s="240" t="s">
        <v>1812</v>
      </c>
      <c r="F112" s="241" t="s">
        <v>1813</v>
      </c>
      <c r="G112" s="242" t="s">
        <v>275</v>
      </c>
      <c r="H112" s="243">
        <v>7</v>
      </c>
      <c r="I112" s="244"/>
      <c r="J112" s="245">
        <f>ROUND(I112*H112,2)</f>
        <v>0</v>
      </c>
      <c r="K112" s="241" t="s">
        <v>19</v>
      </c>
      <c r="L112" s="246"/>
      <c r="M112" s="247" t="s">
        <v>19</v>
      </c>
      <c r="N112" s="248" t="s">
        <v>39</v>
      </c>
      <c r="O112" s="65"/>
      <c r="P112" s="202">
        <f>O112*H112</f>
        <v>0</v>
      </c>
      <c r="Q112" s="202">
        <v>5.5999999999999999E-3</v>
      </c>
      <c r="R112" s="202">
        <f>Q112*H112</f>
        <v>3.9199999999999999E-2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1796</v>
      </c>
      <c r="AT112" s="204" t="s">
        <v>184</v>
      </c>
      <c r="AU112" s="204" t="s">
        <v>78</v>
      </c>
      <c r="AY112" s="18" t="s">
        <v>166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8" t="s">
        <v>76</v>
      </c>
      <c r="BK112" s="205">
        <f>ROUND(I112*H112,2)</f>
        <v>0</v>
      </c>
      <c r="BL112" s="18" t="s">
        <v>1796</v>
      </c>
      <c r="BM112" s="204" t="s">
        <v>1814</v>
      </c>
    </row>
    <row r="113" spans="1:65" s="14" customFormat="1" ht="11.25">
      <c r="B113" s="217"/>
      <c r="C113" s="218"/>
      <c r="D113" s="208" t="s">
        <v>175</v>
      </c>
      <c r="E113" s="219" t="s">
        <v>19</v>
      </c>
      <c r="F113" s="220" t="s">
        <v>1815</v>
      </c>
      <c r="G113" s="218"/>
      <c r="H113" s="221">
        <v>1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175</v>
      </c>
      <c r="AU113" s="227" t="s">
        <v>78</v>
      </c>
      <c r="AV113" s="14" t="s">
        <v>78</v>
      </c>
      <c r="AW113" s="14" t="s">
        <v>30</v>
      </c>
      <c r="AX113" s="14" t="s">
        <v>68</v>
      </c>
      <c r="AY113" s="227" t="s">
        <v>166</v>
      </c>
    </row>
    <row r="114" spans="1:65" s="14" customFormat="1" ht="11.25">
      <c r="B114" s="217"/>
      <c r="C114" s="218"/>
      <c r="D114" s="208" t="s">
        <v>175</v>
      </c>
      <c r="E114" s="219" t="s">
        <v>19</v>
      </c>
      <c r="F114" s="220" t="s">
        <v>1816</v>
      </c>
      <c r="G114" s="218"/>
      <c r="H114" s="221">
        <v>1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175</v>
      </c>
      <c r="AU114" s="227" t="s">
        <v>78</v>
      </c>
      <c r="AV114" s="14" t="s">
        <v>78</v>
      </c>
      <c r="AW114" s="14" t="s">
        <v>30</v>
      </c>
      <c r="AX114" s="14" t="s">
        <v>68</v>
      </c>
      <c r="AY114" s="227" t="s">
        <v>166</v>
      </c>
    </row>
    <row r="115" spans="1:65" s="14" customFormat="1" ht="11.25">
      <c r="B115" s="217"/>
      <c r="C115" s="218"/>
      <c r="D115" s="208" t="s">
        <v>175</v>
      </c>
      <c r="E115" s="219" t="s">
        <v>19</v>
      </c>
      <c r="F115" s="220" t="s">
        <v>1817</v>
      </c>
      <c r="G115" s="218"/>
      <c r="H115" s="221">
        <v>1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175</v>
      </c>
      <c r="AU115" s="227" t="s">
        <v>78</v>
      </c>
      <c r="AV115" s="14" t="s">
        <v>78</v>
      </c>
      <c r="AW115" s="14" t="s">
        <v>30</v>
      </c>
      <c r="AX115" s="14" t="s">
        <v>68</v>
      </c>
      <c r="AY115" s="227" t="s">
        <v>166</v>
      </c>
    </row>
    <row r="116" spans="1:65" s="14" customFormat="1" ht="11.25">
      <c r="B116" s="217"/>
      <c r="C116" s="218"/>
      <c r="D116" s="208" t="s">
        <v>175</v>
      </c>
      <c r="E116" s="219" t="s">
        <v>19</v>
      </c>
      <c r="F116" s="220" t="s">
        <v>1818</v>
      </c>
      <c r="G116" s="218"/>
      <c r="H116" s="221">
        <v>1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175</v>
      </c>
      <c r="AU116" s="227" t="s">
        <v>78</v>
      </c>
      <c r="AV116" s="14" t="s">
        <v>78</v>
      </c>
      <c r="AW116" s="14" t="s">
        <v>30</v>
      </c>
      <c r="AX116" s="14" t="s">
        <v>68</v>
      </c>
      <c r="AY116" s="227" t="s">
        <v>166</v>
      </c>
    </row>
    <row r="117" spans="1:65" s="14" customFormat="1" ht="11.25">
      <c r="B117" s="217"/>
      <c r="C117" s="218"/>
      <c r="D117" s="208" t="s">
        <v>175</v>
      </c>
      <c r="E117" s="219" t="s">
        <v>19</v>
      </c>
      <c r="F117" s="220" t="s">
        <v>1819</v>
      </c>
      <c r="G117" s="218"/>
      <c r="H117" s="221">
        <v>1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175</v>
      </c>
      <c r="AU117" s="227" t="s">
        <v>78</v>
      </c>
      <c r="AV117" s="14" t="s">
        <v>78</v>
      </c>
      <c r="AW117" s="14" t="s">
        <v>30</v>
      </c>
      <c r="AX117" s="14" t="s">
        <v>68</v>
      </c>
      <c r="AY117" s="227" t="s">
        <v>166</v>
      </c>
    </row>
    <row r="118" spans="1:65" s="14" customFormat="1" ht="11.25">
      <c r="B118" s="217"/>
      <c r="C118" s="218"/>
      <c r="D118" s="208" t="s">
        <v>175</v>
      </c>
      <c r="E118" s="219" t="s">
        <v>19</v>
      </c>
      <c r="F118" s="220" t="s">
        <v>1820</v>
      </c>
      <c r="G118" s="218"/>
      <c r="H118" s="221">
        <v>1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175</v>
      </c>
      <c r="AU118" s="227" t="s">
        <v>78</v>
      </c>
      <c r="AV118" s="14" t="s">
        <v>78</v>
      </c>
      <c r="AW118" s="14" t="s">
        <v>30</v>
      </c>
      <c r="AX118" s="14" t="s">
        <v>68</v>
      </c>
      <c r="AY118" s="227" t="s">
        <v>166</v>
      </c>
    </row>
    <row r="119" spans="1:65" s="14" customFormat="1" ht="11.25">
      <c r="B119" s="217"/>
      <c r="C119" s="218"/>
      <c r="D119" s="208" t="s">
        <v>175</v>
      </c>
      <c r="E119" s="219" t="s">
        <v>19</v>
      </c>
      <c r="F119" s="220" t="s">
        <v>1821</v>
      </c>
      <c r="G119" s="218"/>
      <c r="H119" s="221">
        <v>1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175</v>
      </c>
      <c r="AU119" s="227" t="s">
        <v>78</v>
      </c>
      <c r="AV119" s="14" t="s">
        <v>78</v>
      </c>
      <c r="AW119" s="14" t="s">
        <v>30</v>
      </c>
      <c r="AX119" s="14" t="s">
        <v>68</v>
      </c>
      <c r="AY119" s="227" t="s">
        <v>166</v>
      </c>
    </row>
    <row r="120" spans="1:65" s="15" customFormat="1" ht="11.25">
      <c r="B120" s="228"/>
      <c r="C120" s="229"/>
      <c r="D120" s="208" t="s">
        <v>175</v>
      </c>
      <c r="E120" s="230" t="s">
        <v>19</v>
      </c>
      <c r="F120" s="231" t="s">
        <v>182</v>
      </c>
      <c r="G120" s="229"/>
      <c r="H120" s="232">
        <v>7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175</v>
      </c>
      <c r="AU120" s="238" t="s">
        <v>78</v>
      </c>
      <c r="AV120" s="15" t="s">
        <v>173</v>
      </c>
      <c r="AW120" s="15" t="s">
        <v>30</v>
      </c>
      <c r="AX120" s="15" t="s">
        <v>76</v>
      </c>
      <c r="AY120" s="238" t="s">
        <v>166</v>
      </c>
    </row>
    <row r="121" spans="1:65" s="2" customFormat="1" ht="21.75" customHeight="1">
      <c r="A121" s="35"/>
      <c r="B121" s="36"/>
      <c r="C121" s="193" t="s">
        <v>291</v>
      </c>
      <c r="D121" s="193" t="s">
        <v>168</v>
      </c>
      <c r="E121" s="194" t="s">
        <v>1822</v>
      </c>
      <c r="F121" s="195" t="s">
        <v>1823</v>
      </c>
      <c r="G121" s="196" t="s">
        <v>337</v>
      </c>
      <c r="H121" s="197">
        <v>1090</v>
      </c>
      <c r="I121" s="198"/>
      <c r="J121" s="199">
        <f t="shared" ref="J121:J136" si="10">ROUND(I121*H121,2)</f>
        <v>0</v>
      </c>
      <c r="K121" s="195" t="s">
        <v>172</v>
      </c>
      <c r="L121" s="40"/>
      <c r="M121" s="200" t="s">
        <v>19</v>
      </c>
      <c r="N121" s="201" t="s">
        <v>39</v>
      </c>
      <c r="O121" s="65"/>
      <c r="P121" s="202">
        <f t="shared" ref="P121:P136" si="11">O121*H121</f>
        <v>0</v>
      </c>
      <c r="Q121" s="202">
        <v>0</v>
      </c>
      <c r="R121" s="202">
        <f t="shared" ref="R121:R136" si="12">Q121*H121</f>
        <v>0</v>
      </c>
      <c r="S121" s="202">
        <v>0</v>
      </c>
      <c r="T121" s="203">
        <f t="shared" ref="T121:T136" si="13"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278</v>
      </c>
      <c r="AT121" s="204" t="s">
        <v>168</v>
      </c>
      <c r="AU121" s="204" t="s">
        <v>78</v>
      </c>
      <c r="AY121" s="18" t="s">
        <v>166</v>
      </c>
      <c r="BE121" s="205">
        <f t="shared" ref="BE121:BE136" si="14">IF(N121="základní",J121,0)</f>
        <v>0</v>
      </c>
      <c r="BF121" s="205">
        <f t="shared" ref="BF121:BF136" si="15">IF(N121="snížená",J121,0)</f>
        <v>0</v>
      </c>
      <c r="BG121" s="205">
        <f t="shared" ref="BG121:BG136" si="16">IF(N121="zákl. přenesená",J121,0)</f>
        <v>0</v>
      </c>
      <c r="BH121" s="205">
        <f t="shared" ref="BH121:BH136" si="17">IF(N121="sníž. přenesená",J121,0)</f>
        <v>0</v>
      </c>
      <c r="BI121" s="205">
        <f t="shared" ref="BI121:BI136" si="18">IF(N121="nulová",J121,0)</f>
        <v>0</v>
      </c>
      <c r="BJ121" s="18" t="s">
        <v>76</v>
      </c>
      <c r="BK121" s="205">
        <f t="shared" ref="BK121:BK136" si="19">ROUND(I121*H121,2)</f>
        <v>0</v>
      </c>
      <c r="BL121" s="18" t="s">
        <v>278</v>
      </c>
      <c r="BM121" s="204" t="s">
        <v>1824</v>
      </c>
    </row>
    <row r="122" spans="1:65" s="2" customFormat="1" ht="16.5" customHeight="1">
      <c r="A122" s="35"/>
      <c r="B122" s="36"/>
      <c r="C122" s="239" t="s">
        <v>297</v>
      </c>
      <c r="D122" s="239" t="s">
        <v>184</v>
      </c>
      <c r="E122" s="240" t="s">
        <v>1825</v>
      </c>
      <c r="F122" s="241" t="s">
        <v>1826</v>
      </c>
      <c r="G122" s="242" t="s">
        <v>337</v>
      </c>
      <c r="H122" s="243">
        <v>1130</v>
      </c>
      <c r="I122" s="244"/>
      <c r="J122" s="245">
        <f t="shared" si="10"/>
        <v>0</v>
      </c>
      <c r="K122" s="241" t="s">
        <v>172</v>
      </c>
      <c r="L122" s="246"/>
      <c r="M122" s="247" t="s">
        <v>19</v>
      </c>
      <c r="N122" s="248" t="s">
        <v>39</v>
      </c>
      <c r="O122" s="65"/>
      <c r="P122" s="202">
        <f t="shared" si="11"/>
        <v>0</v>
      </c>
      <c r="Q122" s="202">
        <v>1.2E-4</v>
      </c>
      <c r="R122" s="202">
        <f t="shared" si="12"/>
        <v>0.1356</v>
      </c>
      <c r="S122" s="202">
        <v>0</v>
      </c>
      <c r="T122" s="203">
        <f t="shared" si="1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372</v>
      </c>
      <c r="AT122" s="204" t="s">
        <v>184</v>
      </c>
      <c r="AU122" s="204" t="s">
        <v>78</v>
      </c>
      <c r="AY122" s="18" t="s">
        <v>166</v>
      </c>
      <c r="BE122" s="205">
        <f t="shared" si="14"/>
        <v>0</v>
      </c>
      <c r="BF122" s="205">
        <f t="shared" si="15"/>
        <v>0</v>
      </c>
      <c r="BG122" s="205">
        <f t="shared" si="16"/>
        <v>0</v>
      </c>
      <c r="BH122" s="205">
        <f t="shared" si="17"/>
        <v>0</v>
      </c>
      <c r="BI122" s="205">
        <f t="shared" si="18"/>
        <v>0</v>
      </c>
      <c r="BJ122" s="18" t="s">
        <v>76</v>
      </c>
      <c r="BK122" s="205">
        <f t="shared" si="19"/>
        <v>0</v>
      </c>
      <c r="BL122" s="18" t="s">
        <v>278</v>
      </c>
      <c r="BM122" s="204" t="s">
        <v>1827</v>
      </c>
    </row>
    <row r="123" spans="1:65" s="2" customFormat="1" ht="16.5" customHeight="1">
      <c r="A123" s="35"/>
      <c r="B123" s="36"/>
      <c r="C123" s="239" t="s">
        <v>7</v>
      </c>
      <c r="D123" s="239" t="s">
        <v>184</v>
      </c>
      <c r="E123" s="240" t="s">
        <v>1828</v>
      </c>
      <c r="F123" s="241" t="s">
        <v>1829</v>
      </c>
      <c r="G123" s="242" t="s">
        <v>337</v>
      </c>
      <c r="H123" s="243">
        <v>450</v>
      </c>
      <c r="I123" s="244"/>
      <c r="J123" s="245">
        <f t="shared" si="10"/>
        <v>0</v>
      </c>
      <c r="K123" s="241" t="s">
        <v>172</v>
      </c>
      <c r="L123" s="246"/>
      <c r="M123" s="247" t="s">
        <v>19</v>
      </c>
      <c r="N123" s="248" t="s">
        <v>39</v>
      </c>
      <c r="O123" s="65"/>
      <c r="P123" s="202">
        <f t="shared" si="11"/>
        <v>0</v>
      </c>
      <c r="Q123" s="202">
        <v>8.0000000000000007E-5</v>
      </c>
      <c r="R123" s="202">
        <f t="shared" si="12"/>
        <v>3.6000000000000004E-2</v>
      </c>
      <c r="S123" s="202">
        <v>0</v>
      </c>
      <c r="T123" s="203">
        <f t="shared" si="1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372</v>
      </c>
      <c r="AT123" s="204" t="s">
        <v>184</v>
      </c>
      <c r="AU123" s="204" t="s">
        <v>78</v>
      </c>
      <c r="AY123" s="18" t="s">
        <v>166</v>
      </c>
      <c r="BE123" s="205">
        <f t="shared" si="14"/>
        <v>0</v>
      </c>
      <c r="BF123" s="205">
        <f t="shared" si="15"/>
        <v>0</v>
      </c>
      <c r="BG123" s="205">
        <f t="shared" si="16"/>
        <v>0</v>
      </c>
      <c r="BH123" s="205">
        <f t="shared" si="17"/>
        <v>0</v>
      </c>
      <c r="BI123" s="205">
        <f t="shared" si="18"/>
        <v>0</v>
      </c>
      <c r="BJ123" s="18" t="s">
        <v>76</v>
      </c>
      <c r="BK123" s="205">
        <f t="shared" si="19"/>
        <v>0</v>
      </c>
      <c r="BL123" s="18" t="s">
        <v>278</v>
      </c>
      <c r="BM123" s="204" t="s">
        <v>1830</v>
      </c>
    </row>
    <row r="124" spans="1:65" s="2" customFormat="1" ht="21.75" customHeight="1">
      <c r="A124" s="35"/>
      <c r="B124" s="36"/>
      <c r="C124" s="193" t="s">
        <v>314</v>
      </c>
      <c r="D124" s="193" t="s">
        <v>168</v>
      </c>
      <c r="E124" s="194" t="s">
        <v>1831</v>
      </c>
      <c r="F124" s="195" t="s">
        <v>1832</v>
      </c>
      <c r="G124" s="196" t="s">
        <v>337</v>
      </c>
      <c r="H124" s="197">
        <v>1540</v>
      </c>
      <c r="I124" s="198"/>
      <c r="J124" s="199">
        <f t="shared" si="10"/>
        <v>0</v>
      </c>
      <c r="K124" s="195" t="s">
        <v>172</v>
      </c>
      <c r="L124" s="40"/>
      <c r="M124" s="200" t="s">
        <v>19</v>
      </c>
      <c r="N124" s="201" t="s">
        <v>39</v>
      </c>
      <c r="O124" s="65"/>
      <c r="P124" s="202">
        <f t="shared" si="11"/>
        <v>0</v>
      </c>
      <c r="Q124" s="202">
        <v>0</v>
      </c>
      <c r="R124" s="202">
        <f t="shared" si="12"/>
        <v>0</v>
      </c>
      <c r="S124" s="202">
        <v>0</v>
      </c>
      <c r="T124" s="203">
        <f t="shared" si="1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278</v>
      </c>
      <c r="AT124" s="204" t="s">
        <v>168</v>
      </c>
      <c r="AU124" s="204" t="s">
        <v>78</v>
      </c>
      <c r="AY124" s="18" t="s">
        <v>166</v>
      </c>
      <c r="BE124" s="205">
        <f t="shared" si="14"/>
        <v>0</v>
      </c>
      <c r="BF124" s="205">
        <f t="shared" si="15"/>
        <v>0</v>
      </c>
      <c r="BG124" s="205">
        <f t="shared" si="16"/>
        <v>0</v>
      </c>
      <c r="BH124" s="205">
        <f t="shared" si="17"/>
        <v>0</v>
      </c>
      <c r="BI124" s="205">
        <f t="shared" si="18"/>
        <v>0</v>
      </c>
      <c r="BJ124" s="18" t="s">
        <v>76</v>
      </c>
      <c r="BK124" s="205">
        <f t="shared" si="19"/>
        <v>0</v>
      </c>
      <c r="BL124" s="18" t="s">
        <v>278</v>
      </c>
      <c r="BM124" s="204" t="s">
        <v>1833</v>
      </c>
    </row>
    <row r="125" spans="1:65" s="2" customFormat="1" ht="16.5" customHeight="1">
      <c r="A125" s="35"/>
      <c r="B125" s="36"/>
      <c r="C125" s="239" t="s">
        <v>321</v>
      </c>
      <c r="D125" s="239" t="s">
        <v>184</v>
      </c>
      <c r="E125" s="240" t="s">
        <v>1834</v>
      </c>
      <c r="F125" s="241" t="s">
        <v>1835</v>
      </c>
      <c r="G125" s="242" t="s">
        <v>337</v>
      </c>
      <c r="H125" s="243">
        <v>1200</v>
      </c>
      <c r="I125" s="244"/>
      <c r="J125" s="245">
        <f t="shared" si="10"/>
        <v>0</v>
      </c>
      <c r="K125" s="241" t="s">
        <v>172</v>
      </c>
      <c r="L125" s="246"/>
      <c r="M125" s="247" t="s">
        <v>19</v>
      </c>
      <c r="N125" s="248" t="s">
        <v>39</v>
      </c>
      <c r="O125" s="65"/>
      <c r="P125" s="202">
        <f t="shared" si="11"/>
        <v>0</v>
      </c>
      <c r="Q125" s="202">
        <v>1.7000000000000001E-4</v>
      </c>
      <c r="R125" s="202">
        <f t="shared" si="12"/>
        <v>0.20400000000000001</v>
      </c>
      <c r="S125" s="202">
        <v>0</v>
      </c>
      <c r="T125" s="203">
        <f t="shared" si="1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372</v>
      </c>
      <c r="AT125" s="204" t="s">
        <v>184</v>
      </c>
      <c r="AU125" s="204" t="s">
        <v>78</v>
      </c>
      <c r="AY125" s="18" t="s">
        <v>166</v>
      </c>
      <c r="BE125" s="205">
        <f t="shared" si="14"/>
        <v>0</v>
      </c>
      <c r="BF125" s="205">
        <f t="shared" si="15"/>
        <v>0</v>
      </c>
      <c r="BG125" s="205">
        <f t="shared" si="16"/>
        <v>0</v>
      </c>
      <c r="BH125" s="205">
        <f t="shared" si="17"/>
        <v>0</v>
      </c>
      <c r="BI125" s="205">
        <f t="shared" si="18"/>
        <v>0</v>
      </c>
      <c r="BJ125" s="18" t="s">
        <v>76</v>
      </c>
      <c r="BK125" s="205">
        <f t="shared" si="19"/>
        <v>0</v>
      </c>
      <c r="BL125" s="18" t="s">
        <v>278</v>
      </c>
      <c r="BM125" s="204" t="s">
        <v>1836</v>
      </c>
    </row>
    <row r="126" spans="1:65" s="2" customFormat="1" ht="21.75" customHeight="1">
      <c r="A126" s="35"/>
      <c r="B126" s="36"/>
      <c r="C126" s="193" t="s">
        <v>327</v>
      </c>
      <c r="D126" s="193" t="s">
        <v>168</v>
      </c>
      <c r="E126" s="194" t="s">
        <v>1837</v>
      </c>
      <c r="F126" s="195" t="s">
        <v>1838</v>
      </c>
      <c r="G126" s="196" t="s">
        <v>337</v>
      </c>
      <c r="H126" s="197">
        <v>55</v>
      </c>
      <c r="I126" s="198"/>
      <c r="J126" s="199">
        <f t="shared" si="10"/>
        <v>0</v>
      </c>
      <c r="K126" s="195" t="s">
        <v>172</v>
      </c>
      <c r="L126" s="40"/>
      <c r="M126" s="200" t="s">
        <v>19</v>
      </c>
      <c r="N126" s="201" t="s">
        <v>39</v>
      </c>
      <c r="O126" s="65"/>
      <c r="P126" s="202">
        <f t="shared" si="11"/>
        <v>0</v>
      </c>
      <c r="Q126" s="202">
        <v>0</v>
      </c>
      <c r="R126" s="202">
        <f t="shared" si="12"/>
        <v>0</v>
      </c>
      <c r="S126" s="202">
        <v>0</v>
      </c>
      <c r="T126" s="203">
        <f t="shared" si="1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278</v>
      </c>
      <c r="AT126" s="204" t="s">
        <v>168</v>
      </c>
      <c r="AU126" s="204" t="s">
        <v>78</v>
      </c>
      <c r="AY126" s="18" t="s">
        <v>166</v>
      </c>
      <c r="BE126" s="205">
        <f t="shared" si="14"/>
        <v>0</v>
      </c>
      <c r="BF126" s="205">
        <f t="shared" si="15"/>
        <v>0</v>
      </c>
      <c r="BG126" s="205">
        <f t="shared" si="16"/>
        <v>0</v>
      </c>
      <c r="BH126" s="205">
        <f t="shared" si="17"/>
        <v>0</v>
      </c>
      <c r="BI126" s="205">
        <f t="shared" si="18"/>
        <v>0</v>
      </c>
      <c r="BJ126" s="18" t="s">
        <v>76</v>
      </c>
      <c r="BK126" s="205">
        <f t="shared" si="19"/>
        <v>0</v>
      </c>
      <c r="BL126" s="18" t="s">
        <v>278</v>
      </c>
      <c r="BM126" s="204" t="s">
        <v>1839</v>
      </c>
    </row>
    <row r="127" spans="1:65" s="2" customFormat="1" ht="16.5" customHeight="1">
      <c r="A127" s="35"/>
      <c r="B127" s="36"/>
      <c r="C127" s="239" t="s">
        <v>334</v>
      </c>
      <c r="D127" s="239" t="s">
        <v>184</v>
      </c>
      <c r="E127" s="240" t="s">
        <v>1840</v>
      </c>
      <c r="F127" s="241" t="s">
        <v>1841</v>
      </c>
      <c r="G127" s="242" t="s">
        <v>1842</v>
      </c>
      <c r="H127" s="243">
        <v>6.0999999999999999E-2</v>
      </c>
      <c r="I127" s="244"/>
      <c r="J127" s="245">
        <f t="shared" si="10"/>
        <v>0</v>
      </c>
      <c r="K127" s="241" t="s">
        <v>19</v>
      </c>
      <c r="L127" s="246"/>
      <c r="M127" s="247" t="s">
        <v>19</v>
      </c>
      <c r="N127" s="248" t="s">
        <v>39</v>
      </c>
      <c r="O127" s="65"/>
      <c r="P127" s="202">
        <f t="shared" si="11"/>
        <v>0</v>
      </c>
      <c r="Q127" s="202">
        <v>0.63</v>
      </c>
      <c r="R127" s="202">
        <f t="shared" si="12"/>
        <v>3.8429999999999999E-2</v>
      </c>
      <c r="S127" s="202">
        <v>0</v>
      </c>
      <c r="T127" s="203">
        <f t="shared" si="1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372</v>
      </c>
      <c r="AT127" s="204" t="s">
        <v>184</v>
      </c>
      <c r="AU127" s="204" t="s">
        <v>78</v>
      </c>
      <c r="AY127" s="18" t="s">
        <v>166</v>
      </c>
      <c r="BE127" s="205">
        <f t="shared" si="14"/>
        <v>0</v>
      </c>
      <c r="BF127" s="205">
        <f t="shared" si="15"/>
        <v>0</v>
      </c>
      <c r="BG127" s="205">
        <f t="shared" si="16"/>
        <v>0</v>
      </c>
      <c r="BH127" s="205">
        <f t="shared" si="17"/>
        <v>0</v>
      </c>
      <c r="BI127" s="205">
        <f t="shared" si="18"/>
        <v>0</v>
      </c>
      <c r="BJ127" s="18" t="s">
        <v>76</v>
      </c>
      <c r="BK127" s="205">
        <f t="shared" si="19"/>
        <v>0</v>
      </c>
      <c r="BL127" s="18" t="s">
        <v>278</v>
      </c>
      <c r="BM127" s="204" t="s">
        <v>1843</v>
      </c>
    </row>
    <row r="128" spans="1:65" s="2" customFormat="1" ht="21.75" customHeight="1">
      <c r="A128" s="35"/>
      <c r="B128" s="36"/>
      <c r="C128" s="239" t="s">
        <v>342</v>
      </c>
      <c r="D128" s="239" t="s">
        <v>184</v>
      </c>
      <c r="E128" s="240" t="s">
        <v>1844</v>
      </c>
      <c r="F128" s="241" t="s">
        <v>1845</v>
      </c>
      <c r="G128" s="242" t="s">
        <v>275</v>
      </c>
      <c r="H128" s="243">
        <v>4</v>
      </c>
      <c r="I128" s="244"/>
      <c r="J128" s="245">
        <f t="shared" si="10"/>
        <v>0</v>
      </c>
      <c r="K128" s="241" t="s">
        <v>172</v>
      </c>
      <c r="L128" s="246"/>
      <c r="M128" s="247" t="s">
        <v>19</v>
      </c>
      <c r="N128" s="248" t="s">
        <v>39</v>
      </c>
      <c r="O128" s="65"/>
      <c r="P128" s="202">
        <f t="shared" si="11"/>
        <v>0</v>
      </c>
      <c r="Q128" s="202">
        <v>8.3999999999999995E-3</v>
      </c>
      <c r="R128" s="202">
        <f t="shared" si="12"/>
        <v>3.3599999999999998E-2</v>
      </c>
      <c r="S128" s="202">
        <v>0</v>
      </c>
      <c r="T128" s="203">
        <f t="shared" si="1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372</v>
      </c>
      <c r="AT128" s="204" t="s">
        <v>184</v>
      </c>
      <c r="AU128" s="204" t="s">
        <v>78</v>
      </c>
      <c r="AY128" s="18" t="s">
        <v>166</v>
      </c>
      <c r="BE128" s="205">
        <f t="shared" si="14"/>
        <v>0</v>
      </c>
      <c r="BF128" s="205">
        <f t="shared" si="15"/>
        <v>0</v>
      </c>
      <c r="BG128" s="205">
        <f t="shared" si="16"/>
        <v>0</v>
      </c>
      <c r="BH128" s="205">
        <f t="shared" si="17"/>
        <v>0</v>
      </c>
      <c r="BI128" s="205">
        <f t="shared" si="18"/>
        <v>0</v>
      </c>
      <c r="BJ128" s="18" t="s">
        <v>76</v>
      </c>
      <c r="BK128" s="205">
        <f t="shared" si="19"/>
        <v>0</v>
      </c>
      <c r="BL128" s="18" t="s">
        <v>278</v>
      </c>
      <c r="BM128" s="204" t="s">
        <v>1846</v>
      </c>
    </row>
    <row r="129" spans="1:65" s="2" customFormat="1" ht="16.5" customHeight="1">
      <c r="A129" s="35"/>
      <c r="B129" s="36"/>
      <c r="C129" s="239" t="s">
        <v>346</v>
      </c>
      <c r="D129" s="239" t="s">
        <v>184</v>
      </c>
      <c r="E129" s="240" t="s">
        <v>1847</v>
      </c>
      <c r="F129" s="241" t="s">
        <v>1848</v>
      </c>
      <c r="G129" s="242" t="s">
        <v>275</v>
      </c>
      <c r="H129" s="243">
        <v>3</v>
      </c>
      <c r="I129" s="244"/>
      <c r="J129" s="245">
        <f t="shared" si="10"/>
        <v>0</v>
      </c>
      <c r="K129" s="241" t="s">
        <v>172</v>
      </c>
      <c r="L129" s="246"/>
      <c r="M129" s="247" t="s">
        <v>19</v>
      </c>
      <c r="N129" s="248" t="s">
        <v>39</v>
      </c>
      <c r="O129" s="65"/>
      <c r="P129" s="202">
        <f t="shared" si="11"/>
        <v>0</v>
      </c>
      <c r="Q129" s="202">
        <v>5.0000000000000001E-4</v>
      </c>
      <c r="R129" s="202">
        <f t="shared" si="12"/>
        <v>1.5E-3</v>
      </c>
      <c r="S129" s="202">
        <v>0</v>
      </c>
      <c r="T129" s="203">
        <f t="shared" si="1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372</v>
      </c>
      <c r="AT129" s="204" t="s">
        <v>184</v>
      </c>
      <c r="AU129" s="204" t="s">
        <v>78</v>
      </c>
      <c r="AY129" s="18" t="s">
        <v>166</v>
      </c>
      <c r="BE129" s="205">
        <f t="shared" si="14"/>
        <v>0</v>
      </c>
      <c r="BF129" s="205">
        <f t="shared" si="15"/>
        <v>0</v>
      </c>
      <c r="BG129" s="205">
        <f t="shared" si="16"/>
        <v>0</v>
      </c>
      <c r="BH129" s="205">
        <f t="shared" si="17"/>
        <v>0</v>
      </c>
      <c r="BI129" s="205">
        <f t="shared" si="18"/>
        <v>0</v>
      </c>
      <c r="BJ129" s="18" t="s">
        <v>76</v>
      </c>
      <c r="BK129" s="205">
        <f t="shared" si="19"/>
        <v>0</v>
      </c>
      <c r="BL129" s="18" t="s">
        <v>278</v>
      </c>
      <c r="BM129" s="204" t="s">
        <v>1849</v>
      </c>
    </row>
    <row r="130" spans="1:65" s="2" customFormat="1" ht="21.75" customHeight="1">
      <c r="A130" s="35"/>
      <c r="B130" s="36"/>
      <c r="C130" s="193" t="s">
        <v>350</v>
      </c>
      <c r="D130" s="193" t="s">
        <v>168</v>
      </c>
      <c r="E130" s="194" t="s">
        <v>1850</v>
      </c>
      <c r="F130" s="195" t="s">
        <v>1851</v>
      </c>
      <c r="G130" s="196" t="s">
        <v>337</v>
      </c>
      <c r="H130" s="197">
        <v>770</v>
      </c>
      <c r="I130" s="198"/>
      <c r="J130" s="199">
        <f t="shared" si="10"/>
        <v>0</v>
      </c>
      <c r="K130" s="195" t="s">
        <v>172</v>
      </c>
      <c r="L130" s="40"/>
      <c r="M130" s="200" t="s">
        <v>19</v>
      </c>
      <c r="N130" s="201" t="s">
        <v>39</v>
      </c>
      <c r="O130" s="65"/>
      <c r="P130" s="202">
        <f t="shared" si="11"/>
        <v>0</v>
      </c>
      <c r="Q130" s="202">
        <v>0</v>
      </c>
      <c r="R130" s="202">
        <f t="shared" si="12"/>
        <v>0</v>
      </c>
      <c r="S130" s="202">
        <v>0</v>
      </c>
      <c r="T130" s="203">
        <f t="shared" si="1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278</v>
      </c>
      <c r="AT130" s="204" t="s">
        <v>168</v>
      </c>
      <c r="AU130" s="204" t="s">
        <v>78</v>
      </c>
      <c r="AY130" s="18" t="s">
        <v>166</v>
      </c>
      <c r="BE130" s="205">
        <f t="shared" si="14"/>
        <v>0</v>
      </c>
      <c r="BF130" s="205">
        <f t="shared" si="15"/>
        <v>0</v>
      </c>
      <c r="BG130" s="205">
        <f t="shared" si="16"/>
        <v>0</v>
      </c>
      <c r="BH130" s="205">
        <f t="shared" si="17"/>
        <v>0</v>
      </c>
      <c r="BI130" s="205">
        <f t="shared" si="18"/>
        <v>0</v>
      </c>
      <c r="BJ130" s="18" t="s">
        <v>76</v>
      </c>
      <c r="BK130" s="205">
        <f t="shared" si="19"/>
        <v>0</v>
      </c>
      <c r="BL130" s="18" t="s">
        <v>278</v>
      </c>
      <c r="BM130" s="204" t="s">
        <v>1852</v>
      </c>
    </row>
    <row r="131" spans="1:65" s="2" customFormat="1" ht="16.5" customHeight="1">
      <c r="A131" s="35"/>
      <c r="B131" s="36"/>
      <c r="C131" s="239" t="s">
        <v>355</v>
      </c>
      <c r="D131" s="239" t="s">
        <v>184</v>
      </c>
      <c r="E131" s="240" t="s">
        <v>1853</v>
      </c>
      <c r="F131" s="241" t="s">
        <v>1854</v>
      </c>
      <c r="G131" s="242" t="s">
        <v>337</v>
      </c>
      <c r="H131" s="243">
        <v>810</v>
      </c>
      <c r="I131" s="244"/>
      <c r="J131" s="245">
        <f t="shared" si="10"/>
        <v>0</v>
      </c>
      <c r="K131" s="241" t="s">
        <v>172</v>
      </c>
      <c r="L131" s="246"/>
      <c r="M131" s="247" t="s">
        <v>19</v>
      </c>
      <c r="N131" s="248" t="s">
        <v>39</v>
      </c>
      <c r="O131" s="65"/>
      <c r="P131" s="202">
        <f t="shared" si="11"/>
        <v>0</v>
      </c>
      <c r="Q131" s="202">
        <v>1.6000000000000001E-4</v>
      </c>
      <c r="R131" s="202">
        <f t="shared" si="12"/>
        <v>0.12960000000000002</v>
      </c>
      <c r="S131" s="202">
        <v>0</v>
      </c>
      <c r="T131" s="203">
        <f t="shared" si="1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372</v>
      </c>
      <c r="AT131" s="204" t="s">
        <v>184</v>
      </c>
      <c r="AU131" s="204" t="s">
        <v>78</v>
      </c>
      <c r="AY131" s="18" t="s">
        <v>166</v>
      </c>
      <c r="BE131" s="205">
        <f t="shared" si="14"/>
        <v>0</v>
      </c>
      <c r="BF131" s="205">
        <f t="shared" si="15"/>
        <v>0</v>
      </c>
      <c r="BG131" s="205">
        <f t="shared" si="16"/>
        <v>0</v>
      </c>
      <c r="BH131" s="205">
        <f t="shared" si="17"/>
        <v>0</v>
      </c>
      <c r="BI131" s="205">
        <f t="shared" si="18"/>
        <v>0</v>
      </c>
      <c r="BJ131" s="18" t="s">
        <v>76</v>
      </c>
      <c r="BK131" s="205">
        <f t="shared" si="19"/>
        <v>0</v>
      </c>
      <c r="BL131" s="18" t="s">
        <v>278</v>
      </c>
      <c r="BM131" s="204" t="s">
        <v>1855</v>
      </c>
    </row>
    <row r="132" spans="1:65" s="2" customFormat="1" ht="21.75" customHeight="1">
      <c r="A132" s="35"/>
      <c r="B132" s="36"/>
      <c r="C132" s="193" t="s">
        <v>256</v>
      </c>
      <c r="D132" s="193" t="s">
        <v>168</v>
      </c>
      <c r="E132" s="194" t="s">
        <v>1856</v>
      </c>
      <c r="F132" s="195" t="s">
        <v>1857</v>
      </c>
      <c r="G132" s="196" t="s">
        <v>337</v>
      </c>
      <c r="H132" s="197">
        <v>375</v>
      </c>
      <c r="I132" s="198"/>
      <c r="J132" s="199">
        <f t="shared" si="10"/>
        <v>0</v>
      </c>
      <c r="K132" s="195" t="s">
        <v>172</v>
      </c>
      <c r="L132" s="40"/>
      <c r="M132" s="200" t="s">
        <v>19</v>
      </c>
      <c r="N132" s="201" t="s">
        <v>39</v>
      </c>
      <c r="O132" s="65"/>
      <c r="P132" s="202">
        <f t="shared" si="11"/>
        <v>0</v>
      </c>
      <c r="Q132" s="202">
        <v>0</v>
      </c>
      <c r="R132" s="202">
        <f t="shared" si="12"/>
        <v>0</v>
      </c>
      <c r="S132" s="202">
        <v>0</v>
      </c>
      <c r="T132" s="203">
        <f t="shared" si="1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278</v>
      </c>
      <c r="AT132" s="204" t="s">
        <v>168</v>
      </c>
      <c r="AU132" s="204" t="s">
        <v>78</v>
      </c>
      <c r="AY132" s="18" t="s">
        <v>166</v>
      </c>
      <c r="BE132" s="205">
        <f t="shared" si="14"/>
        <v>0</v>
      </c>
      <c r="BF132" s="205">
        <f t="shared" si="15"/>
        <v>0</v>
      </c>
      <c r="BG132" s="205">
        <f t="shared" si="16"/>
        <v>0</v>
      </c>
      <c r="BH132" s="205">
        <f t="shared" si="17"/>
        <v>0</v>
      </c>
      <c r="BI132" s="205">
        <f t="shared" si="18"/>
        <v>0</v>
      </c>
      <c r="BJ132" s="18" t="s">
        <v>76</v>
      </c>
      <c r="BK132" s="205">
        <f t="shared" si="19"/>
        <v>0</v>
      </c>
      <c r="BL132" s="18" t="s">
        <v>278</v>
      </c>
      <c r="BM132" s="204" t="s">
        <v>1858</v>
      </c>
    </row>
    <row r="133" spans="1:65" s="2" customFormat="1" ht="16.5" customHeight="1">
      <c r="A133" s="35"/>
      <c r="B133" s="36"/>
      <c r="C133" s="239" t="s">
        <v>364</v>
      </c>
      <c r="D133" s="239" t="s">
        <v>184</v>
      </c>
      <c r="E133" s="240" t="s">
        <v>1859</v>
      </c>
      <c r="F133" s="241" t="s">
        <v>1860</v>
      </c>
      <c r="G133" s="242" t="s">
        <v>337</v>
      </c>
      <c r="H133" s="243">
        <v>450</v>
      </c>
      <c r="I133" s="244"/>
      <c r="J133" s="245">
        <f t="shared" si="10"/>
        <v>0</v>
      </c>
      <c r="K133" s="241" t="s">
        <v>172</v>
      </c>
      <c r="L133" s="246"/>
      <c r="M133" s="247" t="s">
        <v>19</v>
      </c>
      <c r="N133" s="248" t="s">
        <v>39</v>
      </c>
      <c r="O133" s="65"/>
      <c r="P133" s="202">
        <f t="shared" si="11"/>
        <v>0</v>
      </c>
      <c r="Q133" s="202">
        <v>5.2999999999999998E-4</v>
      </c>
      <c r="R133" s="202">
        <f t="shared" si="12"/>
        <v>0.23849999999999999</v>
      </c>
      <c r="S133" s="202">
        <v>0</v>
      </c>
      <c r="T133" s="203">
        <f t="shared" si="1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372</v>
      </c>
      <c r="AT133" s="204" t="s">
        <v>184</v>
      </c>
      <c r="AU133" s="204" t="s">
        <v>78</v>
      </c>
      <c r="AY133" s="18" t="s">
        <v>166</v>
      </c>
      <c r="BE133" s="205">
        <f t="shared" si="14"/>
        <v>0</v>
      </c>
      <c r="BF133" s="205">
        <f t="shared" si="15"/>
        <v>0</v>
      </c>
      <c r="BG133" s="205">
        <f t="shared" si="16"/>
        <v>0</v>
      </c>
      <c r="BH133" s="205">
        <f t="shared" si="17"/>
        <v>0</v>
      </c>
      <c r="BI133" s="205">
        <f t="shared" si="18"/>
        <v>0</v>
      </c>
      <c r="BJ133" s="18" t="s">
        <v>76</v>
      </c>
      <c r="BK133" s="205">
        <f t="shared" si="19"/>
        <v>0</v>
      </c>
      <c r="BL133" s="18" t="s">
        <v>278</v>
      </c>
      <c r="BM133" s="204" t="s">
        <v>1861</v>
      </c>
    </row>
    <row r="134" spans="1:65" s="2" customFormat="1" ht="21.75" customHeight="1">
      <c r="A134" s="35"/>
      <c r="B134" s="36"/>
      <c r="C134" s="193" t="s">
        <v>372</v>
      </c>
      <c r="D134" s="193" t="s">
        <v>168</v>
      </c>
      <c r="E134" s="194" t="s">
        <v>1862</v>
      </c>
      <c r="F134" s="195" t="s">
        <v>1863</v>
      </c>
      <c r="G134" s="196" t="s">
        <v>275</v>
      </c>
      <c r="H134" s="197">
        <v>7</v>
      </c>
      <c r="I134" s="198"/>
      <c r="J134" s="199">
        <f t="shared" si="10"/>
        <v>0</v>
      </c>
      <c r="K134" s="195" t="s">
        <v>172</v>
      </c>
      <c r="L134" s="40"/>
      <c r="M134" s="200" t="s">
        <v>19</v>
      </c>
      <c r="N134" s="201" t="s">
        <v>39</v>
      </c>
      <c r="O134" s="65"/>
      <c r="P134" s="202">
        <f t="shared" si="11"/>
        <v>0</v>
      </c>
      <c r="Q134" s="202">
        <v>0</v>
      </c>
      <c r="R134" s="202">
        <f t="shared" si="12"/>
        <v>0</v>
      </c>
      <c r="S134" s="202">
        <v>0</v>
      </c>
      <c r="T134" s="203">
        <f t="shared" si="1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278</v>
      </c>
      <c r="AT134" s="204" t="s">
        <v>168</v>
      </c>
      <c r="AU134" s="204" t="s">
        <v>78</v>
      </c>
      <c r="AY134" s="18" t="s">
        <v>166</v>
      </c>
      <c r="BE134" s="205">
        <f t="shared" si="14"/>
        <v>0</v>
      </c>
      <c r="BF134" s="205">
        <f t="shared" si="15"/>
        <v>0</v>
      </c>
      <c r="BG134" s="205">
        <f t="shared" si="16"/>
        <v>0</v>
      </c>
      <c r="BH134" s="205">
        <f t="shared" si="17"/>
        <v>0</v>
      </c>
      <c r="BI134" s="205">
        <f t="shared" si="18"/>
        <v>0</v>
      </c>
      <c r="BJ134" s="18" t="s">
        <v>76</v>
      </c>
      <c r="BK134" s="205">
        <f t="shared" si="19"/>
        <v>0</v>
      </c>
      <c r="BL134" s="18" t="s">
        <v>278</v>
      </c>
      <c r="BM134" s="204" t="s">
        <v>1864</v>
      </c>
    </row>
    <row r="135" spans="1:65" s="2" customFormat="1" ht="21.75" customHeight="1">
      <c r="A135" s="35"/>
      <c r="B135" s="36"/>
      <c r="C135" s="193" t="s">
        <v>377</v>
      </c>
      <c r="D135" s="193" t="s">
        <v>168</v>
      </c>
      <c r="E135" s="194" t="s">
        <v>1865</v>
      </c>
      <c r="F135" s="195" t="s">
        <v>1866</v>
      </c>
      <c r="G135" s="196" t="s">
        <v>275</v>
      </c>
      <c r="H135" s="197">
        <v>100</v>
      </c>
      <c r="I135" s="198"/>
      <c r="J135" s="199">
        <f t="shared" si="10"/>
        <v>0</v>
      </c>
      <c r="K135" s="195" t="s">
        <v>172</v>
      </c>
      <c r="L135" s="40"/>
      <c r="M135" s="200" t="s">
        <v>19</v>
      </c>
      <c r="N135" s="201" t="s">
        <v>39</v>
      </c>
      <c r="O135" s="65"/>
      <c r="P135" s="202">
        <f t="shared" si="11"/>
        <v>0</v>
      </c>
      <c r="Q135" s="202">
        <v>0</v>
      </c>
      <c r="R135" s="202">
        <f t="shared" si="12"/>
        <v>0</v>
      </c>
      <c r="S135" s="202">
        <v>0</v>
      </c>
      <c r="T135" s="203">
        <f t="shared" si="1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278</v>
      </c>
      <c r="AT135" s="204" t="s">
        <v>168</v>
      </c>
      <c r="AU135" s="204" t="s">
        <v>78</v>
      </c>
      <c r="AY135" s="18" t="s">
        <v>166</v>
      </c>
      <c r="BE135" s="205">
        <f t="shared" si="14"/>
        <v>0</v>
      </c>
      <c r="BF135" s="205">
        <f t="shared" si="15"/>
        <v>0</v>
      </c>
      <c r="BG135" s="205">
        <f t="shared" si="16"/>
        <v>0</v>
      </c>
      <c r="BH135" s="205">
        <f t="shared" si="17"/>
        <v>0</v>
      </c>
      <c r="BI135" s="205">
        <f t="shared" si="18"/>
        <v>0</v>
      </c>
      <c r="BJ135" s="18" t="s">
        <v>76</v>
      </c>
      <c r="BK135" s="205">
        <f t="shared" si="19"/>
        <v>0</v>
      </c>
      <c r="BL135" s="18" t="s">
        <v>278</v>
      </c>
      <c r="BM135" s="204" t="s">
        <v>1867</v>
      </c>
    </row>
    <row r="136" spans="1:65" s="2" customFormat="1" ht="16.5" customHeight="1">
      <c r="A136" s="35"/>
      <c r="B136" s="36"/>
      <c r="C136" s="239" t="s">
        <v>381</v>
      </c>
      <c r="D136" s="239" t="s">
        <v>184</v>
      </c>
      <c r="E136" s="240" t="s">
        <v>1868</v>
      </c>
      <c r="F136" s="241" t="s">
        <v>1869</v>
      </c>
      <c r="G136" s="242" t="s">
        <v>275</v>
      </c>
      <c r="H136" s="243">
        <v>7</v>
      </c>
      <c r="I136" s="244"/>
      <c r="J136" s="245">
        <f t="shared" si="10"/>
        <v>0</v>
      </c>
      <c r="K136" s="241" t="s">
        <v>19</v>
      </c>
      <c r="L136" s="246"/>
      <c r="M136" s="247" t="s">
        <v>19</v>
      </c>
      <c r="N136" s="248" t="s">
        <v>39</v>
      </c>
      <c r="O136" s="65"/>
      <c r="P136" s="202">
        <f t="shared" si="11"/>
        <v>0</v>
      </c>
      <c r="Q136" s="202">
        <v>0</v>
      </c>
      <c r="R136" s="202">
        <f t="shared" si="12"/>
        <v>0</v>
      </c>
      <c r="S136" s="202">
        <v>0</v>
      </c>
      <c r="T136" s="203">
        <f t="shared" si="1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372</v>
      </c>
      <c r="AT136" s="204" t="s">
        <v>184</v>
      </c>
      <c r="AU136" s="204" t="s">
        <v>78</v>
      </c>
      <c r="AY136" s="18" t="s">
        <v>166</v>
      </c>
      <c r="BE136" s="205">
        <f t="shared" si="14"/>
        <v>0</v>
      </c>
      <c r="BF136" s="205">
        <f t="shared" si="15"/>
        <v>0</v>
      </c>
      <c r="BG136" s="205">
        <f t="shared" si="16"/>
        <v>0</v>
      </c>
      <c r="BH136" s="205">
        <f t="shared" si="17"/>
        <v>0</v>
      </c>
      <c r="BI136" s="205">
        <f t="shared" si="18"/>
        <v>0</v>
      </c>
      <c r="BJ136" s="18" t="s">
        <v>76</v>
      </c>
      <c r="BK136" s="205">
        <f t="shared" si="19"/>
        <v>0</v>
      </c>
      <c r="BL136" s="18" t="s">
        <v>278</v>
      </c>
      <c r="BM136" s="204" t="s">
        <v>1870</v>
      </c>
    </row>
    <row r="137" spans="1:65" s="13" customFormat="1" ht="11.25">
      <c r="B137" s="206"/>
      <c r="C137" s="207"/>
      <c r="D137" s="208" t="s">
        <v>175</v>
      </c>
      <c r="E137" s="209" t="s">
        <v>19</v>
      </c>
      <c r="F137" s="210" t="s">
        <v>1871</v>
      </c>
      <c r="G137" s="207"/>
      <c r="H137" s="209" t="s">
        <v>19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175</v>
      </c>
      <c r="AU137" s="216" t="s">
        <v>78</v>
      </c>
      <c r="AV137" s="13" t="s">
        <v>76</v>
      </c>
      <c r="AW137" s="13" t="s">
        <v>30</v>
      </c>
      <c r="AX137" s="13" t="s">
        <v>68</v>
      </c>
      <c r="AY137" s="216" t="s">
        <v>166</v>
      </c>
    </row>
    <row r="138" spans="1:65" s="13" customFormat="1" ht="11.25">
      <c r="B138" s="206"/>
      <c r="C138" s="207"/>
      <c r="D138" s="208" t="s">
        <v>175</v>
      </c>
      <c r="E138" s="209" t="s">
        <v>19</v>
      </c>
      <c r="F138" s="210" t="s">
        <v>1872</v>
      </c>
      <c r="G138" s="207"/>
      <c r="H138" s="209" t="s">
        <v>19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175</v>
      </c>
      <c r="AU138" s="216" t="s">
        <v>78</v>
      </c>
      <c r="AV138" s="13" t="s">
        <v>76</v>
      </c>
      <c r="AW138" s="13" t="s">
        <v>30</v>
      </c>
      <c r="AX138" s="13" t="s">
        <v>68</v>
      </c>
      <c r="AY138" s="216" t="s">
        <v>166</v>
      </c>
    </row>
    <row r="139" spans="1:65" s="13" customFormat="1" ht="11.25">
      <c r="B139" s="206"/>
      <c r="C139" s="207"/>
      <c r="D139" s="208" t="s">
        <v>175</v>
      </c>
      <c r="E139" s="209" t="s">
        <v>19</v>
      </c>
      <c r="F139" s="210" t="s">
        <v>1873</v>
      </c>
      <c r="G139" s="207"/>
      <c r="H139" s="209" t="s">
        <v>19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175</v>
      </c>
      <c r="AU139" s="216" t="s">
        <v>78</v>
      </c>
      <c r="AV139" s="13" t="s">
        <v>76</v>
      </c>
      <c r="AW139" s="13" t="s">
        <v>30</v>
      </c>
      <c r="AX139" s="13" t="s">
        <v>68</v>
      </c>
      <c r="AY139" s="216" t="s">
        <v>166</v>
      </c>
    </row>
    <row r="140" spans="1:65" s="13" customFormat="1" ht="11.25">
      <c r="B140" s="206"/>
      <c r="C140" s="207"/>
      <c r="D140" s="208" t="s">
        <v>175</v>
      </c>
      <c r="E140" s="209" t="s">
        <v>19</v>
      </c>
      <c r="F140" s="210" t="s">
        <v>1874</v>
      </c>
      <c r="G140" s="207"/>
      <c r="H140" s="209" t="s">
        <v>19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175</v>
      </c>
      <c r="AU140" s="216" t="s">
        <v>78</v>
      </c>
      <c r="AV140" s="13" t="s">
        <v>76</v>
      </c>
      <c r="AW140" s="13" t="s">
        <v>30</v>
      </c>
      <c r="AX140" s="13" t="s">
        <v>68</v>
      </c>
      <c r="AY140" s="216" t="s">
        <v>166</v>
      </c>
    </row>
    <row r="141" spans="1:65" s="13" customFormat="1" ht="11.25">
      <c r="B141" s="206"/>
      <c r="C141" s="207"/>
      <c r="D141" s="208" t="s">
        <v>175</v>
      </c>
      <c r="E141" s="209" t="s">
        <v>19</v>
      </c>
      <c r="F141" s="210" t="s">
        <v>1875</v>
      </c>
      <c r="G141" s="207"/>
      <c r="H141" s="209" t="s">
        <v>19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175</v>
      </c>
      <c r="AU141" s="216" t="s">
        <v>78</v>
      </c>
      <c r="AV141" s="13" t="s">
        <v>76</v>
      </c>
      <c r="AW141" s="13" t="s">
        <v>30</v>
      </c>
      <c r="AX141" s="13" t="s">
        <v>68</v>
      </c>
      <c r="AY141" s="216" t="s">
        <v>166</v>
      </c>
    </row>
    <row r="142" spans="1:65" s="13" customFormat="1" ht="11.25">
      <c r="B142" s="206"/>
      <c r="C142" s="207"/>
      <c r="D142" s="208" t="s">
        <v>175</v>
      </c>
      <c r="E142" s="209" t="s">
        <v>19</v>
      </c>
      <c r="F142" s="210" t="s">
        <v>1876</v>
      </c>
      <c r="G142" s="207"/>
      <c r="H142" s="209" t="s">
        <v>19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175</v>
      </c>
      <c r="AU142" s="216" t="s">
        <v>78</v>
      </c>
      <c r="AV142" s="13" t="s">
        <v>76</v>
      </c>
      <c r="AW142" s="13" t="s">
        <v>30</v>
      </c>
      <c r="AX142" s="13" t="s">
        <v>68</v>
      </c>
      <c r="AY142" s="216" t="s">
        <v>166</v>
      </c>
    </row>
    <row r="143" spans="1:65" s="13" customFormat="1" ht="11.25">
      <c r="B143" s="206"/>
      <c r="C143" s="207"/>
      <c r="D143" s="208" t="s">
        <v>175</v>
      </c>
      <c r="E143" s="209" t="s">
        <v>19</v>
      </c>
      <c r="F143" s="210" t="s">
        <v>1877</v>
      </c>
      <c r="G143" s="207"/>
      <c r="H143" s="209" t="s">
        <v>19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175</v>
      </c>
      <c r="AU143" s="216" t="s">
        <v>78</v>
      </c>
      <c r="AV143" s="13" t="s">
        <v>76</v>
      </c>
      <c r="AW143" s="13" t="s">
        <v>30</v>
      </c>
      <c r="AX143" s="13" t="s">
        <v>68</v>
      </c>
      <c r="AY143" s="216" t="s">
        <v>166</v>
      </c>
    </row>
    <row r="144" spans="1:65" s="13" customFormat="1" ht="11.25">
      <c r="B144" s="206"/>
      <c r="C144" s="207"/>
      <c r="D144" s="208" t="s">
        <v>175</v>
      </c>
      <c r="E144" s="209" t="s">
        <v>19</v>
      </c>
      <c r="F144" s="210" t="s">
        <v>1878</v>
      </c>
      <c r="G144" s="207"/>
      <c r="H144" s="209" t="s">
        <v>19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175</v>
      </c>
      <c r="AU144" s="216" t="s">
        <v>78</v>
      </c>
      <c r="AV144" s="13" t="s">
        <v>76</v>
      </c>
      <c r="AW144" s="13" t="s">
        <v>30</v>
      </c>
      <c r="AX144" s="13" t="s">
        <v>68</v>
      </c>
      <c r="AY144" s="216" t="s">
        <v>166</v>
      </c>
    </row>
    <row r="145" spans="2:51" s="14" customFormat="1" ht="11.25">
      <c r="B145" s="217"/>
      <c r="C145" s="218"/>
      <c r="D145" s="208" t="s">
        <v>175</v>
      </c>
      <c r="E145" s="219" t="s">
        <v>19</v>
      </c>
      <c r="F145" s="220" t="s">
        <v>1879</v>
      </c>
      <c r="G145" s="218"/>
      <c r="H145" s="221">
        <v>0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175</v>
      </c>
      <c r="AU145" s="227" t="s">
        <v>78</v>
      </c>
      <c r="AV145" s="14" t="s">
        <v>78</v>
      </c>
      <c r="AW145" s="14" t="s">
        <v>30</v>
      </c>
      <c r="AX145" s="14" t="s">
        <v>68</v>
      </c>
      <c r="AY145" s="227" t="s">
        <v>166</v>
      </c>
    </row>
    <row r="146" spans="2:51" s="13" customFormat="1" ht="11.25">
      <c r="B146" s="206"/>
      <c r="C146" s="207"/>
      <c r="D146" s="208" t="s">
        <v>175</v>
      </c>
      <c r="E146" s="209" t="s">
        <v>19</v>
      </c>
      <c r="F146" s="210" t="s">
        <v>1880</v>
      </c>
      <c r="G146" s="207"/>
      <c r="H146" s="209" t="s">
        <v>19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175</v>
      </c>
      <c r="AU146" s="216" t="s">
        <v>78</v>
      </c>
      <c r="AV146" s="13" t="s">
        <v>76</v>
      </c>
      <c r="AW146" s="13" t="s">
        <v>30</v>
      </c>
      <c r="AX146" s="13" t="s">
        <v>68</v>
      </c>
      <c r="AY146" s="216" t="s">
        <v>166</v>
      </c>
    </row>
    <row r="147" spans="2:51" s="13" customFormat="1" ht="11.25">
      <c r="B147" s="206"/>
      <c r="C147" s="207"/>
      <c r="D147" s="208" t="s">
        <v>175</v>
      </c>
      <c r="E147" s="209" t="s">
        <v>19</v>
      </c>
      <c r="F147" s="210" t="s">
        <v>1872</v>
      </c>
      <c r="G147" s="207"/>
      <c r="H147" s="209" t="s">
        <v>19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175</v>
      </c>
      <c r="AU147" s="216" t="s">
        <v>78</v>
      </c>
      <c r="AV147" s="13" t="s">
        <v>76</v>
      </c>
      <c r="AW147" s="13" t="s">
        <v>30</v>
      </c>
      <c r="AX147" s="13" t="s">
        <v>68</v>
      </c>
      <c r="AY147" s="216" t="s">
        <v>166</v>
      </c>
    </row>
    <row r="148" spans="2:51" s="13" customFormat="1" ht="11.25">
      <c r="B148" s="206"/>
      <c r="C148" s="207"/>
      <c r="D148" s="208" t="s">
        <v>175</v>
      </c>
      <c r="E148" s="209" t="s">
        <v>19</v>
      </c>
      <c r="F148" s="210" t="s">
        <v>1881</v>
      </c>
      <c r="G148" s="207"/>
      <c r="H148" s="209" t="s">
        <v>19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175</v>
      </c>
      <c r="AU148" s="216" t="s">
        <v>78</v>
      </c>
      <c r="AV148" s="13" t="s">
        <v>76</v>
      </c>
      <c r="AW148" s="13" t="s">
        <v>30</v>
      </c>
      <c r="AX148" s="13" t="s">
        <v>68</v>
      </c>
      <c r="AY148" s="216" t="s">
        <v>166</v>
      </c>
    </row>
    <row r="149" spans="2:51" s="13" customFormat="1" ht="11.25">
      <c r="B149" s="206"/>
      <c r="C149" s="207"/>
      <c r="D149" s="208" t="s">
        <v>175</v>
      </c>
      <c r="E149" s="209" t="s">
        <v>19</v>
      </c>
      <c r="F149" s="210" t="s">
        <v>1882</v>
      </c>
      <c r="G149" s="207"/>
      <c r="H149" s="209" t="s">
        <v>19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175</v>
      </c>
      <c r="AU149" s="216" t="s">
        <v>78</v>
      </c>
      <c r="AV149" s="13" t="s">
        <v>76</v>
      </c>
      <c r="AW149" s="13" t="s">
        <v>30</v>
      </c>
      <c r="AX149" s="13" t="s">
        <v>68</v>
      </c>
      <c r="AY149" s="216" t="s">
        <v>166</v>
      </c>
    </row>
    <row r="150" spans="2:51" s="13" customFormat="1" ht="11.25">
      <c r="B150" s="206"/>
      <c r="C150" s="207"/>
      <c r="D150" s="208" t="s">
        <v>175</v>
      </c>
      <c r="E150" s="209" t="s">
        <v>19</v>
      </c>
      <c r="F150" s="210" t="s">
        <v>1875</v>
      </c>
      <c r="G150" s="207"/>
      <c r="H150" s="209" t="s">
        <v>19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175</v>
      </c>
      <c r="AU150" s="216" t="s">
        <v>78</v>
      </c>
      <c r="AV150" s="13" t="s">
        <v>76</v>
      </c>
      <c r="AW150" s="13" t="s">
        <v>30</v>
      </c>
      <c r="AX150" s="13" t="s">
        <v>68</v>
      </c>
      <c r="AY150" s="216" t="s">
        <v>166</v>
      </c>
    </row>
    <row r="151" spans="2:51" s="13" customFormat="1" ht="11.25">
      <c r="B151" s="206"/>
      <c r="C151" s="207"/>
      <c r="D151" s="208" t="s">
        <v>175</v>
      </c>
      <c r="E151" s="209" t="s">
        <v>19</v>
      </c>
      <c r="F151" s="210" t="s">
        <v>1876</v>
      </c>
      <c r="G151" s="207"/>
      <c r="H151" s="209" t="s">
        <v>19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175</v>
      </c>
      <c r="AU151" s="216" t="s">
        <v>78</v>
      </c>
      <c r="AV151" s="13" t="s">
        <v>76</v>
      </c>
      <c r="AW151" s="13" t="s">
        <v>30</v>
      </c>
      <c r="AX151" s="13" t="s">
        <v>68</v>
      </c>
      <c r="AY151" s="216" t="s">
        <v>166</v>
      </c>
    </row>
    <row r="152" spans="2:51" s="13" customFormat="1" ht="11.25">
      <c r="B152" s="206"/>
      <c r="C152" s="207"/>
      <c r="D152" s="208" t="s">
        <v>175</v>
      </c>
      <c r="E152" s="209" t="s">
        <v>19</v>
      </c>
      <c r="F152" s="210" t="s">
        <v>1883</v>
      </c>
      <c r="G152" s="207"/>
      <c r="H152" s="209" t="s">
        <v>19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175</v>
      </c>
      <c r="AU152" s="216" t="s">
        <v>78</v>
      </c>
      <c r="AV152" s="13" t="s">
        <v>76</v>
      </c>
      <c r="AW152" s="13" t="s">
        <v>30</v>
      </c>
      <c r="AX152" s="13" t="s">
        <v>68</v>
      </c>
      <c r="AY152" s="216" t="s">
        <v>166</v>
      </c>
    </row>
    <row r="153" spans="2:51" s="13" customFormat="1" ht="11.25">
      <c r="B153" s="206"/>
      <c r="C153" s="207"/>
      <c r="D153" s="208" t="s">
        <v>175</v>
      </c>
      <c r="E153" s="209" t="s">
        <v>19</v>
      </c>
      <c r="F153" s="210" t="s">
        <v>1884</v>
      </c>
      <c r="G153" s="207"/>
      <c r="H153" s="209" t="s">
        <v>19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175</v>
      </c>
      <c r="AU153" s="216" t="s">
        <v>78</v>
      </c>
      <c r="AV153" s="13" t="s">
        <v>76</v>
      </c>
      <c r="AW153" s="13" t="s">
        <v>30</v>
      </c>
      <c r="AX153" s="13" t="s">
        <v>68</v>
      </c>
      <c r="AY153" s="216" t="s">
        <v>166</v>
      </c>
    </row>
    <row r="154" spans="2:51" s="14" customFormat="1" ht="11.25">
      <c r="B154" s="217"/>
      <c r="C154" s="218"/>
      <c r="D154" s="208" t="s">
        <v>175</v>
      </c>
      <c r="E154" s="219" t="s">
        <v>19</v>
      </c>
      <c r="F154" s="220" t="s">
        <v>1879</v>
      </c>
      <c r="G154" s="218"/>
      <c r="H154" s="221">
        <v>0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175</v>
      </c>
      <c r="AU154" s="227" t="s">
        <v>78</v>
      </c>
      <c r="AV154" s="14" t="s">
        <v>78</v>
      </c>
      <c r="AW154" s="14" t="s">
        <v>30</v>
      </c>
      <c r="AX154" s="14" t="s">
        <v>68</v>
      </c>
      <c r="AY154" s="227" t="s">
        <v>166</v>
      </c>
    </row>
    <row r="155" spans="2:51" s="13" customFormat="1" ht="11.25">
      <c r="B155" s="206"/>
      <c r="C155" s="207"/>
      <c r="D155" s="208" t="s">
        <v>175</v>
      </c>
      <c r="E155" s="209" t="s">
        <v>19</v>
      </c>
      <c r="F155" s="210" t="s">
        <v>1885</v>
      </c>
      <c r="G155" s="207"/>
      <c r="H155" s="209" t="s">
        <v>19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175</v>
      </c>
      <c r="AU155" s="216" t="s">
        <v>78</v>
      </c>
      <c r="AV155" s="13" t="s">
        <v>76</v>
      </c>
      <c r="AW155" s="13" t="s">
        <v>30</v>
      </c>
      <c r="AX155" s="13" t="s">
        <v>68</v>
      </c>
      <c r="AY155" s="216" t="s">
        <v>166</v>
      </c>
    </row>
    <row r="156" spans="2:51" s="13" customFormat="1" ht="11.25">
      <c r="B156" s="206"/>
      <c r="C156" s="207"/>
      <c r="D156" s="208" t="s">
        <v>175</v>
      </c>
      <c r="E156" s="209" t="s">
        <v>19</v>
      </c>
      <c r="F156" s="210" t="s">
        <v>1886</v>
      </c>
      <c r="G156" s="207"/>
      <c r="H156" s="209" t="s">
        <v>19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175</v>
      </c>
      <c r="AU156" s="216" t="s">
        <v>78</v>
      </c>
      <c r="AV156" s="13" t="s">
        <v>76</v>
      </c>
      <c r="AW156" s="13" t="s">
        <v>30</v>
      </c>
      <c r="AX156" s="13" t="s">
        <v>68</v>
      </c>
      <c r="AY156" s="216" t="s">
        <v>166</v>
      </c>
    </row>
    <row r="157" spans="2:51" s="13" customFormat="1" ht="11.25">
      <c r="B157" s="206"/>
      <c r="C157" s="207"/>
      <c r="D157" s="208" t="s">
        <v>175</v>
      </c>
      <c r="E157" s="209" t="s">
        <v>19</v>
      </c>
      <c r="F157" s="210" t="s">
        <v>1881</v>
      </c>
      <c r="G157" s="207"/>
      <c r="H157" s="209" t="s">
        <v>19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175</v>
      </c>
      <c r="AU157" s="216" t="s">
        <v>78</v>
      </c>
      <c r="AV157" s="13" t="s">
        <v>76</v>
      </c>
      <c r="AW157" s="13" t="s">
        <v>30</v>
      </c>
      <c r="AX157" s="13" t="s">
        <v>68</v>
      </c>
      <c r="AY157" s="216" t="s">
        <v>166</v>
      </c>
    </row>
    <row r="158" spans="2:51" s="13" customFormat="1" ht="11.25">
      <c r="B158" s="206"/>
      <c r="C158" s="207"/>
      <c r="D158" s="208" t="s">
        <v>175</v>
      </c>
      <c r="E158" s="209" t="s">
        <v>19</v>
      </c>
      <c r="F158" s="210" t="s">
        <v>1882</v>
      </c>
      <c r="G158" s="207"/>
      <c r="H158" s="209" t="s">
        <v>19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175</v>
      </c>
      <c r="AU158" s="216" t="s">
        <v>78</v>
      </c>
      <c r="AV158" s="13" t="s">
        <v>76</v>
      </c>
      <c r="AW158" s="13" t="s">
        <v>30</v>
      </c>
      <c r="AX158" s="13" t="s">
        <v>68</v>
      </c>
      <c r="AY158" s="216" t="s">
        <v>166</v>
      </c>
    </row>
    <row r="159" spans="2:51" s="13" customFormat="1" ht="11.25">
      <c r="B159" s="206"/>
      <c r="C159" s="207"/>
      <c r="D159" s="208" t="s">
        <v>175</v>
      </c>
      <c r="E159" s="209" t="s">
        <v>19</v>
      </c>
      <c r="F159" s="210" t="s">
        <v>1875</v>
      </c>
      <c r="G159" s="207"/>
      <c r="H159" s="209" t="s">
        <v>19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175</v>
      </c>
      <c r="AU159" s="216" t="s">
        <v>78</v>
      </c>
      <c r="AV159" s="13" t="s">
        <v>76</v>
      </c>
      <c r="AW159" s="13" t="s">
        <v>30</v>
      </c>
      <c r="AX159" s="13" t="s">
        <v>68</v>
      </c>
      <c r="AY159" s="216" t="s">
        <v>166</v>
      </c>
    </row>
    <row r="160" spans="2:51" s="13" customFormat="1" ht="11.25">
      <c r="B160" s="206"/>
      <c r="C160" s="207"/>
      <c r="D160" s="208" t="s">
        <v>175</v>
      </c>
      <c r="E160" s="209" t="s">
        <v>19</v>
      </c>
      <c r="F160" s="210" t="s">
        <v>1887</v>
      </c>
      <c r="G160" s="207"/>
      <c r="H160" s="209" t="s">
        <v>19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175</v>
      </c>
      <c r="AU160" s="216" t="s">
        <v>78</v>
      </c>
      <c r="AV160" s="13" t="s">
        <v>76</v>
      </c>
      <c r="AW160" s="13" t="s">
        <v>30</v>
      </c>
      <c r="AX160" s="13" t="s">
        <v>68</v>
      </c>
      <c r="AY160" s="216" t="s">
        <v>166</v>
      </c>
    </row>
    <row r="161" spans="2:51" s="13" customFormat="1" ht="11.25">
      <c r="B161" s="206"/>
      <c r="C161" s="207"/>
      <c r="D161" s="208" t="s">
        <v>175</v>
      </c>
      <c r="E161" s="209" t="s">
        <v>19</v>
      </c>
      <c r="F161" s="210" t="s">
        <v>1883</v>
      </c>
      <c r="G161" s="207"/>
      <c r="H161" s="209" t="s">
        <v>19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175</v>
      </c>
      <c r="AU161" s="216" t="s">
        <v>78</v>
      </c>
      <c r="AV161" s="13" t="s">
        <v>76</v>
      </c>
      <c r="AW161" s="13" t="s">
        <v>30</v>
      </c>
      <c r="AX161" s="13" t="s">
        <v>68</v>
      </c>
      <c r="AY161" s="216" t="s">
        <v>166</v>
      </c>
    </row>
    <row r="162" spans="2:51" s="13" customFormat="1" ht="11.25">
      <c r="B162" s="206"/>
      <c r="C162" s="207"/>
      <c r="D162" s="208" t="s">
        <v>175</v>
      </c>
      <c r="E162" s="209" t="s">
        <v>19</v>
      </c>
      <c r="F162" s="210" t="s">
        <v>1884</v>
      </c>
      <c r="G162" s="207"/>
      <c r="H162" s="209" t="s">
        <v>19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175</v>
      </c>
      <c r="AU162" s="216" t="s">
        <v>78</v>
      </c>
      <c r="AV162" s="13" t="s">
        <v>76</v>
      </c>
      <c r="AW162" s="13" t="s">
        <v>30</v>
      </c>
      <c r="AX162" s="13" t="s">
        <v>68</v>
      </c>
      <c r="AY162" s="216" t="s">
        <v>166</v>
      </c>
    </row>
    <row r="163" spans="2:51" s="14" customFormat="1" ht="11.25">
      <c r="B163" s="217"/>
      <c r="C163" s="218"/>
      <c r="D163" s="208" t="s">
        <v>175</v>
      </c>
      <c r="E163" s="219" t="s">
        <v>19</v>
      </c>
      <c r="F163" s="220" t="s">
        <v>1879</v>
      </c>
      <c r="G163" s="218"/>
      <c r="H163" s="221">
        <v>0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175</v>
      </c>
      <c r="AU163" s="227" t="s">
        <v>78</v>
      </c>
      <c r="AV163" s="14" t="s">
        <v>78</v>
      </c>
      <c r="AW163" s="14" t="s">
        <v>30</v>
      </c>
      <c r="AX163" s="14" t="s">
        <v>68</v>
      </c>
      <c r="AY163" s="227" t="s">
        <v>166</v>
      </c>
    </row>
    <row r="164" spans="2:51" s="13" customFormat="1" ht="11.25">
      <c r="B164" s="206"/>
      <c r="C164" s="207"/>
      <c r="D164" s="208" t="s">
        <v>175</v>
      </c>
      <c r="E164" s="209" t="s">
        <v>19</v>
      </c>
      <c r="F164" s="210" t="s">
        <v>1888</v>
      </c>
      <c r="G164" s="207"/>
      <c r="H164" s="209" t="s">
        <v>19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175</v>
      </c>
      <c r="AU164" s="216" t="s">
        <v>78</v>
      </c>
      <c r="AV164" s="13" t="s">
        <v>76</v>
      </c>
      <c r="AW164" s="13" t="s">
        <v>30</v>
      </c>
      <c r="AX164" s="13" t="s">
        <v>68</v>
      </c>
      <c r="AY164" s="216" t="s">
        <v>166</v>
      </c>
    </row>
    <row r="165" spans="2:51" s="13" customFormat="1" ht="11.25">
      <c r="B165" s="206"/>
      <c r="C165" s="207"/>
      <c r="D165" s="208" t="s">
        <v>175</v>
      </c>
      <c r="E165" s="209" t="s">
        <v>19</v>
      </c>
      <c r="F165" s="210" t="s">
        <v>1889</v>
      </c>
      <c r="G165" s="207"/>
      <c r="H165" s="209" t="s">
        <v>19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175</v>
      </c>
      <c r="AU165" s="216" t="s">
        <v>78</v>
      </c>
      <c r="AV165" s="13" t="s">
        <v>76</v>
      </c>
      <c r="AW165" s="13" t="s">
        <v>30</v>
      </c>
      <c r="AX165" s="13" t="s">
        <v>68</v>
      </c>
      <c r="AY165" s="216" t="s">
        <v>166</v>
      </c>
    </row>
    <row r="166" spans="2:51" s="13" customFormat="1" ht="11.25">
      <c r="B166" s="206"/>
      <c r="C166" s="207"/>
      <c r="D166" s="208" t="s">
        <v>175</v>
      </c>
      <c r="E166" s="209" t="s">
        <v>19</v>
      </c>
      <c r="F166" s="210" t="s">
        <v>1881</v>
      </c>
      <c r="G166" s="207"/>
      <c r="H166" s="209" t="s">
        <v>19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175</v>
      </c>
      <c r="AU166" s="216" t="s">
        <v>78</v>
      </c>
      <c r="AV166" s="13" t="s">
        <v>76</v>
      </c>
      <c r="AW166" s="13" t="s">
        <v>30</v>
      </c>
      <c r="AX166" s="13" t="s">
        <v>68</v>
      </c>
      <c r="AY166" s="216" t="s">
        <v>166</v>
      </c>
    </row>
    <row r="167" spans="2:51" s="13" customFormat="1" ht="11.25">
      <c r="B167" s="206"/>
      <c r="C167" s="207"/>
      <c r="D167" s="208" t="s">
        <v>175</v>
      </c>
      <c r="E167" s="209" t="s">
        <v>19</v>
      </c>
      <c r="F167" s="210" t="s">
        <v>1890</v>
      </c>
      <c r="G167" s="207"/>
      <c r="H167" s="209" t="s">
        <v>19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175</v>
      </c>
      <c r="AU167" s="216" t="s">
        <v>78</v>
      </c>
      <c r="AV167" s="13" t="s">
        <v>76</v>
      </c>
      <c r="AW167" s="13" t="s">
        <v>30</v>
      </c>
      <c r="AX167" s="13" t="s">
        <v>68</v>
      </c>
      <c r="AY167" s="216" t="s">
        <v>166</v>
      </c>
    </row>
    <row r="168" spans="2:51" s="13" customFormat="1" ht="11.25">
      <c r="B168" s="206"/>
      <c r="C168" s="207"/>
      <c r="D168" s="208" t="s">
        <v>175</v>
      </c>
      <c r="E168" s="209" t="s">
        <v>19</v>
      </c>
      <c r="F168" s="210" t="s">
        <v>1875</v>
      </c>
      <c r="G168" s="207"/>
      <c r="H168" s="209" t="s">
        <v>19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175</v>
      </c>
      <c r="AU168" s="216" t="s">
        <v>78</v>
      </c>
      <c r="AV168" s="13" t="s">
        <v>76</v>
      </c>
      <c r="AW168" s="13" t="s">
        <v>30</v>
      </c>
      <c r="AX168" s="13" t="s">
        <v>68</v>
      </c>
      <c r="AY168" s="216" t="s">
        <v>166</v>
      </c>
    </row>
    <row r="169" spans="2:51" s="13" customFormat="1" ht="11.25">
      <c r="B169" s="206"/>
      <c r="C169" s="207"/>
      <c r="D169" s="208" t="s">
        <v>175</v>
      </c>
      <c r="E169" s="209" t="s">
        <v>19</v>
      </c>
      <c r="F169" s="210" t="s">
        <v>1876</v>
      </c>
      <c r="G169" s="207"/>
      <c r="H169" s="209" t="s">
        <v>19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175</v>
      </c>
      <c r="AU169" s="216" t="s">
        <v>78</v>
      </c>
      <c r="AV169" s="13" t="s">
        <v>76</v>
      </c>
      <c r="AW169" s="13" t="s">
        <v>30</v>
      </c>
      <c r="AX169" s="13" t="s">
        <v>68</v>
      </c>
      <c r="AY169" s="216" t="s">
        <v>166</v>
      </c>
    </row>
    <row r="170" spans="2:51" s="13" customFormat="1" ht="11.25">
      <c r="B170" s="206"/>
      <c r="C170" s="207"/>
      <c r="D170" s="208" t="s">
        <v>175</v>
      </c>
      <c r="E170" s="209" t="s">
        <v>19</v>
      </c>
      <c r="F170" s="210" t="s">
        <v>1883</v>
      </c>
      <c r="G170" s="207"/>
      <c r="H170" s="209" t="s">
        <v>19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175</v>
      </c>
      <c r="AU170" s="216" t="s">
        <v>78</v>
      </c>
      <c r="AV170" s="13" t="s">
        <v>76</v>
      </c>
      <c r="AW170" s="13" t="s">
        <v>30</v>
      </c>
      <c r="AX170" s="13" t="s">
        <v>68</v>
      </c>
      <c r="AY170" s="216" t="s">
        <v>166</v>
      </c>
    </row>
    <row r="171" spans="2:51" s="13" customFormat="1" ht="11.25">
      <c r="B171" s="206"/>
      <c r="C171" s="207"/>
      <c r="D171" s="208" t="s">
        <v>175</v>
      </c>
      <c r="E171" s="209" t="s">
        <v>19</v>
      </c>
      <c r="F171" s="210" t="s">
        <v>1891</v>
      </c>
      <c r="G171" s="207"/>
      <c r="H171" s="209" t="s">
        <v>19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175</v>
      </c>
      <c r="AU171" s="216" t="s">
        <v>78</v>
      </c>
      <c r="AV171" s="13" t="s">
        <v>76</v>
      </c>
      <c r="AW171" s="13" t="s">
        <v>30</v>
      </c>
      <c r="AX171" s="13" t="s">
        <v>68</v>
      </c>
      <c r="AY171" s="216" t="s">
        <v>166</v>
      </c>
    </row>
    <row r="172" spans="2:51" s="13" customFormat="1" ht="11.25">
      <c r="B172" s="206"/>
      <c r="C172" s="207"/>
      <c r="D172" s="208" t="s">
        <v>175</v>
      </c>
      <c r="E172" s="209" t="s">
        <v>19</v>
      </c>
      <c r="F172" s="210" t="s">
        <v>1892</v>
      </c>
      <c r="G172" s="207"/>
      <c r="H172" s="209" t="s">
        <v>19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175</v>
      </c>
      <c r="AU172" s="216" t="s">
        <v>78</v>
      </c>
      <c r="AV172" s="13" t="s">
        <v>76</v>
      </c>
      <c r="AW172" s="13" t="s">
        <v>30</v>
      </c>
      <c r="AX172" s="13" t="s">
        <v>68</v>
      </c>
      <c r="AY172" s="216" t="s">
        <v>166</v>
      </c>
    </row>
    <row r="173" spans="2:51" s="14" customFormat="1" ht="11.25">
      <c r="B173" s="217"/>
      <c r="C173" s="218"/>
      <c r="D173" s="208" t="s">
        <v>175</v>
      </c>
      <c r="E173" s="219" t="s">
        <v>19</v>
      </c>
      <c r="F173" s="220" t="s">
        <v>1879</v>
      </c>
      <c r="G173" s="218"/>
      <c r="H173" s="221">
        <v>0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175</v>
      </c>
      <c r="AU173" s="227" t="s">
        <v>78</v>
      </c>
      <c r="AV173" s="14" t="s">
        <v>78</v>
      </c>
      <c r="AW173" s="14" t="s">
        <v>30</v>
      </c>
      <c r="AX173" s="14" t="s">
        <v>68</v>
      </c>
      <c r="AY173" s="227" t="s">
        <v>166</v>
      </c>
    </row>
    <row r="174" spans="2:51" s="13" customFormat="1" ht="11.25">
      <c r="B174" s="206"/>
      <c r="C174" s="207"/>
      <c r="D174" s="208" t="s">
        <v>175</v>
      </c>
      <c r="E174" s="209" t="s">
        <v>19</v>
      </c>
      <c r="F174" s="210" t="s">
        <v>1893</v>
      </c>
      <c r="G174" s="207"/>
      <c r="H174" s="209" t="s">
        <v>19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175</v>
      </c>
      <c r="AU174" s="216" t="s">
        <v>78</v>
      </c>
      <c r="AV174" s="13" t="s">
        <v>76</v>
      </c>
      <c r="AW174" s="13" t="s">
        <v>30</v>
      </c>
      <c r="AX174" s="13" t="s">
        <v>68</v>
      </c>
      <c r="AY174" s="216" t="s">
        <v>166</v>
      </c>
    </row>
    <row r="175" spans="2:51" s="13" customFormat="1" ht="11.25">
      <c r="B175" s="206"/>
      <c r="C175" s="207"/>
      <c r="D175" s="208" t="s">
        <v>175</v>
      </c>
      <c r="E175" s="209" t="s">
        <v>19</v>
      </c>
      <c r="F175" s="210" t="s">
        <v>1894</v>
      </c>
      <c r="G175" s="207"/>
      <c r="H175" s="209" t="s">
        <v>19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175</v>
      </c>
      <c r="AU175" s="216" t="s">
        <v>78</v>
      </c>
      <c r="AV175" s="13" t="s">
        <v>76</v>
      </c>
      <c r="AW175" s="13" t="s">
        <v>30</v>
      </c>
      <c r="AX175" s="13" t="s">
        <v>68</v>
      </c>
      <c r="AY175" s="216" t="s">
        <v>166</v>
      </c>
    </row>
    <row r="176" spans="2:51" s="13" customFormat="1" ht="11.25">
      <c r="B176" s="206"/>
      <c r="C176" s="207"/>
      <c r="D176" s="208" t="s">
        <v>175</v>
      </c>
      <c r="E176" s="209" t="s">
        <v>19</v>
      </c>
      <c r="F176" s="210" t="s">
        <v>1881</v>
      </c>
      <c r="G176" s="207"/>
      <c r="H176" s="209" t="s">
        <v>19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175</v>
      </c>
      <c r="AU176" s="216" t="s">
        <v>78</v>
      </c>
      <c r="AV176" s="13" t="s">
        <v>76</v>
      </c>
      <c r="AW176" s="13" t="s">
        <v>30</v>
      </c>
      <c r="AX176" s="13" t="s">
        <v>68</v>
      </c>
      <c r="AY176" s="216" t="s">
        <v>166</v>
      </c>
    </row>
    <row r="177" spans="2:51" s="13" customFormat="1" ht="11.25">
      <c r="B177" s="206"/>
      <c r="C177" s="207"/>
      <c r="D177" s="208" t="s">
        <v>175</v>
      </c>
      <c r="E177" s="209" t="s">
        <v>19</v>
      </c>
      <c r="F177" s="210" t="s">
        <v>1882</v>
      </c>
      <c r="G177" s="207"/>
      <c r="H177" s="209" t="s">
        <v>19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175</v>
      </c>
      <c r="AU177" s="216" t="s">
        <v>78</v>
      </c>
      <c r="AV177" s="13" t="s">
        <v>76</v>
      </c>
      <c r="AW177" s="13" t="s">
        <v>30</v>
      </c>
      <c r="AX177" s="13" t="s">
        <v>68</v>
      </c>
      <c r="AY177" s="216" t="s">
        <v>166</v>
      </c>
    </row>
    <row r="178" spans="2:51" s="13" customFormat="1" ht="11.25">
      <c r="B178" s="206"/>
      <c r="C178" s="207"/>
      <c r="D178" s="208" t="s">
        <v>175</v>
      </c>
      <c r="E178" s="209" t="s">
        <v>19</v>
      </c>
      <c r="F178" s="210" t="s">
        <v>1875</v>
      </c>
      <c r="G178" s="207"/>
      <c r="H178" s="209" t="s">
        <v>19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175</v>
      </c>
      <c r="AU178" s="216" t="s">
        <v>78</v>
      </c>
      <c r="AV178" s="13" t="s">
        <v>76</v>
      </c>
      <c r="AW178" s="13" t="s">
        <v>30</v>
      </c>
      <c r="AX178" s="13" t="s">
        <v>68</v>
      </c>
      <c r="AY178" s="216" t="s">
        <v>166</v>
      </c>
    </row>
    <row r="179" spans="2:51" s="13" customFormat="1" ht="11.25">
      <c r="B179" s="206"/>
      <c r="C179" s="207"/>
      <c r="D179" s="208" t="s">
        <v>175</v>
      </c>
      <c r="E179" s="209" t="s">
        <v>19</v>
      </c>
      <c r="F179" s="210" t="s">
        <v>1876</v>
      </c>
      <c r="G179" s="207"/>
      <c r="H179" s="209" t="s">
        <v>19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175</v>
      </c>
      <c r="AU179" s="216" t="s">
        <v>78</v>
      </c>
      <c r="AV179" s="13" t="s">
        <v>76</v>
      </c>
      <c r="AW179" s="13" t="s">
        <v>30</v>
      </c>
      <c r="AX179" s="13" t="s">
        <v>68</v>
      </c>
      <c r="AY179" s="216" t="s">
        <v>166</v>
      </c>
    </row>
    <row r="180" spans="2:51" s="13" customFormat="1" ht="11.25">
      <c r="B180" s="206"/>
      <c r="C180" s="207"/>
      <c r="D180" s="208" t="s">
        <v>175</v>
      </c>
      <c r="E180" s="209" t="s">
        <v>19</v>
      </c>
      <c r="F180" s="210" t="s">
        <v>1883</v>
      </c>
      <c r="G180" s="207"/>
      <c r="H180" s="209" t="s">
        <v>19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175</v>
      </c>
      <c r="AU180" s="216" t="s">
        <v>78</v>
      </c>
      <c r="AV180" s="13" t="s">
        <v>76</v>
      </c>
      <c r="AW180" s="13" t="s">
        <v>30</v>
      </c>
      <c r="AX180" s="13" t="s">
        <v>68</v>
      </c>
      <c r="AY180" s="216" t="s">
        <v>166</v>
      </c>
    </row>
    <row r="181" spans="2:51" s="13" customFormat="1" ht="11.25">
      <c r="B181" s="206"/>
      <c r="C181" s="207"/>
      <c r="D181" s="208" t="s">
        <v>175</v>
      </c>
      <c r="E181" s="209" t="s">
        <v>19</v>
      </c>
      <c r="F181" s="210" t="s">
        <v>1884</v>
      </c>
      <c r="G181" s="207"/>
      <c r="H181" s="209" t="s">
        <v>19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175</v>
      </c>
      <c r="AU181" s="216" t="s">
        <v>78</v>
      </c>
      <c r="AV181" s="13" t="s">
        <v>76</v>
      </c>
      <c r="AW181" s="13" t="s">
        <v>30</v>
      </c>
      <c r="AX181" s="13" t="s">
        <v>68</v>
      </c>
      <c r="AY181" s="216" t="s">
        <v>166</v>
      </c>
    </row>
    <row r="182" spans="2:51" s="14" customFormat="1" ht="11.25">
      <c r="B182" s="217"/>
      <c r="C182" s="218"/>
      <c r="D182" s="208" t="s">
        <v>175</v>
      </c>
      <c r="E182" s="219" t="s">
        <v>19</v>
      </c>
      <c r="F182" s="220" t="s">
        <v>1879</v>
      </c>
      <c r="G182" s="218"/>
      <c r="H182" s="221">
        <v>0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175</v>
      </c>
      <c r="AU182" s="227" t="s">
        <v>78</v>
      </c>
      <c r="AV182" s="14" t="s">
        <v>78</v>
      </c>
      <c r="AW182" s="14" t="s">
        <v>30</v>
      </c>
      <c r="AX182" s="14" t="s">
        <v>68</v>
      </c>
      <c r="AY182" s="227" t="s">
        <v>166</v>
      </c>
    </row>
    <row r="183" spans="2:51" s="13" customFormat="1" ht="11.25">
      <c r="B183" s="206"/>
      <c r="C183" s="207"/>
      <c r="D183" s="208" t="s">
        <v>175</v>
      </c>
      <c r="E183" s="209" t="s">
        <v>19</v>
      </c>
      <c r="F183" s="210" t="s">
        <v>1895</v>
      </c>
      <c r="G183" s="207"/>
      <c r="H183" s="209" t="s">
        <v>19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175</v>
      </c>
      <c r="AU183" s="216" t="s">
        <v>78</v>
      </c>
      <c r="AV183" s="13" t="s">
        <v>76</v>
      </c>
      <c r="AW183" s="13" t="s">
        <v>30</v>
      </c>
      <c r="AX183" s="13" t="s">
        <v>68</v>
      </c>
      <c r="AY183" s="216" t="s">
        <v>166</v>
      </c>
    </row>
    <row r="184" spans="2:51" s="13" customFormat="1" ht="11.25">
      <c r="B184" s="206"/>
      <c r="C184" s="207"/>
      <c r="D184" s="208" t="s">
        <v>175</v>
      </c>
      <c r="E184" s="209" t="s">
        <v>19</v>
      </c>
      <c r="F184" s="210" t="s">
        <v>1872</v>
      </c>
      <c r="G184" s="207"/>
      <c r="H184" s="209" t="s">
        <v>19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175</v>
      </c>
      <c r="AU184" s="216" t="s">
        <v>78</v>
      </c>
      <c r="AV184" s="13" t="s">
        <v>76</v>
      </c>
      <c r="AW184" s="13" t="s">
        <v>30</v>
      </c>
      <c r="AX184" s="13" t="s">
        <v>68</v>
      </c>
      <c r="AY184" s="216" t="s">
        <v>166</v>
      </c>
    </row>
    <row r="185" spans="2:51" s="13" customFormat="1" ht="11.25">
      <c r="B185" s="206"/>
      <c r="C185" s="207"/>
      <c r="D185" s="208" t="s">
        <v>175</v>
      </c>
      <c r="E185" s="209" t="s">
        <v>19</v>
      </c>
      <c r="F185" s="210" t="s">
        <v>1881</v>
      </c>
      <c r="G185" s="207"/>
      <c r="H185" s="209" t="s">
        <v>19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175</v>
      </c>
      <c r="AU185" s="216" t="s">
        <v>78</v>
      </c>
      <c r="AV185" s="13" t="s">
        <v>76</v>
      </c>
      <c r="AW185" s="13" t="s">
        <v>30</v>
      </c>
      <c r="AX185" s="13" t="s">
        <v>68</v>
      </c>
      <c r="AY185" s="216" t="s">
        <v>166</v>
      </c>
    </row>
    <row r="186" spans="2:51" s="13" customFormat="1" ht="11.25">
      <c r="B186" s="206"/>
      <c r="C186" s="207"/>
      <c r="D186" s="208" t="s">
        <v>175</v>
      </c>
      <c r="E186" s="209" t="s">
        <v>19</v>
      </c>
      <c r="F186" s="210" t="s">
        <v>1890</v>
      </c>
      <c r="G186" s="207"/>
      <c r="H186" s="209" t="s">
        <v>19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175</v>
      </c>
      <c r="AU186" s="216" t="s">
        <v>78</v>
      </c>
      <c r="AV186" s="13" t="s">
        <v>76</v>
      </c>
      <c r="AW186" s="13" t="s">
        <v>30</v>
      </c>
      <c r="AX186" s="13" t="s">
        <v>68</v>
      </c>
      <c r="AY186" s="216" t="s">
        <v>166</v>
      </c>
    </row>
    <row r="187" spans="2:51" s="13" customFormat="1" ht="11.25">
      <c r="B187" s="206"/>
      <c r="C187" s="207"/>
      <c r="D187" s="208" t="s">
        <v>175</v>
      </c>
      <c r="E187" s="209" t="s">
        <v>19</v>
      </c>
      <c r="F187" s="210" t="s">
        <v>1896</v>
      </c>
      <c r="G187" s="207"/>
      <c r="H187" s="209" t="s">
        <v>19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175</v>
      </c>
      <c r="AU187" s="216" t="s">
        <v>78</v>
      </c>
      <c r="AV187" s="13" t="s">
        <v>76</v>
      </c>
      <c r="AW187" s="13" t="s">
        <v>30</v>
      </c>
      <c r="AX187" s="13" t="s">
        <v>68</v>
      </c>
      <c r="AY187" s="216" t="s">
        <v>166</v>
      </c>
    </row>
    <row r="188" spans="2:51" s="13" customFormat="1" ht="11.25">
      <c r="B188" s="206"/>
      <c r="C188" s="207"/>
      <c r="D188" s="208" t="s">
        <v>175</v>
      </c>
      <c r="E188" s="209" t="s">
        <v>19</v>
      </c>
      <c r="F188" s="210" t="s">
        <v>1897</v>
      </c>
      <c r="G188" s="207"/>
      <c r="H188" s="209" t="s">
        <v>19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175</v>
      </c>
      <c r="AU188" s="216" t="s">
        <v>78</v>
      </c>
      <c r="AV188" s="13" t="s">
        <v>76</v>
      </c>
      <c r="AW188" s="13" t="s">
        <v>30</v>
      </c>
      <c r="AX188" s="13" t="s">
        <v>68</v>
      </c>
      <c r="AY188" s="216" t="s">
        <v>166</v>
      </c>
    </row>
    <row r="189" spans="2:51" s="13" customFormat="1" ht="11.25">
      <c r="B189" s="206"/>
      <c r="C189" s="207"/>
      <c r="D189" s="208" t="s">
        <v>175</v>
      </c>
      <c r="E189" s="209" t="s">
        <v>19</v>
      </c>
      <c r="F189" s="210" t="s">
        <v>1883</v>
      </c>
      <c r="G189" s="207"/>
      <c r="H189" s="209" t="s">
        <v>19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175</v>
      </c>
      <c r="AU189" s="216" t="s">
        <v>78</v>
      </c>
      <c r="AV189" s="13" t="s">
        <v>76</v>
      </c>
      <c r="AW189" s="13" t="s">
        <v>30</v>
      </c>
      <c r="AX189" s="13" t="s">
        <v>68</v>
      </c>
      <c r="AY189" s="216" t="s">
        <v>166</v>
      </c>
    </row>
    <row r="190" spans="2:51" s="13" customFormat="1" ht="11.25">
      <c r="B190" s="206"/>
      <c r="C190" s="207"/>
      <c r="D190" s="208" t="s">
        <v>175</v>
      </c>
      <c r="E190" s="209" t="s">
        <v>19</v>
      </c>
      <c r="F190" s="210" t="s">
        <v>1884</v>
      </c>
      <c r="G190" s="207"/>
      <c r="H190" s="209" t="s">
        <v>19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175</v>
      </c>
      <c r="AU190" s="216" t="s">
        <v>78</v>
      </c>
      <c r="AV190" s="13" t="s">
        <v>76</v>
      </c>
      <c r="AW190" s="13" t="s">
        <v>30</v>
      </c>
      <c r="AX190" s="13" t="s">
        <v>68</v>
      </c>
      <c r="AY190" s="216" t="s">
        <v>166</v>
      </c>
    </row>
    <row r="191" spans="2:51" s="14" customFormat="1" ht="11.25">
      <c r="B191" s="217"/>
      <c r="C191" s="218"/>
      <c r="D191" s="208" t="s">
        <v>175</v>
      </c>
      <c r="E191" s="219" t="s">
        <v>19</v>
      </c>
      <c r="F191" s="220" t="s">
        <v>1879</v>
      </c>
      <c r="G191" s="218"/>
      <c r="H191" s="221">
        <v>0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175</v>
      </c>
      <c r="AU191" s="227" t="s">
        <v>78</v>
      </c>
      <c r="AV191" s="14" t="s">
        <v>78</v>
      </c>
      <c r="AW191" s="14" t="s">
        <v>30</v>
      </c>
      <c r="AX191" s="14" t="s">
        <v>68</v>
      </c>
      <c r="AY191" s="227" t="s">
        <v>166</v>
      </c>
    </row>
    <row r="192" spans="2:51" s="13" customFormat="1" ht="11.25">
      <c r="B192" s="206"/>
      <c r="C192" s="207"/>
      <c r="D192" s="208" t="s">
        <v>175</v>
      </c>
      <c r="E192" s="209" t="s">
        <v>19</v>
      </c>
      <c r="F192" s="210" t="s">
        <v>1898</v>
      </c>
      <c r="G192" s="207"/>
      <c r="H192" s="209" t="s">
        <v>19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175</v>
      </c>
      <c r="AU192" s="216" t="s">
        <v>78</v>
      </c>
      <c r="AV192" s="13" t="s">
        <v>76</v>
      </c>
      <c r="AW192" s="13" t="s">
        <v>30</v>
      </c>
      <c r="AX192" s="13" t="s">
        <v>68</v>
      </c>
      <c r="AY192" s="216" t="s">
        <v>166</v>
      </c>
    </row>
    <row r="193" spans="1:65" s="13" customFormat="1" ht="11.25">
      <c r="B193" s="206"/>
      <c r="C193" s="207"/>
      <c r="D193" s="208" t="s">
        <v>175</v>
      </c>
      <c r="E193" s="209" t="s">
        <v>19</v>
      </c>
      <c r="F193" s="210" t="s">
        <v>1872</v>
      </c>
      <c r="G193" s="207"/>
      <c r="H193" s="209" t="s">
        <v>19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175</v>
      </c>
      <c r="AU193" s="216" t="s">
        <v>78</v>
      </c>
      <c r="AV193" s="13" t="s">
        <v>76</v>
      </c>
      <c r="AW193" s="13" t="s">
        <v>30</v>
      </c>
      <c r="AX193" s="13" t="s">
        <v>68</v>
      </c>
      <c r="AY193" s="216" t="s">
        <v>166</v>
      </c>
    </row>
    <row r="194" spans="1:65" s="13" customFormat="1" ht="11.25">
      <c r="B194" s="206"/>
      <c r="C194" s="207"/>
      <c r="D194" s="208" t="s">
        <v>175</v>
      </c>
      <c r="E194" s="209" t="s">
        <v>19</v>
      </c>
      <c r="F194" s="210" t="s">
        <v>1881</v>
      </c>
      <c r="G194" s="207"/>
      <c r="H194" s="209" t="s">
        <v>19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175</v>
      </c>
      <c r="AU194" s="216" t="s">
        <v>78</v>
      </c>
      <c r="AV194" s="13" t="s">
        <v>76</v>
      </c>
      <c r="AW194" s="13" t="s">
        <v>30</v>
      </c>
      <c r="AX194" s="13" t="s">
        <v>68</v>
      </c>
      <c r="AY194" s="216" t="s">
        <v>166</v>
      </c>
    </row>
    <row r="195" spans="1:65" s="13" customFormat="1" ht="11.25">
      <c r="B195" s="206"/>
      <c r="C195" s="207"/>
      <c r="D195" s="208" t="s">
        <v>175</v>
      </c>
      <c r="E195" s="209" t="s">
        <v>19</v>
      </c>
      <c r="F195" s="210" t="s">
        <v>1899</v>
      </c>
      <c r="G195" s="207"/>
      <c r="H195" s="209" t="s">
        <v>19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175</v>
      </c>
      <c r="AU195" s="216" t="s">
        <v>78</v>
      </c>
      <c r="AV195" s="13" t="s">
        <v>76</v>
      </c>
      <c r="AW195" s="13" t="s">
        <v>30</v>
      </c>
      <c r="AX195" s="13" t="s">
        <v>68</v>
      </c>
      <c r="AY195" s="216" t="s">
        <v>166</v>
      </c>
    </row>
    <row r="196" spans="1:65" s="13" customFormat="1" ht="11.25">
      <c r="B196" s="206"/>
      <c r="C196" s="207"/>
      <c r="D196" s="208" t="s">
        <v>175</v>
      </c>
      <c r="E196" s="209" t="s">
        <v>19</v>
      </c>
      <c r="F196" s="210" t="s">
        <v>1875</v>
      </c>
      <c r="G196" s="207"/>
      <c r="H196" s="209" t="s">
        <v>19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175</v>
      </c>
      <c r="AU196" s="216" t="s">
        <v>78</v>
      </c>
      <c r="AV196" s="13" t="s">
        <v>76</v>
      </c>
      <c r="AW196" s="13" t="s">
        <v>30</v>
      </c>
      <c r="AX196" s="13" t="s">
        <v>68</v>
      </c>
      <c r="AY196" s="216" t="s">
        <v>166</v>
      </c>
    </row>
    <row r="197" spans="1:65" s="13" customFormat="1" ht="11.25">
      <c r="B197" s="206"/>
      <c r="C197" s="207"/>
      <c r="D197" s="208" t="s">
        <v>175</v>
      </c>
      <c r="E197" s="209" t="s">
        <v>19</v>
      </c>
      <c r="F197" s="210" t="s">
        <v>1876</v>
      </c>
      <c r="G197" s="207"/>
      <c r="H197" s="209" t="s">
        <v>19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175</v>
      </c>
      <c r="AU197" s="216" t="s">
        <v>78</v>
      </c>
      <c r="AV197" s="13" t="s">
        <v>76</v>
      </c>
      <c r="AW197" s="13" t="s">
        <v>30</v>
      </c>
      <c r="AX197" s="13" t="s">
        <v>68</v>
      </c>
      <c r="AY197" s="216" t="s">
        <v>166</v>
      </c>
    </row>
    <row r="198" spans="1:65" s="13" customFormat="1" ht="11.25">
      <c r="B198" s="206"/>
      <c r="C198" s="207"/>
      <c r="D198" s="208" t="s">
        <v>175</v>
      </c>
      <c r="E198" s="209" t="s">
        <v>19</v>
      </c>
      <c r="F198" s="210" t="s">
        <v>1883</v>
      </c>
      <c r="G198" s="207"/>
      <c r="H198" s="209" t="s">
        <v>19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175</v>
      </c>
      <c r="AU198" s="216" t="s">
        <v>78</v>
      </c>
      <c r="AV198" s="13" t="s">
        <v>76</v>
      </c>
      <c r="AW198" s="13" t="s">
        <v>30</v>
      </c>
      <c r="AX198" s="13" t="s">
        <v>68</v>
      </c>
      <c r="AY198" s="216" t="s">
        <v>166</v>
      </c>
    </row>
    <row r="199" spans="1:65" s="13" customFormat="1" ht="11.25">
      <c r="B199" s="206"/>
      <c r="C199" s="207"/>
      <c r="D199" s="208" t="s">
        <v>175</v>
      </c>
      <c r="E199" s="209" t="s">
        <v>19</v>
      </c>
      <c r="F199" s="210" t="s">
        <v>1900</v>
      </c>
      <c r="G199" s="207"/>
      <c r="H199" s="209" t="s">
        <v>19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175</v>
      </c>
      <c r="AU199" s="216" t="s">
        <v>78</v>
      </c>
      <c r="AV199" s="13" t="s">
        <v>76</v>
      </c>
      <c r="AW199" s="13" t="s">
        <v>30</v>
      </c>
      <c r="AX199" s="13" t="s">
        <v>68</v>
      </c>
      <c r="AY199" s="216" t="s">
        <v>166</v>
      </c>
    </row>
    <row r="200" spans="1:65" s="14" customFormat="1" ht="11.25">
      <c r="B200" s="217"/>
      <c r="C200" s="218"/>
      <c r="D200" s="208" t="s">
        <v>175</v>
      </c>
      <c r="E200" s="219" t="s">
        <v>19</v>
      </c>
      <c r="F200" s="220" t="s">
        <v>210</v>
      </c>
      <c r="G200" s="218"/>
      <c r="H200" s="221">
        <v>7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175</v>
      </c>
      <c r="AU200" s="227" t="s">
        <v>78</v>
      </c>
      <c r="AV200" s="14" t="s">
        <v>78</v>
      </c>
      <c r="AW200" s="14" t="s">
        <v>30</v>
      </c>
      <c r="AX200" s="14" t="s">
        <v>76</v>
      </c>
      <c r="AY200" s="227" t="s">
        <v>166</v>
      </c>
    </row>
    <row r="201" spans="1:65" s="2" customFormat="1" ht="21.75" customHeight="1">
      <c r="A201" s="35"/>
      <c r="B201" s="36"/>
      <c r="C201" s="193" t="s">
        <v>386</v>
      </c>
      <c r="D201" s="193" t="s">
        <v>168</v>
      </c>
      <c r="E201" s="194" t="s">
        <v>1901</v>
      </c>
      <c r="F201" s="195" t="s">
        <v>1902</v>
      </c>
      <c r="G201" s="196" t="s">
        <v>275</v>
      </c>
      <c r="H201" s="197">
        <v>40</v>
      </c>
      <c r="I201" s="198"/>
      <c r="J201" s="199">
        <f>ROUND(I201*H201,2)</f>
        <v>0</v>
      </c>
      <c r="K201" s="195" t="s">
        <v>172</v>
      </c>
      <c r="L201" s="40"/>
      <c r="M201" s="200" t="s">
        <v>19</v>
      </c>
      <c r="N201" s="201" t="s">
        <v>39</v>
      </c>
      <c r="O201" s="65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4" t="s">
        <v>278</v>
      </c>
      <c r="AT201" s="204" t="s">
        <v>168</v>
      </c>
      <c r="AU201" s="204" t="s">
        <v>78</v>
      </c>
      <c r="AY201" s="18" t="s">
        <v>166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8" t="s">
        <v>76</v>
      </c>
      <c r="BK201" s="205">
        <f>ROUND(I201*H201,2)</f>
        <v>0</v>
      </c>
      <c r="BL201" s="18" t="s">
        <v>278</v>
      </c>
      <c r="BM201" s="204" t="s">
        <v>1903</v>
      </c>
    </row>
    <row r="202" spans="1:65" s="2" customFormat="1" ht="16.5" customHeight="1">
      <c r="A202" s="35"/>
      <c r="B202" s="36"/>
      <c r="C202" s="239" t="s">
        <v>392</v>
      </c>
      <c r="D202" s="239" t="s">
        <v>184</v>
      </c>
      <c r="E202" s="240" t="s">
        <v>1904</v>
      </c>
      <c r="F202" s="241" t="s">
        <v>1905</v>
      </c>
      <c r="G202" s="242" t="s">
        <v>275</v>
      </c>
      <c r="H202" s="243">
        <v>26</v>
      </c>
      <c r="I202" s="244"/>
      <c r="J202" s="245">
        <f>ROUND(I202*H202,2)</f>
        <v>0</v>
      </c>
      <c r="K202" s="241" t="s">
        <v>19</v>
      </c>
      <c r="L202" s="246"/>
      <c r="M202" s="247" t="s">
        <v>19</v>
      </c>
      <c r="N202" s="248" t="s">
        <v>39</v>
      </c>
      <c r="O202" s="65"/>
      <c r="P202" s="202">
        <f>O202*H202</f>
        <v>0</v>
      </c>
      <c r="Q202" s="202">
        <v>1E-4</v>
      </c>
      <c r="R202" s="202">
        <f>Q202*H202</f>
        <v>2.6000000000000003E-3</v>
      </c>
      <c r="S202" s="202">
        <v>0</v>
      </c>
      <c r="T202" s="20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4" t="s">
        <v>372</v>
      </c>
      <c r="AT202" s="204" t="s">
        <v>184</v>
      </c>
      <c r="AU202" s="204" t="s">
        <v>78</v>
      </c>
      <c r="AY202" s="18" t="s">
        <v>166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8" t="s">
        <v>76</v>
      </c>
      <c r="BK202" s="205">
        <f>ROUND(I202*H202,2)</f>
        <v>0</v>
      </c>
      <c r="BL202" s="18" t="s">
        <v>278</v>
      </c>
      <c r="BM202" s="204" t="s">
        <v>1906</v>
      </c>
    </row>
    <row r="203" spans="1:65" s="14" customFormat="1" ht="11.25">
      <c r="B203" s="217"/>
      <c r="C203" s="218"/>
      <c r="D203" s="208" t="s">
        <v>175</v>
      </c>
      <c r="E203" s="219" t="s">
        <v>19</v>
      </c>
      <c r="F203" s="220" t="s">
        <v>1907</v>
      </c>
      <c r="G203" s="218"/>
      <c r="H203" s="221">
        <v>2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175</v>
      </c>
      <c r="AU203" s="227" t="s">
        <v>78</v>
      </c>
      <c r="AV203" s="14" t="s">
        <v>78</v>
      </c>
      <c r="AW203" s="14" t="s">
        <v>30</v>
      </c>
      <c r="AX203" s="14" t="s">
        <v>68</v>
      </c>
      <c r="AY203" s="227" t="s">
        <v>166</v>
      </c>
    </row>
    <row r="204" spans="1:65" s="14" customFormat="1" ht="11.25">
      <c r="B204" s="217"/>
      <c r="C204" s="218"/>
      <c r="D204" s="208" t="s">
        <v>175</v>
      </c>
      <c r="E204" s="219" t="s">
        <v>19</v>
      </c>
      <c r="F204" s="220" t="s">
        <v>1908</v>
      </c>
      <c r="G204" s="218"/>
      <c r="H204" s="221">
        <v>2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175</v>
      </c>
      <c r="AU204" s="227" t="s">
        <v>78</v>
      </c>
      <c r="AV204" s="14" t="s">
        <v>78</v>
      </c>
      <c r="AW204" s="14" t="s">
        <v>30</v>
      </c>
      <c r="AX204" s="14" t="s">
        <v>68</v>
      </c>
      <c r="AY204" s="227" t="s">
        <v>166</v>
      </c>
    </row>
    <row r="205" spans="1:65" s="14" customFormat="1" ht="11.25">
      <c r="B205" s="217"/>
      <c r="C205" s="218"/>
      <c r="D205" s="208" t="s">
        <v>175</v>
      </c>
      <c r="E205" s="219" t="s">
        <v>19</v>
      </c>
      <c r="F205" s="220" t="s">
        <v>1909</v>
      </c>
      <c r="G205" s="218"/>
      <c r="H205" s="221">
        <v>2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175</v>
      </c>
      <c r="AU205" s="227" t="s">
        <v>78</v>
      </c>
      <c r="AV205" s="14" t="s">
        <v>78</v>
      </c>
      <c r="AW205" s="14" t="s">
        <v>30</v>
      </c>
      <c r="AX205" s="14" t="s">
        <v>68</v>
      </c>
      <c r="AY205" s="227" t="s">
        <v>166</v>
      </c>
    </row>
    <row r="206" spans="1:65" s="14" customFormat="1" ht="11.25">
      <c r="B206" s="217"/>
      <c r="C206" s="218"/>
      <c r="D206" s="208" t="s">
        <v>175</v>
      </c>
      <c r="E206" s="219" t="s">
        <v>19</v>
      </c>
      <c r="F206" s="220" t="s">
        <v>1910</v>
      </c>
      <c r="G206" s="218"/>
      <c r="H206" s="221">
        <v>1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175</v>
      </c>
      <c r="AU206" s="227" t="s">
        <v>78</v>
      </c>
      <c r="AV206" s="14" t="s">
        <v>78</v>
      </c>
      <c r="AW206" s="14" t="s">
        <v>30</v>
      </c>
      <c r="AX206" s="14" t="s">
        <v>68</v>
      </c>
      <c r="AY206" s="227" t="s">
        <v>166</v>
      </c>
    </row>
    <row r="207" spans="1:65" s="14" customFormat="1" ht="11.25">
      <c r="B207" s="217"/>
      <c r="C207" s="218"/>
      <c r="D207" s="208" t="s">
        <v>175</v>
      </c>
      <c r="E207" s="219" t="s">
        <v>19</v>
      </c>
      <c r="F207" s="220" t="s">
        <v>1818</v>
      </c>
      <c r="G207" s="218"/>
      <c r="H207" s="221">
        <v>1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175</v>
      </c>
      <c r="AU207" s="227" t="s">
        <v>78</v>
      </c>
      <c r="AV207" s="14" t="s">
        <v>78</v>
      </c>
      <c r="AW207" s="14" t="s">
        <v>30</v>
      </c>
      <c r="AX207" s="14" t="s">
        <v>68</v>
      </c>
      <c r="AY207" s="227" t="s">
        <v>166</v>
      </c>
    </row>
    <row r="208" spans="1:65" s="14" customFormat="1" ht="11.25">
      <c r="B208" s="217"/>
      <c r="C208" s="218"/>
      <c r="D208" s="208" t="s">
        <v>175</v>
      </c>
      <c r="E208" s="219" t="s">
        <v>19</v>
      </c>
      <c r="F208" s="220" t="s">
        <v>1911</v>
      </c>
      <c r="G208" s="218"/>
      <c r="H208" s="221">
        <v>2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175</v>
      </c>
      <c r="AU208" s="227" t="s">
        <v>78</v>
      </c>
      <c r="AV208" s="14" t="s">
        <v>78</v>
      </c>
      <c r="AW208" s="14" t="s">
        <v>30</v>
      </c>
      <c r="AX208" s="14" t="s">
        <v>68</v>
      </c>
      <c r="AY208" s="227" t="s">
        <v>166</v>
      </c>
    </row>
    <row r="209" spans="1:65" s="14" customFormat="1" ht="11.25">
      <c r="B209" s="217"/>
      <c r="C209" s="218"/>
      <c r="D209" s="208" t="s">
        <v>175</v>
      </c>
      <c r="E209" s="219" t="s">
        <v>19</v>
      </c>
      <c r="F209" s="220" t="s">
        <v>1912</v>
      </c>
      <c r="G209" s="218"/>
      <c r="H209" s="221">
        <v>2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175</v>
      </c>
      <c r="AU209" s="227" t="s">
        <v>78</v>
      </c>
      <c r="AV209" s="14" t="s">
        <v>78</v>
      </c>
      <c r="AW209" s="14" t="s">
        <v>30</v>
      </c>
      <c r="AX209" s="14" t="s">
        <v>68</v>
      </c>
      <c r="AY209" s="227" t="s">
        <v>166</v>
      </c>
    </row>
    <row r="210" spans="1:65" s="14" customFormat="1" ht="11.25">
      <c r="B210" s="217"/>
      <c r="C210" s="218"/>
      <c r="D210" s="208" t="s">
        <v>175</v>
      </c>
      <c r="E210" s="219" t="s">
        <v>19</v>
      </c>
      <c r="F210" s="220" t="s">
        <v>1913</v>
      </c>
      <c r="G210" s="218"/>
      <c r="H210" s="221">
        <v>2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175</v>
      </c>
      <c r="AU210" s="227" t="s">
        <v>78</v>
      </c>
      <c r="AV210" s="14" t="s">
        <v>78</v>
      </c>
      <c r="AW210" s="14" t="s">
        <v>30</v>
      </c>
      <c r="AX210" s="14" t="s">
        <v>68</v>
      </c>
      <c r="AY210" s="227" t="s">
        <v>166</v>
      </c>
    </row>
    <row r="211" spans="1:65" s="14" customFormat="1" ht="11.25">
      <c r="B211" s="217"/>
      <c r="C211" s="218"/>
      <c r="D211" s="208" t="s">
        <v>175</v>
      </c>
      <c r="E211" s="219" t="s">
        <v>19</v>
      </c>
      <c r="F211" s="220" t="s">
        <v>1914</v>
      </c>
      <c r="G211" s="218"/>
      <c r="H211" s="221">
        <v>5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175</v>
      </c>
      <c r="AU211" s="227" t="s">
        <v>78</v>
      </c>
      <c r="AV211" s="14" t="s">
        <v>78</v>
      </c>
      <c r="AW211" s="14" t="s">
        <v>30</v>
      </c>
      <c r="AX211" s="14" t="s">
        <v>68</v>
      </c>
      <c r="AY211" s="227" t="s">
        <v>166</v>
      </c>
    </row>
    <row r="212" spans="1:65" s="14" customFormat="1" ht="11.25">
      <c r="B212" s="217"/>
      <c r="C212" s="218"/>
      <c r="D212" s="208" t="s">
        <v>175</v>
      </c>
      <c r="E212" s="219" t="s">
        <v>19</v>
      </c>
      <c r="F212" s="220" t="s">
        <v>1915</v>
      </c>
      <c r="G212" s="218"/>
      <c r="H212" s="221">
        <v>7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175</v>
      </c>
      <c r="AU212" s="227" t="s">
        <v>78</v>
      </c>
      <c r="AV212" s="14" t="s">
        <v>78</v>
      </c>
      <c r="AW212" s="14" t="s">
        <v>30</v>
      </c>
      <c r="AX212" s="14" t="s">
        <v>68</v>
      </c>
      <c r="AY212" s="227" t="s">
        <v>166</v>
      </c>
    </row>
    <row r="213" spans="1:65" s="15" customFormat="1" ht="11.25">
      <c r="B213" s="228"/>
      <c r="C213" s="229"/>
      <c r="D213" s="208" t="s">
        <v>175</v>
      </c>
      <c r="E213" s="230" t="s">
        <v>19</v>
      </c>
      <c r="F213" s="231" t="s">
        <v>182</v>
      </c>
      <c r="G213" s="229"/>
      <c r="H213" s="232">
        <v>26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175</v>
      </c>
      <c r="AU213" s="238" t="s">
        <v>78</v>
      </c>
      <c r="AV213" s="15" t="s">
        <v>173</v>
      </c>
      <c r="AW213" s="15" t="s">
        <v>30</v>
      </c>
      <c r="AX213" s="15" t="s">
        <v>76</v>
      </c>
      <c r="AY213" s="238" t="s">
        <v>166</v>
      </c>
    </row>
    <row r="214" spans="1:65" s="2" customFormat="1" ht="16.5" customHeight="1">
      <c r="A214" s="35"/>
      <c r="B214" s="36"/>
      <c r="C214" s="239" t="s">
        <v>401</v>
      </c>
      <c r="D214" s="239" t="s">
        <v>184</v>
      </c>
      <c r="E214" s="240" t="s">
        <v>1916</v>
      </c>
      <c r="F214" s="241" t="s">
        <v>1917</v>
      </c>
      <c r="G214" s="242" t="s">
        <v>275</v>
      </c>
      <c r="H214" s="243">
        <v>4</v>
      </c>
      <c r="I214" s="244"/>
      <c r="J214" s="245">
        <f>ROUND(I214*H214,2)</f>
        <v>0</v>
      </c>
      <c r="K214" s="241" t="s">
        <v>19</v>
      </c>
      <c r="L214" s="246"/>
      <c r="M214" s="247" t="s">
        <v>19</v>
      </c>
      <c r="N214" s="248" t="s">
        <v>39</v>
      </c>
      <c r="O214" s="65"/>
      <c r="P214" s="202">
        <f>O214*H214</f>
        <v>0</v>
      </c>
      <c r="Q214" s="202">
        <v>1E-4</v>
      </c>
      <c r="R214" s="202">
        <f>Q214*H214</f>
        <v>4.0000000000000002E-4</v>
      </c>
      <c r="S214" s="202">
        <v>0</v>
      </c>
      <c r="T214" s="20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4" t="s">
        <v>372</v>
      </c>
      <c r="AT214" s="204" t="s">
        <v>184</v>
      </c>
      <c r="AU214" s="204" t="s">
        <v>78</v>
      </c>
      <c r="AY214" s="18" t="s">
        <v>166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8" t="s">
        <v>76</v>
      </c>
      <c r="BK214" s="205">
        <f>ROUND(I214*H214,2)</f>
        <v>0</v>
      </c>
      <c r="BL214" s="18" t="s">
        <v>278</v>
      </c>
      <c r="BM214" s="204" t="s">
        <v>1918</v>
      </c>
    </row>
    <row r="215" spans="1:65" s="14" customFormat="1" ht="11.25">
      <c r="B215" s="217"/>
      <c r="C215" s="218"/>
      <c r="D215" s="208" t="s">
        <v>175</v>
      </c>
      <c r="E215" s="219" t="s">
        <v>19</v>
      </c>
      <c r="F215" s="220" t="s">
        <v>1912</v>
      </c>
      <c r="G215" s="218"/>
      <c r="H215" s="221">
        <v>2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175</v>
      </c>
      <c r="AU215" s="227" t="s">
        <v>78</v>
      </c>
      <c r="AV215" s="14" t="s">
        <v>78</v>
      </c>
      <c r="AW215" s="14" t="s">
        <v>30</v>
      </c>
      <c r="AX215" s="14" t="s">
        <v>68</v>
      </c>
      <c r="AY215" s="227" t="s">
        <v>166</v>
      </c>
    </row>
    <row r="216" spans="1:65" s="14" customFormat="1" ht="11.25">
      <c r="B216" s="217"/>
      <c r="C216" s="218"/>
      <c r="D216" s="208" t="s">
        <v>175</v>
      </c>
      <c r="E216" s="219" t="s">
        <v>19</v>
      </c>
      <c r="F216" s="220" t="s">
        <v>1919</v>
      </c>
      <c r="G216" s="218"/>
      <c r="H216" s="221">
        <v>2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175</v>
      </c>
      <c r="AU216" s="227" t="s">
        <v>78</v>
      </c>
      <c r="AV216" s="14" t="s">
        <v>78</v>
      </c>
      <c r="AW216" s="14" t="s">
        <v>30</v>
      </c>
      <c r="AX216" s="14" t="s">
        <v>68</v>
      </c>
      <c r="AY216" s="227" t="s">
        <v>166</v>
      </c>
    </row>
    <row r="217" spans="1:65" s="15" customFormat="1" ht="11.25">
      <c r="B217" s="228"/>
      <c r="C217" s="229"/>
      <c r="D217" s="208" t="s">
        <v>175</v>
      </c>
      <c r="E217" s="230" t="s">
        <v>19</v>
      </c>
      <c r="F217" s="231" t="s">
        <v>182</v>
      </c>
      <c r="G217" s="229"/>
      <c r="H217" s="232">
        <v>4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175</v>
      </c>
      <c r="AU217" s="238" t="s">
        <v>78</v>
      </c>
      <c r="AV217" s="15" t="s">
        <v>173</v>
      </c>
      <c r="AW217" s="15" t="s">
        <v>30</v>
      </c>
      <c r="AX217" s="15" t="s">
        <v>76</v>
      </c>
      <c r="AY217" s="238" t="s">
        <v>166</v>
      </c>
    </row>
    <row r="218" spans="1:65" s="2" customFormat="1" ht="21.75" customHeight="1">
      <c r="A218" s="35"/>
      <c r="B218" s="36"/>
      <c r="C218" s="193" t="s">
        <v>407</v>
      </c>
      <c r="D218" s="193" t="s">
        <v>168</v>
      </c>
      <c r="E218" s="194" t="s">
        <v>1920</v>
      </c>
      <c r="F218" s="195" t="s">
        <v>1921</v>
      </c>
      <c r="G218" s="196" t="s">
        <v>275</v>
      </c>
      <c r="H218" s="197">
        <v>10</v>
      </c>
      <c r="I218" s="198"/>
      <c r="J218" s="199">
        <f>ROUND(I218*H218,2)</f>
        <v>0</v>
      </c>
      <c r="K218" s="195" t="s">
        <v>172</v>
      </c>
      <c r="L218" s="40"/>
      <c r="M218" s="200" t="s">
        <v>19</v>
      </c>
      <c r="N218" s="201" t="s">
        <v>39</v>
      </c>
      <c r="O218" s="65"/>
      <c r="P218" s="202">
        <f>O218*H218</f>
        <v>0</v>
      </c>
      <c r="Q218" s="202">
        <v>0</v>
      </c>
      <c r="R218" s="202">
        <f>Q218*H218</f>
        <v>0</v>
      </c>
      <c r="S218" s="202">
        <v>0</v>
      </c>
      <c r="T218" s="20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4" t="s">
        <v>278</v>
      </c>
      <c r="AT218" s="204" t="s">
        <v>168</v>
      </c>
      <c r="AU218" s="204" t="s">
        <v>78</v>
      </c>
      <c r="AY218" s="18" t="s">
        <v>166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8" t="s">
        <v>76</v>
      </c>
      <c r="BK218" s="205">
        <f>ROUND(I218*H218,2)</f>
        <v>0</v>
      </c>
      <c r="BL218" s="18" t="s">
        <v>278</v>
      </c>
      <c r="BM218" s="204" t="s">
        <v>1922</v>
      </c>
    </row>
    <row r="219" spans="1:65" s="2" customFormat="1" ht="16.5" customHeight="1">
      <c r="A219" s="35"/>
      <c r="B219" s="36"/>
      <c r="C219" s="239" t="s">
        <v>413</v>
      </c>
      <c r="D219" s="239" t="s">
        <v>184</v>
      </c>
      <c r="E219" s="240" t="s">
        <v>1923</v>
      </c>
      <c r="F219" s="241" t="s">
        <v>1924</v>
      </c>
      <c r="G219" s="242" t="s">
        <v>275</v>
      </c>
      <c r="H219" s="243">
        <v>10</v>
      </c>
      <c r="I219" s="244"/>
      <c r="J219" s="245">
        <f>ROUND(I219*H219,2)</f>
        <v>0</v>
      </c>
      <c r="K219" s="241" t="s">
        <v>172</v>
      </c>
      <c r="L219" s="246"/>
      <c r="M219" s="247" t="s">
        <v>19</v>
      </c>
      <c r="N219" s="248" t="s">
        <v>39</v>
      </c>
      <c r="O219" s="65"/>
      <c r="P219" s="202">
        <f>O219*H219</f>
        <v>0</v>
      </c>
      <c r="Q219" s="202">
        <v>5.0000000000000002E-5</v>
      </c>
      <c r="R219" s="202">
        <f>Q219*H219</f>
        <v>5.0000000000000001E-4</v>
      </c>
      <c r="S219" s="202">
        <v>0</v>
      </c>
      <c r="T219" s="20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4" t="s">
        <v>372</v>
      </c>
      <c r="AT219" s="204" t="s">
        <v>184</v>
      </c>
      <c r="AU219" s="204" t="s">
        <v>78</v>
      </c>
      <c r="AY219" s="18" t="s">
        <v>166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8" t="s">
        <v>76</v>
      </c>
      <c r="BK219" s="205">
        <f>ROUND(I219*H219,2)</f>
        <v>0</v>
      </c>
      <c r="BL219" s="18" t="s">
        <v>278</v>
      </c>
      <c r="BM219" s="204" t="s">
        <v>1925</v>
      </c>
    </row>
    <row r="220" spans="1:65" s="2" customFormat="1" ht="16.5" customHeight="1">
      <c r="A220" s="35"/>
      <c r="B220" s="36"/>
      <c r="C220" s="239" t="s">
        <v>417</v>
      </c>
      <c r="D220" s="239" t="s">
        <v>184</v>
      </c>
      <c r="E220" s="240" t="s">
        <v>1926</v>
      </c>
      <c r="F220" s="241" t="s">
        <v>1927</v>
      </c>
      <c r="G220" s="242" t="s">
        <v>275</v>
      </c>
      <c r="H220" s="243">
        <v>1</v>
      </c>
      <c r="I220" s="244"/>
      <c r="J220" s="245">
        <f>ROUND(I220*H220,2)</f>
        <v>0</v>
      </c>
      <c r="K220" s="241" t="s">
        <v>19</v>
      </c>
      <c r="L220" s="246"/>
      <c r="M220" s="247" t="s">
        <v>19</v>
      </c>
      <c r="N220" s="248" t="s">
        <v>39</v>
      </c>
      <c r="O220" s="65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4" t="s">
        <v>372</v>
      </c>
      <c r="AT220" s="204" t="s">
        <v>184</v>
      </c>
      <c r="AU220" s="204" t="s">
        <v>78</v>
      </c>
      <c r="AY220" s="18" t="s">
        <v>166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8" t="s">
        <v>76</v>
      </c>
      <c r="BK220" s="205">
        <f>ROUND(I220*H220,2)</f>
        <v>0</v>
      </c>
      <c r="BL220" s="18" t="s">
        <v>278</v>
      </c>
      <c r="BM220" s="204" t="s">
        <v>1928</v>
      </c>
    </row>
    <row r="221" spans="1:65" s="13" customFormat="1" ht="11.25">
      <c r="B221" s="206"/>
      <c r="C221" s="207"/>
      <c r="D221" s="208" t="s">
        <v>175</v>
      </c>
      <c r="E221" s="209" t="s">
        <v>19</v>
      </c>
      <c r="F221" s="210" t="s">
        <v>1929</v>
      </c>
      <c r="G221" s="207"/>
      <c r="H221" s="209" t="s">
        <v>19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175</v>
      </c>
      <c r="AU221" s="216" t="s">
        <v>78</v>
      </c>
      <c r="AV221" s="13" t="s">
        <v>76</v>
      </c>
      <c r="AW221" s="13" t="s">
        <v>30</v>
      </c>
      <c r="AX221" s="13" t="s">
        <v>68</v>
      </c>
      <c r="AY221" s="216" t="s">
        <v>166</v>
      </c>
    </row>
    <row r="222" spans="1:65" s="14" customFormat="1" ht="11.25">
      <c r="B222" s="217"/>
      <c r="C222" s="218"/>
      <c r="D222" s="208" t="s">
        <v>175</v>
      </c>
      <c r="E222" s="219" t="s">
        <v>19</v>
      </c>
      <c r="F222" s="220" t="s">
        <v>76</v>
      </c>
      <c r="G222" s="218"/>
      <c r="H222" s="221">
        <v>1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175</v>
      </c>
      <c r="AU222" s="227" t="s">
        <v>78</v>
      </c>
      <c r="AV222" s="14" t="s">
        <v>78</v>
      </c>
      <c r="AW222" s="14" t="s">
        <v>30</v>
      </c>
      <c r="AX222" s="14" t="s">
        <v>76</v>
      </c>
      <c r="AY222" s="227" t="s">
        <v>166</v>
      </c>
    </row>
    <row r="223" spans="1:65" s="2" customFormat="1" ht="21.75" customHeight="1">
      <c r="A223" s="35"/>
      <c r="B223" s="36"/>
      <c r="C223" s="193" t="s">
        <v>423</v>
      </c>
      <c r="D223" s="193" t="s">
        <v>168</v>
      </c>
      <c r="E223" s="194" t="s">
        <v>1930</v>
      </c>
      <c r="F223" s="195" t="s">
        <v>1931</v>
      </c>
      <c r="G223" s="196" t="s">
        <v>275</v>
      </c>
      <c r="H223" s="197">
        <v>61</v>
      </c>
      <c r="I223" s="198"/>
      <c r="J223" s="199">
        <f>ROUND(I223*H223,2)</f>
        <v>0</v>
      </c>
      <c r="K223" s="195" t="s">
        <v>172</v>
      </c>
      <c r="L223" s="40"/>
      <c r="M223" s="200" t="s">
        <v>19</v>
      </c>
      <c r="N223" s="201" t="s">
        <v>39</v>
      </c>
      <c r="O223" s="65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4" t="s">
        <v>278</v>
      </c>
      <c r="AT223" s="204" t="s">
        <v>168</v>
      </c>
      <c r="AU223" s="204" t="s">
        <v>78</v>
      </c>
      <c r="AY223" s="18" t="s">
        <v>166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8" t="s">
        <v>76</v>
      </c>
      <c r="BK223" s="205">
        <f>ROUND(I223*H223,2)</f>
        <v>0</v>
      </c>
      <c r="BL223" s="18" t="s">
        <v>278</v>
      </c>
      <c r="BM223" s="204" t="s">
        <v>1932</v>
      </c>
    </row>
    <row r="224" spans="1:65" s="2" customFormat="1" ht="16.5" customHeight="1">
      <c r="A224" s="35"/>
      <c r="B224" s="36"/>
      <c r="C224" s="239" t="s">
        <v>428</v>
      </c>
      <c r="D224" s="239" t="s">
        <v>184</v>
      </c>
      <c r="E224" s="240" t="s">
        <v>1933</v>
      </c>
      <c r="F224" s="241" t="s">
        <v>1934</v>
      </c>
      <c r="G224" s="242" t="s">
        <v>275</v>
      </c>
      <c r="H224" s="243">
        <v>61</v>
      </c>
      <c r="I224" s="244"/>
      <c r="J224" s="245">
        <f>ROUND(I224*H224,2)</f>
        <v>0</v>
      </c>
      <c r="K224" s="241" t="s">
        <v>172</v>
      </c>
      <c r="L224" s="246"/>
      <c r="M224" s="247" t="s">
        <v>19</v>
      </c>
      <c r="N224" s="248" t="s">
        <v>39</v>
      </c>
      <c r="O224" s="65"/>
      <c r="P224" s="202">
        <f>O224*H224</f>
        <v>0</v>
      </c>
      <c r="Q224" s="202">
        <v>6.0000000000000002E-5</v>
      </c>
      <c r="R224" s="202">
        <f>Q224*H224</f>
        <v>3.6600000000000001E-3</v>
      </c>
      <c r="S224" s="202">
        <v>0</v>
      </c>
      <c r="T224" s="20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4" t="s">
        <v>372</v>
      </c>
      <c r="AT224" s="204" t="s">
        <v>184</v>
      </c>
      <c r="AU224" s="204" t="s">
        <v>78</v>
      </c>
      <c r="AY224" s="18" t="s">
        <v>166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8" t="s">
        <v>76</v>
      </c>
      <c r="BK224" s="205">
        <f>ROUND(I224*H224,2)</f>
        <v>0</v>
      </c>
      <c r="BL224" s="18" t="s">
        <v>278</v>
      </c>
      <c r="BM224" s="204" t="s">
        <v>1935</v>
      </c>
    </row>
    <row r="225" spans="1:65" s="14" customFormat="1" ht="11.25">
      <c r="B225" s="217"/>
      <c r="C225" s="218"/>
      <c r="D225" s="208" t="s">
        <v>175</v>
      </c>
      <c r="E225" s="219" t="s">
        <v>19</v>
      </c>
      <c r="F225" s="220" t="s">
        <v>1936</v>
      </c>
      <c r="G225" s="218"/>
      <c r="H225" s="221">
        <v>2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175</v>
      </c>
      <c r="AU225" s="227" t="s">
        <v>78</v>
      </c>
      <c r="AV225" s="14" t="s">
        <v>78</v>
      </c>
      <c r="AW225" s="14" t="s">
        <v>30</v>
      </c>
      <c r="AX225" s="14" t="s">
        <v>68</v>
      </c>
      <c r="AY225" s="227" t="s">
        <v>166</v>
      </c>
    </row>
    <row r="226" spans="1:65" s="14" customFormat="1" ht="11.25">
      <c r="B226" s="217"/>
      <c r="C226" s="218"/>
      <c r="D226" s="208" t="s">
        <v>175</v>
      </c>
      <c r="E226" s="219" t="s">
        <v>19</v>
      </c>
      <c r="F226" s="220" t="s">
        <v>1937</v>
      </c>
      <c r="G226" s="218"/>
      <c r="H226" s="221">
        <v>2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175</v>
      </c>
      <c r="AU226" s="227" t="s">
        <v>78</v>
      </c>
      <c r="AV226" s="14" t="s">
        <v>78</v>
      </c>
      <c r="AW226" s="14" t="s">
        <v>30</v>
      </c>
      <c r="AX226" s="14" t="s">
        <v>68</v>
      </c>
      <c r="AY226" s="227" t="s">
        <v>166</v>
      </c>
    </row>
    <row r="227" spans="1:65" s="14" customFormat="1" ht="11.25">
      <c r="B227" s="217"/>
      <c r="C227" s="218"/>
      <c r="D227" s="208" t="s">
        <v>175</v>
      </c>
      <c r="E227" s="219" t="s">
        <v>19</v>
      </c>
      <c r="F227" s="220" t="s">
        <v>1938</v>
      </c>
      <c r="G227" s="218"/>
      <c r="H227" s="221">
        <v>2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175</v>
      </c>
      <c r="AU227" s="227" t="s">
        <v>78</v>
      </c>
      <c r="AV227" s="14" t="s">
        <v>78</v>
      </c>
      <c r="AW227" s="14" t="s">
        <v>30</v>
      </c>
      <c r="AX227" s="14" t="s">
        <v>68</v>
      </c>
      <c r="AY227" s="227" t="s">
        <v>166</v>
      </c>
    </row>
    <row r="228" spans="1:65" s="14" customFormat="1" ht="11.25">
      <c r="B228" s="217"/>
      <c r="C228" s="218"/>
      <c r="D228" s="208" t="s">
        <v>175</v>
      </c>
      <c r="E228" s="219" t="s">
        <v>19</v>
      </c>
      <c r="F228" s="220" t="s">
        <v>1939</v>
      </c>
      <c r="G228" s="218"/>
      <c r="H228" s="221">
        <v>2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175</v>
      </c>
      <c r="AU228" s="227" t="s">
        <v>78</v>
      </c>
      <c r="AV228" s="14" t="s">
        <v>78</v>
      </c>
      <c r="AW228" s="14" t="s">
        <v>30</v>
      </c>
      <c r="AX228" s="14" t="s">
        <v>68</v>
      </c>
      <c r="AY228" s="227" t="s">
        <v>166</v>
      </c>
    </row>
    <row r="229" spans="1:65" s="14" customFormat="1" ht="11.25">
      <c r="B229" s="217"/>
      <c r="C229" s="218"/>
      <c r="D229" s="208" t="s">
        <v>175</v>
      </c>
      <c r="E229" s="219" t="s">
        <v>19</v>
      </c>
      <c r="F229" s="220" t="s">
        <v>1913</v>
      </c>
      <c r="G229" s="218"/>
      <c r="H229" s="221">
        <v>2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175</v>
      </c>
      <c r="AU229" s="227" t="s">
        <v>78</v>
      </c>
      <c r="AV229" s="14" t="s">
        <v>78</v>
      </c>
      <c r="AW229" s="14" t="s">
        <v>30</v>
      </c>
      <c r="AX229" s="14" t="s">
        <v>68</v>
      </c>
      <c r="AY229" s="227" t="s">
        <v>166</v>
      </c>
    </row>
    <row r="230" spans="1:65" s="14" customFormat="1" ht="11.25">
      <c r="B230" s="217"/>
      <c r="C230" s="218"/>
      <c r="D230" s="208" t="s">
        <v>175</v>
      </c>
      <c r="E230" s="219" t="s">
        <v>19</v>
      </c>
      <c r="F230" s="220" t="s">
        <v>1907</v>
      </c>
      <c r="G230" s="218"/>
      <c r="H230" s="221">
        <v>2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175</v>
      </c>
      <c r="AU230" s="227" t="s">
        <v>78</v>
      </c>
      <c r="AV230" s="14" t="s">
        <v>78</v>
      </c>
      <c r="AW230" s="14" t="s">
        <v>30</v>
      </c>
      <c r="AX230" s="14" t="s">
        <v>68</v>
      </c>
      <c r="AY230" s="227" t="s">
        <v>166</v>
      </c>
    </row>
    <row r="231" spans="1:65" s="14" customFormat="1" ht="11.25">
      <c r="B231" s="217"/>
      <c r="C231" s="218"/>
      <c r="D231" s="208" t="s">
        <v>175</v>
      </c>
      <c r="E231" s="219" t="s">
        <v>19</v>
      </c>
      <c r="F231" s="220" t="s">
        <v>1908</v>
      </c>
      <c r="G231" s="218"/>
      <c r="H231" s="221">
        <v>2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175</v>
      </c>
      <c r="AU231" s="227" t="s">
        <v>78</v>
      </c>
      <c r="AV231" s="14" t="s">
        <v>78</v>
      </c>
      <c r="AW231" s="14" t="s">
        <v>30</v>
      </c>
      <c r="AX231" s="14" t="s">
        <v>68</v>
      </c>
      <c r="AY231" s="227" t="s">
        <v>166</v>
      </c>
    </row>
    <row r="232" spans="1:65" s="14" customFormat="1" ht="11.25">
      <c r="B232" s="217"/>
      <c r="C232" s="218"/>
      <c r="D232" s="208" t="s">
        <v>175</v>
      </c>
      <c r="E232" s="219" t="s">
        <v>19</v>
      </c>
      <c r="F232" s="220" t="s">
        <v>1940</v>
      </c>
      <c r="G232" s="218"/>
      <c r="H232" s="221">
        <v>2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175</v>
      </c>
      <c r="AU232" s="227" t="s">
        <v>78</v>
      </c>
      <c r="AV232" s="14" t="s">
        <v>78</v>
      </c>
      <c r="AW232" s="14" t="s">
        <v>30</v>
      </c>
      <c r="AX232" s="14" t="s">
        <v>68</v>
      </c>
      <c r="AY232" s="227" t="s">
        <v>166</v>
      </c>
    </row>
    <row r="233" spans="1:65" s="14" customFormat="1" ht="11.25">
      <c r="B233" s="217"/>
      <c r="C233" s="218"/>
      <c r="D233" s="208" t="s">
        <v>175</v>
      </c>
      <c r="E233" s="219" t="s">
        <v>19</v>
      </c>
      <c r="F233" s="220" t="s">
        <v>1941</v>
      </c>
      <c r="G233" s="218"/>
      <c r="H233" s="221">
        <v>15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175</v>
      </c>
      <c r="AU233" s="227" t="s">
        <v>78</v>
      </c>
      <c r="AV233" s="14" t="s">
        <v>78</v>
      </c>
      <c r="AW233" s="14" t="s">
        <v>30</v>
      </c>
      <c r="AX233" s="14" t="s">
        <v>68</v>
      </c>
      <c r="AY233" s="227" t="s">
        <v>166</v>
      </c>
    </row>
    <row r="234" spans="1:65" s="14" customFormat="1" ht="11.25">
      <c r="B234" s="217"/>
      <c r="C234" s="218"/>
      <c r="D234" s="208" t="s">
        <v>175</v>
      </c>
      <c r="E234" s="219" t="s">
        <v>19</v>
      </c>
      <c r="F234" s="220" t="s">
        <v>1942</v>
      </c>
      <c r="G234" s="218"/>
      <c r="H234" s="221">
        <v>10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175</v>
      </c>
      <c r="AU234" s="227" t="s">
        <v>78</v>
      </c>
      <c r="AV234" s="14" t="s">
        <v>78</v>
      </c>
      <c r="AW234" s="14" t="s">
        <v>30</v>
      </c>
      <c r="AX234" s="14" t="s">
        <v>68</v>
      </c>
      <c r="AY234" s="227" t="s">
        <v>166</v>
      </c>
    </row>
    <row r="235" spans="1:65" s="14" customFormat="1" ht="11.25">
      <c r="B235" s="217"/>
      <c r="C235" s="218"/>
      <c r="D235" s="208" t="s">
        <v>175</v>
      </c>
      <c r="E235" s="219" t="s">
        <v>19</v>
      </c>
      <c r="F235" s="220" t="s">
        <v>1943</v>
      </c>
      <c r="G235" s="218"/>
      <c r="H235" s="221">
        <v>10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175</v>
      </c>
      <c r="AU235" s="227" t="s">
        <v>78</v>
      </c>
      <c r="AV235" s="14" t="s">
        <v>78</v>
      </c>
      <c r="AW235" s="14" t="s">
        <v>30</v>
      </c>
      <c r="AX235" s="14" t="s">
        <v>68</v>
      </c>
      <c r="AY235" s="227" t="s">
        <v>166</v>
      </c>
    </row>
    <row r="236" spans="1:65" s="14" customFormat="1" ht="11.25">
      <c r="B236" s="217"/>
      <c r="C236" s="218"/>
      <c r="D236" s="208" t="s">
        <v>175</v>
      </c>
      <c r="E236" s="219" t="s">
        <v>19</v>
      </c>
      <c r="F236" s="220" t="s">
        <v>1944</v>
      </c>
      <c r="G236" s="218"/>
      <c r="H236" s="221">
        <v>10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175</v>
      </c>
      <c r="AU236" s="227" t="s">
        <v>78</v>
      </c>
      <c r="AV236" s="14" t="s">
        <v>78</v>
      </c>
      <c r="AW236" s="14" t="s">
        <v>30</v>
      </c>
      <c r="AX236" s="14" t="s">
        <v>68</v>
      </c>
      <c r="AY236" s="227" t="s">
        <v>166</v>
      </c>
    </row>
    <row r="237" spans="1:65" s="15" customFormat="1" ht="11.25">
      <c r="B237" s="228"/>
      <c r="C237" s="229"/>
      <c r="D237" s="208" t="s">
        <v>175</v>
      </c>
      <c r="E237" s="230" t="s">
        <v>19</v>
      </c>
      <c r="F237" s="231" t="s">
        <v>182</v>
      </c>
      <c r="G237" s="229"/>
      <c r="H237" s="232">
        <v>61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175</v>
      </c>
      <c r="AU237" s="238" t="s">
        <v>78</v>
      </c>
      <c r="AV237" s="15" t="s">
        <v>173</v>
      </c>
      <c r="AW237" s="15" t="s">
        <v>30</v>
      </c>
      <c r="AX237" s="15" t="s">
        <v>76</v>
      </c>
      <c r="AY237" s="238" t="s">
        <v>166</v>
      </c>
    </row>
    <row r="238" spans="1:65" s="2" customFormat="1" ht="16.5" customHeight="1">
      <c r="A238" s="35"/>
      <c r="B238" s="36"/>
      <c r="C238" s="193" t="s">
        <v>435</v>
      </c>
      <c r="D238" s="193" t="s">
        <v>168</v>
      </c>
      <c r="E238" s="194" t="s">
        <v>1945</v>
      </c>
      <c r="F238" s="195" t="s">
        <v>1946</v>
      </c>
      <c r="G238" s="196" t="s">
        <v>275</v>
      </c>
      <c r="H238" s="197">
        <v>110</v>
      </c>
      <c r="I238" s="198"/>
      <c r="J238" s="199">
        <f t="shared" ref="J238:J245" si="20">ROUND(I238*H238,2)</f>
        <v>0</v>
      </c>
      <c r="K238" s="195" t="s">
        <v>172</v>
      </c>
      <c r="L238" s="40"/>
      <c r="M238" s="200" t="s">
        <v>19</v>
      </c>
      <c r="N238" s="201" t="s">
        <v>39</v>
      </c>
      <c r="O238" s="65"/>
      <c r="P238" s="202">
        <f t="shared" ref="P238:P245" si="21">O238*H238</f>
        <v>0</v>
      </c>
      <c r="Q238" s="202">
        <v>0</v>
      </c>
      <c r="R238" s="202">
        <f t="shared" ref="R238:R245" si="22">Q238*H238</f>
        <v>0</v>
      </c>
      <c r="S238" s="202">
        <v>0</v>
      </c>
      <c r="T238" s="203">
        <f t="shared" ref="T238:T245" si="23"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4" t="s">
        <v>278</v>
      </c>
      <c r="AT238" s="204" t="s">
        <v>168</v>
      </c>
      <c r="AU238" s="204" t="s">
        <v>78</v>
      </c>
      <c r="AY238" s="18" t="s">
        <v>166</v>
      </c>
      <c r="BE238" s="205">
        <f t="shared" ref="BE238:BE245" si="24">IF(N238="základní",J238,0)</f>
        <v>0</v>
      </c>
      <c r="BF238" s="205">
        <f t="shared" ref="BF238:BF245" si="25">IF(N238="snížená",J238,0)</f>
        <v>0</v>
      </c>
      <c r="BG238" s="205">
        <f t="shared" ref="BG238:BG245" si="26">IF(N238="zákl. přenesená",J238,0)</f>
        <v>0</v>
      </c>
      <c r="BH238" s="205">
        <f t="shared" ref="BH238:BH245" si="27">IF(N238="sníž. přenesená",J238,0)</f>
        <v>0</v>
      </c>
      <c r="BI238" s="205">
        <f t="shared" ref="BI238:BI245" si="28">IF(N238="nulová",J238,0)</f>
        <v>0</v>
      </c>
      <c r="BJ238" s="18" t="s">
        <v>76</v>
      </c>
      <c r="BK238" s="205">
        <f t="shared" ref="BK238:BK245" si="29">ROUND(I238*H238,2)</f>
        <v>0</v>
      </c>
      <c r="BL238" s="18" t="s">
        <v>278</v>
      </c>
      <c r="BM238" s="204" t="s">
        <v>1947</v>
      </c>
    </row>
    <row r="239" spans="1:65" s="2" customFormat="1" ht="21.75" customHeight="1">
      <c r="A239" s="35"/>
      <c r="B239" s="36"/>
      <c r="C239" s="239" t="s">
        <v>439</v>
      </c>
      <c r="D239" s="239" t="s">
        <v>184</v>
      </c>
      <c r="E239" s="240" t="s">
        <v>1948</v>
      </c>
      <c r="F239" s="241" t="s">
        <v>1949</v>
      </c>
      <c r="G239" s="242" t="s">
        <v>275</v>
      </c>
      <c r="H239" s="243">
        <v>10</v>
      </c>
      <c r="I239" s="244"/>
      <c r="J239" s="245">
        <f t="shared" si="20"/>
        <v>0</v>
      </c>
      <c r="K239" s="241" t="s">
        <v>19</v>
      </c>
      <c r="L239" s="246"/>
      <c r="M239" s="247" t="s">
        <v>19</v>
      </c>
      <c r="N239" s="248" t="s">
        <v>39</v>
      </c>
      <c r="O239" s="65"/>
      <c r="P239" s="202">
        <f t="shared" si="21"/>
        <v>0</v>
      </c>
      <c r="Q239" s="202">
        <v>0</v>
      </c>
      <c r="R239" s="202">
        <f t="shared" si="22"/>
        <v>0</v>
      </c>
      <c r="S239" s="202">
        <v>0</v>
      </c>
      <c r="T239" s="203">
        <f t="shared" si="2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4" t="s">
        <v>372</v>
      </c>
      <c r="AT239" s="204" t="s">
        <v>184</v>
      </c>
      <c r="AU239" s="204" t="s">
        <v>78</v>
      </c>
      <c r="AY239" s="18" t="s">
        <v>166</v>
      </c>
      <c r="BE239" s="205">
        <f t="shared" si="24"/>
        <v>0</v>
      </c>
      <c r="BF239" s="205">
        <f t="shared" si="25"/>
        <v>0</v>
      </c>
      <c r="BG239" s="205">
        <f t="shared" si="26"/>
        <v>0</v>
      </c>
      <c r="BH239" s="205">
        <f t="shared" si="27"/>
        <v>0</v>
      </c>
      <c r="BI239" s="205">
        <f t="shared" si="28"/>
        <v>0</v>
      </c>
      <c r="BJ239" s="18" t="s">
        <v>76</v>
      </c>
      <c r="BK239" s="205">
        <f t="shared" si="29"/>
        <v>0</v>
      </c>
      <c r="BL239" s="18" t="s">
        <v>278</v>
      </c>
      <c r="BM239" s="204" t="s">
        <v>1950</v>
      </c>
    </row>
    <row r="240" spans="1:65" s="2" customFormat="1" ht="16.5" customHeight="1">
      <c r="A240" s="35"/>
      <c r="B240" s="36"/>
      <c r="C240" s="239" t="s">
        <v>444</v>
      </c>
      <c r="D240" s="239" t="s">
        <v>184</v>
      </c>
      <c r="E240" s="240" t="s">
        <v>1951</v>
      </c>
      <c r="F240" s="241" t="s">
        <v>1952</v>
      </c>
      <c r="G240" s="242" t="s">
        <v>275</v>
      </c>
      <c r="H240" s="243">
        <v>7</v>
      </c>
      <c r="I240" s="244"/>
      <c r="J240" s="245">
        <f t="shared" si="20"/>
        <v>0</v>
      </c>
      <c r="K240" s="241" t="s">
        <v>172</v>
      </c>
      <c r="L240" s="246"/>
      <c r="M240" s="247" t="s">
        <v>19</v>
      </c>
      <c r="N240" s="248" t="s">
        <v>39</v>
      </c>
      <c r="O240" s="65"/>
      <c r="P240" s="202">
        <f t="shared" si="21"/>
        <v>0</v>
      </c>
      <c r="Q240" s="202">
        <v>4.0000000000000002E-4</v>
      </c>
      <c r="R240" s="202">
        <f t="shared" si="22"/>
        <v>2.8E-3</v>
      </c>
      <c r="S240" s="202">
        <v>0</v>
      </c>
      <c r="T240" s="203">
        <f t="shared" si="2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4" t="s">
        <v>372</v>
      </c>
      <c r="AT240" s="204" t="s">
        <v>184</v>
      </c>
      <c r="AU240" s="204" t="s">
        <v>78</v>
      </c>
      <c r="AY240" s="18" t="s">
        <v>166</v>
      </c>
      <c r="BE240" s="205">
        <f t="shared" si="24"/>
        <v>0</v>
      </c>
      <c r="BF240" s="205">
        <f t="shared" si="25"/>
        <v>0</v>
      </c>
      <c r="BG240" s="205">
        <f t="shared" si="26"/>
        <v>0</v>
      </c>
      <c r="BH240" s="205">
        <f t="shared" si="27"/>
        <v>0</v>
      </c>
      <c r="BI240" s="205">
        <f t="shared" si="28"/>
        <v>0</v>
      </c>
      <c r="BJ240" s="18" t="s">
        <v>76</v>
      </c>
      <c r="BK240" s="205">
        <f t="shared" si="29"/>
        <v>0</v>
      </c>
      <c r="BL240" s="18" t="s">
        <v>278</v>
      </c>
      <c r="BM240" s="204" t="s">
        <v>1953</v>
      </c>
    </row>
    <row r="241" spans="1:65" s="2" customFormat="1" ht="16.5" customHeight="1">
      <c r="A241" s="35"/>
      <c r="B241" s="36"/>
      <c r="C241" s="239" t="s">
        <v>451</v>
      </c>
      <c r="D241" s="239" t="s">
        <v>184</v>
      </c>
      <c r="E241" s="240" t="s">
        <v>1954</v>
      </c>
      <c r="F241" s="241" t="s">
        <v>1955</v>
      </c>
      <c r="G241" s="242" t="s">
        <v>275</v>
      </c>
      <c r="H241" s="243">
        <v>46</v>
      </c>
      <c r="I241" s="244"/>
      <c r="J241" s="245">
        <f t="shared" si="20"/>
        <v>0</v>
      </c>
      <c r="K241" s="241" t="s">
        <v>172</v>
      </c>
      <c r="L241" s="246"/>
      <c r="M241" s="247" t="s">
        <v>19</v>
      </c>
      <c r="N241" s="248" t="s">
        <v>39</v>
      </c>
      <c r="O241" s="65"/>
      <c r="P241" s="202">
        <f t="shared" si="21"/>
        <v>0</v>
      </c>
      <c r="Q241" s="202">
        <v>4.0000000000000002E-4</v>
      </c>
      <c r="R241" s="202">
        <f t="shared" si="22"/>
        <v>1.84E-2</v>
      </c>
      <c r="S241" s="202">
        <v>0</v>
      </c>
      <c r="T241" s="203">
        <f t="shared" si="2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4" t="s">
        <v>372</v>
      </c>
      <c r="AT241" s="204" t="s">
        <v>184</v>
      </c>
      <c r="AU241" s="204" t="s">
        <v>78</v>
      </c>
      <c r="AY241" s="18" t="s">
        <v>166</v>
      </c>
      <c r="BE241" s="205">
        <f t="shared" si="24"/>
        <v>0</v>
      </c>
      <c r="BF241" s="205">
        <f t="shared" si="25"/>
        <v>0</v>
      </c>
      <c r="BG241" s="205">
        <f t="shared" si="26"/>
        <v>0</v>
      </c>
      <c r="BH241" s="205">
        <f t="shared" si="27"/>
        <v>0</v>
      </c>
      <c r="BI241" s="205">
        <f t="shared" si="28"/>
        <v>0</v>
      </c>
      <c r="BJ241" s="18" t="s">
        <v>76</v>
      </c>
      <c r="BK241" s="205">
        <f t="shared" si="29"/>
        <v>0</v>
      </c>
      <c r="BL241" s="18" t="s">
        <v>278</v>
      </c>
      <c r="BM241" s="204" t="s">
        <v>1956</v>
      </c>
    </row>
    <row r="242" spans="1:65" s="2" customFormat="1" ht="16.5" customHeight="1">
      <c r="A242" s="35"/>
      <c r="B242" s="36"/>
      <c r="C242" s="239" t="s">
        <v>457</v>
      </c>
      <c r="D242" s="239" t="s">
        <v>184</v>
      </c>
      <c r="E242" s="240" t="s">
        <v>1957</v>
      </c>
      <c r="F242" s="241" t="s">
        <v>1958</v>
      </c>
      <c r="G242" s="242" t="s">
        <v>275</v>
      </c>
      <c r="H242" s="243">
        <v>50</v>
      </c>
      <c r="I242" s="244"/>
      <c r="J242" s="245">
        <f t="shared" si="20"/>
        <v>0</v>
      </c>
      <c r="K242" s="241" t="s">
        <v>172</v>
      </c>
      <c r="L242" s="246"/>
      <c r="M242" s="247" t="s">
        <v>19</v>
      </c>
      <c r="N242" s="248" t="s">
        <v>39</v>
      </c>
      <c r="O242" s="65"/>
      <c r="P242" s="202">
        <f t="shared" si="21"/>
        <v>0</v>
      </c>
      <c r="Q242" s="202">
        <v>4.0000000000000002E-4</v>
      </c>
      <c r="R242" s="202">
        <f t="shared" si="22"/>
        <v>0.02</v>
      </c>
      <c r="S242" s="202">
        <v>0</v>
      </c>
      <c r="T242" s="203">
        <f t="shared" si="2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4" t="s">
        <v>372</v>
      </c>
      <c r="AT242" s="204" t="s">
        <v>184</v>
      </c>
      <c r="AU242" s="204" t="s">
        <v>78</v>
      </c>
      <c r="AY242" s="18" t="s">
        <v>166</v>
      </c>
      <c r="BE242" s="205">
        <f t="shared" si="24"/>
        <v>0</v>
      </c>
      <c r="BF242" s="205">
        <f t="shared" si="25"/>
        <v>0</v>
      </c>
      <c r="BG242" s="205">
        <f t="shared" si="26"/>
        <v>0</v>
      </c>
      <c r="BH242" s="205">
        <f t="shared" si="27"/>
        <v>0</v>
      </c>
      <c r="BI242" s="205">
        <f t="shared" si="28"/>
        <v>0</v>
      </c>
      <c r="BJ242" s="18" t="s">
        <v>76</v>
      </c>
      <c r="BK242" s="205">
        <f t="shared" si="29"/>
        <v>0</v>
      </c>
      <c r="BL242" s="18" t="s">
        <v>278</v>
      </c>
      <c r="BM242" s="204" t="s">
        <v>1959</v>
      </c>
    </row>
    <row r="243" spans="1:65" s="2" customFormat="1" ht="16.5" customHeight="1">
      <c r="A243" s="35"/>
      <c r="B243" s="36"/>
      <c r="C243" s="239" t="s">
        <v>462</v>
      </c>
      <c r="D243" s="239" t="s">
        <v>184</v>
      </c>
      <c r="E243" s="240" t="s">
        <v>1960</v>
      </c>
      <c r="F243" s="241" t="s">
        <v>1961</v>
      </c>
      <c r="G243" s="242" t="s">
        <v>275</v>
      </c>
      <c r="H243" s="243">
        <v>3</v>
      </c>
      <c r="I243" s="244"/>
      <c r="J243" s="245">
        <f t="shared" si="20"/>
        <v>0</v>
      </c>
      <c r="K243" s="241" t="s">
        <v>172</v>
      </c>
      <c r="L243" s="246"/>
      <c r="M243" s="247" t="s">
        <v>19</v>
      </c>
      <c r="N243" s="248" t="s">
        <v>39</v>
      </c>
      <c r="O243" s="65"/>
      <c r="P243" s="202">
        <f t="shared" si="21"/>
        <v>0</v>
      </c>
      <c r="Q243" s="202">
        <v>4.0000000000000002E-4</v>
      </c>
      <c r="R243" s="202">
        <f t="shared" si="22"/>
        <v>1.2000000000000001E-3</v>
      </c>
      <c r="S243" s="202">
        <v>0</v>
      </c>
      <c r="T243" s="203">
        <f t="shared" si="2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4" t="s">
        <v>372</v>
      </c>
      <c r="AT243" s="204" t="s">
        <v>184</v>
      </c>
      <c r="AU243" s="204" t="s">
        <v>78</v>
      </c>
      <c r="AY243" s="18" t="s">
        <v>166</v>
      </c>
      <c r="BE243" s="205">
        <f t="shared" si="24"/>
        <v>0</v>
      </c>
      <c r="BF243" s="205">
        <f t="shared" si="25"/>
        <v>0</v>
      </c>
      <c r="BG243" s="205">
        <f t="shared" si="26"/>
        <v>0</v>
      </c>
      <c r="BH243" s="205">
        <f t="shared" si="27"/>
        <v>0</v>
      </c>
      <c r="BI243" s="205">
        <f t="shared" si="28"/>
        <v>0</v>
      </c>
      <c r="BJ243" s="18" t="s">
        <v>76</v>
      </c>
      <c r="BK243" s="205">
        <f t="shared" si="29"/>
        <v>0</v>
      </c>
      <c r="BL243" s="18" t="s">
        <v>278</v>
      </c>
      <c r="BM243" s="204" t="s">
        <v>1962</v>
      </c>
    </row>
    <row r="244" spans="1:65" s="2" customFormat="1" ht="16.5" customHeight="1">
      <c r="A244" s="35"/>
      <c r="B244" s="36"/>
      <c r="C244" s="239" t="s">
        <v>467</v>
      </c>
      <c r="D244" s="239" t="s">
        <v>184</v>
      </c>
      <c r="E244" s="240" t="s">
        <v>1963</v>
      </c>
      <c r="F244" s="241" t="s">
        <v>1964</v>
      </c>
      <c r="G244" s="242" t="s">
        <v>275</v>
      </c>
      <c r="H244" s="243">
        <v>12</v>
      </c>
      <c r="I244" s="244"/>
      <c r="J244" s="245">
        <f t="shared" si="20"/>
        <v>0</v>
      </c>
      <c r="K244" s="241" t="s">
        <v>172</v>
      </c>
      <c r="L244" s="246"/>
      <c r="M244" s="247" t="s">
        <v>19</v>
      </c>
      <c r="N244" s="248" t="s">
        <v>39</v>
      </c>
      <c r="O244" s="65"/>
      <c r="P244" s="202">
        <f t="shared" si="21"/>
        <v>0</v>
      </c>
      <c r="Q244" s="202">
        <v>4.4999999999999999E-4</v>
      </c>
      <c r="R244" s="202">
        <f t="shared" si="22"/>
        <v>5.4000000000000003E-3</v>
      </c>
      <c r="S244" s="202">
        <v>0</v>
      </c>
      <c r="T244" s="203">
        <f t="shared" si="2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4" t="s">
        <v>372</v>
      </c>
      <c r="AT244" s="204" t="s">
        <v>184</v>
      </c>
      <c r="AU244" s="204" t="s">
        <v>78</v>
      </c>
      <c r="AY244" s="18" t="s">
        <v>166</v>
      </c>
      <c r="BE244" s="205">
        <f t="shared" si="24"/>
        <v>0</v>
      </c>
      <c r="BF244" s="205">
        <f t="shared" si="25"/>
        <v>0</v>
      </c>
      <c r="BG244" s="205">
        <f t="shared" si="26"/>
        <v>0</v>
      </c>
      <c r="BH244" s="205">
        <f t="shared" si="27"/>
        <v>0</v>
      </c>
      <c r="BI244" s="205">
        <f t="shared" si="28"/>
        <v>0</v>
      </c>
      <c r="BJ244" s="18" t="s">
        <v>76</v>
      </c>
      <c r="BK244" s="205">
        <f t="shared" si="29"/>
        <v>0</v>
      </c>
      <c r="BL244" s="18" t="s">
        <v>278</v>
      </c>
      <c r="BM244" s="204" t="s">
        <v>1965</v>
      </c>
    </row>
    <row r="245" spans="1:65" s="2" customFormat="1" ht="21.75" customHeight="1">
      <c r="A245" s="35"/>
      <c r="B245" s="36"/>
      <c r="C245" s="193" t="s">
        <v>471</v>
      </c>
      <c r="D245" s="193" t="s">
        <v>168</v>
      </c>
      <c r="E245" s="194" t="s">
        <v>1966</v>
      </c>
      <c r="F245" s="195" t="s">
        <v>1967</v>
      </c>
      <c r="G245" s="196" t="s">
        <v>275</v>
      </c>
      <c r="H245" s="197">
        <v>60</v>
      </c>
      <c r="I245" s="198"/>
      <c r="J245" s="199">
        <f t="shared" si="20"/>
        <v>0</v>
      </c>
      <c r="K245" s="195" t="s">
        <v>172</v>
      </c>
      <c r="L245" s="40"/>
      <c r="M245" s="200" t="s">
        <v>19</v>
      </c>
      <c r="N245" s="201" t="s">
        <v>39</v>
      </c>
      <c r="O245" s="65"/>
      <c r="P245" s="202">
        <f t="shared" si="21"/>
        <v>0</v>
      </c>
      <c r="Q245" s="202">
        <v>0</v>
      </c>
      <c r="R245" s="202">
        <f t="shared" si="22"/>
        <v>0</v>
      </c>
      <c r="S245" s="202">
        <v>0</v>
      </c>
      <c r="T245" s="203">
        <f t="shared" si="2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4" t="s">
        <v>278</v>
      </c>
      <c r="AT245" s="204" t="s">
        <v>168</v>
      </c>
      <c r="AU245" s="204" t="s">
        <v>78</v>
      </c>
      <c r="AY245" s="18" t="s">
        <v>166</v>
      </c>
      <c r="BE245" s="205">
        <f t="shared" si="24"/>
        <v>0</v>
      </c>
      <c r="BF245" s="205">
        <f t="shared" si="25"/>
        <v>0</v>
      </c>
      <c r="BG245" s="205">
        <f t="shared" si="26"/>
        <v>0</v>
      </c>
      <c r="BH245" s="205">
        <f t="shared" si="27"/>
        <v>0</v>
      </c>
      <c r="BI245" s="205">
        <f t="shared" si="28"/>
        <v>0</v>
      </c>
      <c r="BJ245" s="18" t="s">
        <v>76</v>
      </c>
      <c r="BK245" s="205">
        <f t="shared" si="29"/>
        <v>0</v>
      </c>
      <c r="BL245" s="18" t="s">
        <v>278</v>
      </c>
      <c r="BM245" s="204" t="s">
        <v>1968</v>
      </c>
    </row>
    <row r="246" spans="1:65" s="14" customFormat="1" ht="11.25">
      <c r="B246" s="217"/>
      <c r="C246" s="218"/>
      <c r="D246" s="208" t="s">
        <v>175</v>
      </c>
      <c r="E246" s="219" t="s">
        <v>19</v>
      </c>
      <c r="F246" s="220" t="s">
        <v>505</v>
      </c>
      <c r="G246" s="218"/>
      <c r="H246" s="221">
        <v>58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175</v>
      </c>
      <c r="AU246" s="227" t="s">
        <v>78</v>
      </c>
      <c r="AV246" s="14" t="s">
        <v>78</v>
      </c>
      <c r="AW246" s="14" t="s">
        <v>30</v>
      </c>
      <c r="AX246" s="14" t="s">
        <v>68</v>
      </c>
      <c r="AY246" s="227" t="s">
        <v>166</v>
      </c>
    </row>
    <row r="247" spans="1:65" s="14" customFormat="1" ht="11.25">
      <c r="B247" s="217"/>
      <c r="C247" s="218"/>
      <c r="D247" s="208" t="s">
        <v>175</v>
      </c>
      <c r="E247" s="219" t="s">
        <v>19</v>
      </c>
      <c r="F247" s="220" t="s">
        <v>78</v>
      </c>
      <c r="G247" s="218"/>
      <c r="H247" s="221">
        <v>2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175</v>
      </c>
      <c r="AU247" s="227" t="s">
        <v>78</v>
      </c>
      <c r="AV247" s="14" t="s">
        <v>78</v>
      </c>
      <c r="AW247" s="14" t="s">
        <v>30</v>
      </c>
      <c r="AX247" s="14" t="s">
        <v>68</v>
      </c>
      <c r="AY247" s="227" t="s">
        <v>166</v>
      </c>
    </row>
    <row r="248" spans="1:65" s="15" customFormat="1" ht="11.25">
      <c r="B248" s="228"/>
      <c r="C248" s="229"/>
      <c r="D248" s="208" t="s">
        <v>175</v>
      </c>
      <c r="E248" s="230" t="s">
        <v>19</v>
      </c>
      <c r="F248" s="231" t="s">
        <v>182</v>
      </c>
      <c r="G248" s="229"/>
      <c r="H248" s="232">
        <v>60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175</v>
      </c>
      <c r="AU248" s="238" t="s">
        <v>78</v>
      </c>
      <c r="AV248" s="15" t="s">
        <v>173</v>
      </c>
      <c r="AW248" s="15" t="s">
        <v>30</v>
      </c>
      <c r="AX248" s="15" t="s">
        <v>76</v>
      </c>
      <c r="AY248" s="238" t="s">
        <v>166</v>
      </c>
    </row>
    <row r="249" spans="1:65" s="2" customFormat="1" ht="16.5" customHeight="1">
      <c r="A249" s="35"/>
      <c r="B249" s="36"/>
      <c r="C249" s="239" t="s">
        <v>475</v>
      </c>
      <c r="D249" s="239" t="s">
        <v>184</v>
      </c>
      <c r="E249" s="240" t="s">
        <v>1969</v>
      </c>
      <c r="F249" s="241" t="s">
        <v>1970</v>
      </c>
      <c r="G249" s="242" t="s">
        <v>275</v>
      </c>
      <c r="H249" s="243">
        <v>58</v>
      </c>
      <c r="I249" s="244"/>
      <c r="J249" s="245">
        <f>ROUND(I249*H249,2)</f>
        <v>0</v>
      </c>
      <c r="K249" s="241" t="s">
        <v>19</v>
      </c>
      <c r="L249" s="246"/>
      <c r="M249" s="247" t="s">
        <v>19</v>
      </c>
      <c r="N249" s="248" t="s">
        <v>39</v>
      </c>
      <c r="O249" s="65"/>
      <c r="P249" s="202">
        <f>O249*H249</f>
        <v>0</v>
      </c>
      <c r="Q249" s="202">
        <v>0</v>
      </c>
      <c r="R249" s="202">
        <f>Q249*H249</f>
        <v>0</v>
      </c>
      <c r="S249" s="202">
        <v>0</v>
      </c>
      <c r="T249" s="203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4" t="s">
        <v>372</v>
      </c>
      <c r="AT249" s="204" t="s">
        <v>184</v>
      </c>
      <c r="AU249" s="204" t="s">
        <v>78</v>
      </c>
      <c r="AY249" s="18" t="s">
        <v>166</v>
      </c>
      <c r="BE249" s="205">
        <f>IF(N249="základní",J249,0)</f>
        <v>0</v>
      </c>
      <c r="BF249" s="205">
        <f>IF(N249="snížená",J249,0)</f>
        <v>0</v>
      </c>
      <c r="BG249" s="205">
        <f>IF(N249="zákl. přenesená",J249,0)</f>
        <v>0</v>
      </c>
      <c r="BH249" s="205">
        <f>IF(N249="sníž. přenesená",J249,0)</f>
        <v>0</v>
      </c>
      <c r="BI249" s="205">
        <f>IF(N249="nulová",J249,0)</f>
        <v>0</v>
      </c>
      <c r="BJ249" s="18" t="s">
        <v>76</v>
      </c>
      <c r="BK249" s="205">
        <f>ROUND(I249*H249,2)</f>
        <v>0</v>
      </c>
      <c r="BL249" s="18" t="s">
        <v>278</v>
      </c>
      <c r="BM249" s="204" t="s">
        <v>1971</v>
      </c>
    </row>
    <row r="250" spans="1:65" s="14" customFormat="1" ht="11.25">
      <c r="B250" s="217"/>
      <c r="C250" s="218"/>
      <c r="D250" s="208" t="s">
        <v>175</v>
      </c>
      <c r="E250" s="219" t="s">
        <v>19</v>
      </c>
      <c r="F250" s="220" t="s">
        <v>1972</v>
      </c>
      <c r="G250" s="218"/>
      <c r="H250" s="221">
        <v>6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175</v>
      </c>
      <c r="AU250" s="227" t="s">
        <v>78</v>
      </c>
      <c r="AV250" s="14" t="s">
        <v>78</v>
      </c>
      <c r="AW250" s="14" t="s">
        <v>30</v>
      </c>
      <c r="AX250" s="14" t="s">
        <v>68</v>
      </c>
      <c r="AY250" s="227" t="s">
        <v>166</v>
      </c>
    </row>
    <row r="251" spans="1:65" s="14" customFormat="1" ht="11.25">
      <c r="B251" s="217"/>
      <c r="C251" s="218"/>
      <c r="D251" s="208" t="s">
        <v>175</v>
      </c>
      <c r="E251" s="219" t="s">
        <v>19</v>
      </c>
      <c r="F251" s="220" t="s">
        <v>1973</v>
      </c>
      <c r="G251" s="218"/>
      <c r="H251" s="221">
        <v>6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175</v>
      </c>
      <c r="AU251" s="227" t="s">
        <v>78</v>
      </c>
      <c r="AV251" s="14" t="s">
        <v>78</v>
      </c>
      <c r="AW251" s="14" t="s">
        <v>30</v>
      </c>
      <c r="AX251" s="14" t="s">
        <v>68</v>
      </c>
      <c r="AY251" s="227" t="s">
        <v>166</v>
      </c>
    </row>
    <row r="252" spans="1:65" s="14" customFormat="1" ht="11.25">
      <c r="B252" s="217"/>
      <c r="C252" s="218"/>
      <c r="D252" s="208" t="s">
        <v>175</v>
      </c>
      <c r="E252" s="219" t="s">
        <v>19</v>
      </c>
      <c r="F252" s="220" t="s">
        <v>1974</v>
      </c>
      <c r="G252" s="218"/>
      <c r="H252" s="221">
        <v>6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175</v>
      </c>
      <c r="AU252" s="227" t="s">
        <v>78</v>
      </c>
      <c r="AV252" s="14" t="s">
        <v>78</v>
      </c>
      <c r="AW252" s="14" t="s">
        <v>30</v>
      </c>
      <c r="AX252" s="14" t="s">
        <v>68</v>
      </c>
      <c r="AY252" s="227" t="s">
        <v>166</v>
      </c>
    </row>
    <row r="253" spans="1:65" s="14" customFormat="1" ht="11.25">
      <c r="B253" s="217"/>
      <c r="C253" s="218"/>
      <c r="D253" s="208" t="s">
        <v>175</v>
      </c>
      <c r="E253" s="219" t="s">
        <v>19</v>
      </c>
      <c r="F253" s="220" t="s">
        <v>1975</v>
      </c>
      <c r="G253" s="218"/>
      <c r="H253" s="221">
        <v>6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175</v>
      </c>
      <c r="AU253" s="227" t="s">
        <v>78</v>
      </c>
      <c r="AV253" s="14" t="s">
        <v>78</v>
      </c>
      <c r="AW253" s="14" t="s">
        <v>30</v>
      </c>
      <c r="AX253" s="14" t="s">
        <v>68</v>
      </c>
      <c r="AY253" s="227" t="s">
        <v>166</v>
      </c>
    </row>
    <row r="254" spans="1:65" s="14" customFormat="1" ht="11.25">
      <c r="B254" s="217"/>
      <c r="C254" s="218"/>
      <c r="D254" s="208" t="s">
        <v>175</v>
      </c>
      <c r="E254" s="219" t="s">
        <v>19</v>
      </c>
      <c r="F254" s="220" t="s">
        <v>1976</v>
      </c>
      <c r="G254" s="218"/>
      <c r="H254" s="221">
        <v>3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175</v>
      </c>
      <c r="AU254" s="227" t="s">
        <v>78</v>
      </c>
      <c r="AV254" s="14" t="s">
        <v>78</v>
      </c>
      <c r="AW254" s="14" t="s">
        <v>30</v>
      </c>
      <c r="AX254" s="14" t="s">
        <v>68</v>
      </c>
      <c r="AY254" s="227" t="s">
        <v>166</v>
      </c>
    </row>
    <row r="255" spans="1:65" s="14" customFormat="1" ht="11.25">
      <c r="B255" s="217"/>
      <c r="C255" s="218"/>
      <c r="D255" s="208" t="s">
        <v>175</v>
      </c>
      <c r="E255" s="219" t="s">
        <v>19</v>
      </c>
      <c r="F255" s="220" t="s">
        <v>1977</v>
      </c>
      <c r="G255" s="218"/>
      <c r="H255" s="221">
        <v>3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175</v>
      </c>
      <c r="AU255" s="227" t="s">
        <v>78</v>
      </c>
      <c r="AV255" s="14" t="s">
        <v>78</v>
      </c>
      <c r="AW255" s="14" t="s">
        <v>30</v>
      </c>
      <c r="AX255" s="14" t="s">
        <v>68</v>
      </c>
      <c r="AY255" s="227" t="s">
        <v>166</v>
      </c>
    </row>
    <row r="256" spans="1:65" s="14" customFormat="1" ht="11.25">
      <c r="B256" s="217"/>
      <c r="C256" s="218"/>
      <c r="D256" s="208" t="s">
        <v>175</v>
      </c>
      <c r="E256" s="219" t="s">
        <v>19</v>
      </c>
      <c r="F256" s="220" t="s">
        <v>1978</v>
      </c>
      <c r="G256" s="218"/>
      <c r="H256" s="221">
        <v>12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175</v>
      </c>
      <c r="AU256" s="227" t="s">
        <v>78</v>
      </c>
      <c r="AV256" s="14" t="s">
        <v>78</v>
      </c>
      <c r="AW256" s="14" t="s">
        <v>30</v>
      </c>
      <c r="AX256" s="14" t="s">
        <v>68</v>
      </c>
      <c r="AY256" s="227" t="s">
        <v>166</v>
      </c>
    </row>
    <row r="257" spans="1:65" s="14" customFormat="1" ht="11.25">
      <c r="B257" s="217"/>
      <c r="C257" s="218"/>
      <c r="D257" s="208" t="s">
        <v>175</v>
      </c>
      <c r="E257" s="219" t="s">
        <v>19</v>
      </c>
      <c r="F257" s="220" t="s">
        <v>1979</v>
      </c>
      <c r="G257" s="218"/>
      <c r="H257" s="221">
        <v>6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175</v>
      </c>
      <c r="AU257" s="227" t="s">
        <v>78</v>
      </c>
      <c r="AV257" s="14" t="s">
        <v>78</v>
      </c>
      <c r="AW257" s="14" t="s">
        <v>30</v>
      </c>
      <c r="AX257" s="14" t="s">
        <v>68</v>
      </c>
      <c r="AY257" s="227" t="s">
        <v>166</v>
      </c>
    </row>
    <row r="258" spans="1:65" s="14" customFormat="1" ht="11.25">
      <c r="B258" s="217"/>
      <c r="C258" s="218"/>
      <c r="D258" s="208" t="s">
        <v>175</v>
      </c>
      <c r="E258" s="219" t="s">
        <v>19</v>
      </c>
      <c r="F258" s="220" t="s">
        <v>1980</v>
      </c>
      <c r="G258" s="218"/>
      <c r="H258" s="221">
        <v>10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175</v>
      </c>
      <c r="AU258" s="227" t="s">
        <v>78</v>
      </c>
      <c r="AV258" s="14" t="s">
        <v>78</v>
      </c>
      <c r="AW258" s="14" t="s">
        <v>30</v>
      </c>
      <c r="AX258" s="14" t="s">
        <v>68</v>
      </c>
      <c r="AY258" s="227" t="s">
        <v>166</v>
      </c>
    </row>
    <row r="259" spans="1:65" s="15" customFormat="1" ht="11.25">
      <c r="B259" s="228"/>
      <c r="C259" s="229"/>
      <c r="D259" s="208" t="s">
        <v>175</v>
      </c>
      <c r="E259" s="230" t="s">
        <v>19</v>
      </c>
      <c r="F259" s="231" t="s">
        <v>182</v>
      </c>
      <c r="G259" s="229"/>
      <c r="H259" s="232">
        <v>58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175</v>
      </c>
      <c r="AU259" s="238" t="s">
        <v>78</v>
      </c>
      <c r="AV259" s="15" t="s">
        <v>173</v>
      </c>
      <c r="AW259" s="15" t="s">
        <v>30</v>
      </c>
      <c r="AX259" s="15" t="s">
        <v>76</v>
      </c>
      <c r="AY259" s="238" t="s">
        <v>166</v>
      </c>
    </row>
    <row r="260" spans="1:65" s="2" customFormat="1" ht="16.5" customHeight="1">
      <c r="A260" s="35"/>
      <c r="B260" s="36"/>
      <c r="C260" s="239" t="s">
        <v>479</v>
      </c>
      <c r="D260" s="239" t="s">
        <v>184</v>
      </c>
      <c r="E260" s="240" t="s">
        <v>1981</v>
      </c>
      <c r="F260" s="241" t="s">
        <v>1982</v>
      </c>
      <c r="G260" s="242" t="s">
        <v>275</v>
      </c>
      <c r="H260" s="243">
        <v>2</v>
      </c>
      <c r="I260" s="244"/>
      <c r="J260" s="245">
        <f t="shared" ref="J260:J266" si="30">ROUND(I260*H260,2)</f>
        <v>0</v>
      </c>
      <c r="K260" s="241" t="s">
        <v>172</v>
      </c>
      <c r="L260" s="246"/>
      <c r="M260" s="247" t="s">
        <v>19</v>
      </c>
      <c r="N260" s="248" t="s">
        <v>39</v>
      </c>
      <c r="O260" s="65"/>
      <c r="P260" s="202">
        <f t="shared" ref="P260:P266" si="31">O260*H260</f>
        <v>0</v>
      </c>
      <c r="Q260" s="202">
        <v>1.6000000000000001E-3</v>
      </c>
      <c r="R260" s="202">
        <f t="shared" ref="R260:R266" si="32">Q260*H260</f>
        <v>3.2000000000000002E-3</v>
      </c>
      <c r="S260" s="202">
        <v>0</v>
      </c>
      <c r="T260" s="203">
        <f t="shared" ref="T260:T266" si="33"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4" t="s">
        <v>372</v>
      </c>
      <c r="AT260" s="204" t="s">
        <v>184</v>
      </c>
      <c r="AU260" s="204" t="s">
        <v>78</v>
      </c>
      <c r="AY260" s="18" t="s">
        <v>166</v>
      </c>
      <c r="BE260" s="205">
        <f t="shared" ref="BE260:BE266" si="34">IF(N260="základní",J260,0)</f>
        <v>0</v>
      </c>
      <c r="BF260" s="205">
        <f t="shared" ref="BF260:BF266" si="35">IF(N260="snížená",J260,0)</f>
        <v>0</v>
      </c>
      <c r="BG260" s="205">
        <f t="shared" ref="BG260:BG266" si="36">IF(N260="zákl. přenesená",J260,0)</f>
        <v>0</v>
      </c>
      <c r="BH260" s="205">
        <f t="shared" ref="BH260:BH266" si="37">IF(N260="sníž. přenesená",J260,0)</f>
        <v>0</v>
      </c>
      <c r="BI260" s="205">
        <f t="shared" ref="BI260:BI266" si="38">IF(N260="nulová",J260,0)</f>
        <v>0</v>
      </c>
      <c r="BJ260" s="18" t="s">
        <v>76</v>
      </c>
      <c r="BK260" s="205">
        <f t="shared" ref="BK260:BK266" si="39">ROUND(I260*H260,2)</f>
        <v>0</v>
      </c>
      <c r="BL260" s="18" t="s">
        <v>278</v>
      </c>
      <c r="BM260" s="204" t="s">
        <v>1983</v>
      </c>
    </row>
    <row r="261" spans="1:65" s="2" customFormat="1" ht="21.75" customHeight="1">
      <c r="A261" s="35"/>
      <c r="B261" s="36"/>
      <c r="C261" s="193" t="s">
        <v>483</v>
      </c>
      <c r="D261" s="193" t="s">
        <v>168</v>
      </c>
      <c r="E261" s="194" t="s">
        <v>1984</v>
      </c>
      <c r="F261" s="195" t="s">
        <v>1985</v>
      </c>
      <c r="G261" s="196" t="s">
        <v>275</v>
      </c>
      <c r="H261" s="197">
        <v>3</v>
      </c>
      <c r="I261" s="198"/>
      <c r="J261" s="199">
        <f t="shared" si="30"/>
        <v>0</v>
      </c>
      <c r="K261" s="195" t="s">
        <v>172</v>
      </c>
      <c r="L261" s="40"/>
      <c r="M261" s="200" t="s">
        <v>19</v>
      </c>
      <c r="N261" s="201" t="s">
        <v>39</v>
      </c>
      <c r="O261" s="65"/>
      <c r="P261" s="202">
        <f t="shared" si="31"/>
        <v>0</v>
      </c>
      <c r="Q261" s="202">
        <v>0</v>
      </c>
      <c r="R261" s="202">
        <f t="shared" si="32"/>
        <v>0</v>
      </c>
      <c r="S261" s="202">
        <v>0</v>
      </c>
      <c r="T261" s="203">
        <f t="shared" si="3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4" t="s">
        <v>278</v>
      </c>
      <c r="AT261" s="204" t="s">
        <v>168</v>
      </c>
      <c r="AU261" s="204" t="s">
        <v>78</v>
      </c>
      <c r="AY261" s="18" t="s">
        <v>166</v>
      </c>
      <c r="BE261" s="205">
        <f t="shared" si="34"/>
        <v>0</v>
      </c>
      <c r="BF261" s="205">
        <f t="shared" si="35"/>
        <v>0</v>
      </c>
      <c r="BG261" s="205">
        <f t="shared" si="36"/>
        <v>0</v>
      </c>
      <c r="BH261" s="205">
        <f t="shared" si="37"/>
        <v>0</v>
      </c>
      <c r="BI261" s="205">
        <f t="shared" si="38"/>
        <v>0</v>
      </c>
      <c r="BJ261" s="18" t="s">
        <v>76</v>
      </c>
      <c r="BK261" s="205">
        <f t="shared" si="39"/>
        <v>0</v>
      </c>
      <c r="BL261" s="18" t="s">
        <v>278</v>
      </c>
      <c r="BM261" s="204" t="s">
        <v>1986</v>
      </c>
    </row>
    <row r="262" spans="1:65" s="2" customFormat="1" ht="21.75" customHeight="1">
      <c r="A262" s="35"/>
      <c r="B262" s="36"/>
      <c r="C262" s="193" t="s">
        <v>487</v>
      </c>
      <c r="D262" s="193" t="s">
        <v>168</v>
      </c>
      <c r="E262" s="194" t="s">
        <v>1987</v>
      </c>
      <c r="F262" s="195" t="s">
        <v>1988</v>
      </c>
      <c r="G262" s="196" t="s">
        <v>275</v>
      </c>
      <c r="H262" s="197">
        <v>4</v>
      </c>
      <c r="I262" s="198"/>
      <c r="J262" s="199">
        <f t="shared" si="30"/>
        <v>0</v>
      </c>
      <c r="K262" s="195" t="s">
        <v>172</v>
      </c>
      <c r="L262" s="40"/>
      <c r="M262" s="200" t="s">
        <v>19</v>
      </c>
      <c r="N262" s="201" t="s">
        <v>39</v>
      </c>
      <c r="O262" s="65"/>
      <c r="P262" s="202">
        <f t="shared" si="31"/>
        <v>0</v>
      </c>
      <c r="Q262" s="202">
        <v>0</v>
      </c>
      <c r="R262" s="202">
        <f t="shared" si="32"/>
        <v>0</v>
      </c>
      <c r="S262" s="202">
        <v>0</v>
      </c>
      <c r="T262" s="203">
        <f t="shared" si="3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4" t="s">
        <v>278</v>
      </c>
      <c r="AT262" s="204" t="s">
        <v>168</v>
      </c>
      <c r="AU262" s="204" t="s">
        <v>78</v>
      </c>
      <c r="AY262" s="18" t="s">
        <v>166</v>
      </c>
      <c r="BE262" s="205">
        <f t="shared" si="34"/>
        <v>0</v>
      </c>
      <c r="BF262" s="205">
        <f t="shared" si="35"/>
        <v>0</v>
      </c>
      <c r="BG262" s="205">
        <f t="shared" si="36"/>
        <v>0</v>
      </c>
      <c r="BH262" s="205">
        <f t="shared" si="37"/>
        <v>0</v>
      </c>
      <c r="BI262" s="205">
        <f t="shared" si="38"/>
        <v>0</v>
      </c>
      <c r="BJ262" s="18" t="s">
        <v>76</v>
      </c>
      <c r="BK262" s="205">
        <f t="shared" si="39"/>
        <v>0</v>
      </c>
      <c r="BL262" s="18" t="s">
        <v>278</v>
      </c>
      <c r="BM262" s="204" t="s">
        <v>1989</v>
      </c>
    </row>
    <row r="263" spans="1:65" s="2" customFormat="1" ht="16.5" customHeight="1">
      <c r="A263" s="35"/>
      <c r="B263" s="36"/>
      <c r="C263" s="193" t="s">
        <v>491</v>
      </c>
      <c r="D263" s="193" t="s">
        <v>168</v>
      </c>
      <c r="E263" s="194" t="s">
        <v>1990</v>
      </c>
      <c r="F263" s="195" t="s">
        <v>1991</v>
      </c>
      <c r="G263" s="196" t="s">
        <v>275</v>
      </c>
      <c r="H263" s="197">
        <v>51</v>
      </c>
      <c r="I263" s="198"/>
      <c r="J263" s="199">
        <f t="shared" si="30"/>
        <v>0</v>
      </c>
      <c r="K263" s="195" t="s">
        <v>19</v>
      </c>
      <c r="L263" s="40"/>
      <c r="M263" s="200" t="s">
        <v>19</v>
      </c>
      <c r="N263" s="201" t="s">
        <v>39</v>
      </c>
      <c r="O263" s="65"/>
      <c r="P263" s="202">
        <f t="shared" si="31"/>
        <v>0</v>
      </c>
      <c r="Q263" s="202">
        <v>0</v>
      </c>
      <c r="R263" s="202">
        <f t="shared" si="32"/>
        <v>0</v>
      </c>
      <c r="S263" s="202">
        <v>0</v>
      </c>
      <c r="T263" s="203">
        <f t="shared" si="3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4" t="s">
        <v>278</v>
      </c>
      <c r="AT263" s="204" t="s">
        <v>168</v>
      </c>
      <c r="AU263" s="204" t="s">
        <v>78</v>
      </c>
      <c r="AY263" s="18" t="s">
        <v>166</v>
      </c>
      <c r="BE263" s="205">
        <f t="shared" si="34"/>
        <v>0</v>
      </c>
      <c r="BF263" s="205">
        <f t="shared" si="35"/>
        <v>0</v>
      </c>
      <c r="BG263" s="205">
        <f t="shared" si="36"/>
        <v>0</v>
      </c>
      <c r="BH263" s="205">
        <f t="shared" si="37"/>
        <v>0</v>
      </c>
      <c r="BI263" s="205">
        <f t="shared" si="38"/>
        <v>0</v>
      </c>
      <c r="BJ263" s="18" t="s">
        <v>76</v>
      </c>
      <c r="BK263" s="205">
        <f t="shared" si="39"/>
        <v>0</v>
      </c>
      <c r="BL263" s="18" t="s">
        <v>278</v>
      </c>
      <c r="BM263" s="204" t="s">
        <v>1992</v>
      </c>
    </row>
    <row r="264" spans="1:65" s="2" customFormat="1" ht="21.75" customHeight="1">
      <c r="A264" s="35"/>
      <c r="B264" s="36"/>
      <c r="C264" s="193" t="s">
        <v>495</v>
      </c>
      <c r="D264" s="193" t="s">
        <v>168</v>
      </c>
      <c r="E264" s="194" t="s">
        <v>1993</v>
      </c>
      <c r="F264" s="195" t="s">
        <v>1994</v>
      </c>
      <c r="G264" s="196" t="s">
        <v>275</v>
      </c>
      <c r="H264" s="197">
        <v>35</v>
      </c>
      <c r="I264" s="198"/>
      <c r="J264" s="199">
        <f t="shared" si="30"/>
        <v>0</v>
      </c>
      <c r="K264" s="195" t="s">
        <v>172</v>
      </c>
      <c r="L264" s="40"/>
      <c r="M264" s="200" t="s">
        <v>19</v>
      </c>
      <c r="N264" s="201" t="s">
        <v>39</v>
      </c>
      <c r="O264" s="65"/>
      <c r="P264" s="202">
        <f t="shared" si="31"/>
        <v>0</v>
      </c>
      <c r="Q264" s="202">
        <v>0</v>
      </c>
      <c r="R264" s="202">
        <f t="shared" si="32"/>
        <v>0</v>
      </c>
      <c r="S264" s="202">
        <v>0</v>
      </c>
      <c r="T264" s="203">
        <f t="shared" si="3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4" t="s">
        <v>278</v>
      </c>
      <c r="AT264" s="204" t="s">
        <v>168</v>
      </c>
      <c r="AU264" s="204" t="s">
        <v>78</v>
      </c>
      <c r="AY264" s="18" t="s">
        <v>166</v>
      </c>
      <c r="BE264" s="205">
        <f t="shared" si="34"/>
        <v>0</v>
      </c>
      <c r="BF264" s="205">
        <f t="shared" si="35"/>
        <v>0</v>
      </c>
      <c r="BG264" s="205">
        <f t="shared" si="36"/>
        <v>0</v>
      </c>
      <c r="BH264" s="205">
        <f t="shared" si="37"/>
        <v>0</v>
      </c>
      <c r="BI264" s="205">
        <f t="shared" si="38"/>
        <v>0</v>
      </c>
      <c r="BJ264" s="18" t="s">
        <v>76</v>
      </c>
      <c r="BK264" s="205">
        <f t="shared" si="39"/>
        <v>0</v>
      </c>
      <c r="BL264" s="18" t="s">
        <v>278</v>
      </c>
      <c r="BM264" s="204" t="s">
        <v>1995</v>
      </c>
    </row>
    <row r="265" spans="1:65" s="2" customFormat="1" ht="16.5" customHeight="1">
      <c r="A265" s="35"/>
      <c r="B265" s="36"/>
      <c r="C265" s="239" t="s">
        <v>501</v>
      </c>
      <c r="D265" s="239" t="s">
        <v>184</v>
      </c>
      <c r="E265" s="240" t="s">
        <v>1996</v>
      </c>
      <c r="F265" s="241" t="s">
        <v>1997</v>
      </c>
      <c r="G265" s="242" t="s">
        <v>275</v>
      </c>
      <c r="H265" s="243">
        <v>35</v>
      </c>
      <c r="I265" s="244"/>
      <c r="J265" s="245">
        <f t="shared" si="30"/>
        <v>0</v>
      </c>
      <c r="K265" s="241" t="s">
        <v>19</v>
      </c>
      <c r="L265" s="246"/>
      <c r="M265" s="247" t="s">
        <v>19</v>
      </c>
      <c r="N265" s="248" t="s">
        <v>39</v>
      </c>
      <c r="O265" s="65"/>
      <c r="P265" s="202">
        <f t="shared" si="31"/>
        <v>0</v>
      </c>
      <c r="Q265" s="202">
        <v>0</v>
      </c>
      <c r="R265" s="202">
        <f t="shared" si="32"/>
        <v>0</v>
      </c>
      <c r="S265" s="202">
        <v>0</v>
      </c>
      <c r="T265" s="203">
        <f t="shared" si="3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4" t="s">
        <v>372</v>
      </c>
      <c r="AT265" s="204" t="s">
        <v>184</v>
      </c>
      <c r="AU265" s="204" t="s">
        <v>78</v>
      </c>
      <c r="AY265" s="18" t="s">
        <v>166</v>
      </c>
      <c r="BE265" s="205">
        <f t="shared" si="34"/>
        <v>0</v>
      </c>
      <c r="BF265" s="205">
        <f t="shared" si="35"/>
        <v>0</v>
      </c>
      <c r="BG265" s="205">
        <f t="shared" si="36"/>
        <v>0</v>
      </c>
      <c r="BH265" s="205">
        <f t="shared" si="37"/>
        <v>0</v>
      </c>
      <c r="BI265" s="205">
        <f t="shared" si="38"/>
        <v>0</v>
      </c>
      <c r="BJ265" s="18" t="s">
        <v>76</v>
      </c>
      <c r="BK265" s="205">
        <f t="shared" si="39"/>
        <v>0</v>
      </c>
      <c r="BL265" s="18" t="s">
        <v>278</v>
      </c>
      <c r="BM265" s="204" t="s">
        <v>1998</v>
      </c>
    </row>
    <row r="266" spans="1:65" s="2" customFormat="1" ht="16.5" customHeight="1">
      <c r="A266" s="35"/>
      <c r="B266" s="36"/>
      <c r="C266" s="193" t="s">
        <v>505</v>
      </c>
      <c r="D266" s="193" t="s">
        <v>168</v>
      </c>
      <c r="E266" s="194" t="s">
        <v>1999</v>
      </c>
      <c r="F266" s="195" t="s">
        <v>2000</v>
      </c>
      <c r="G266" s="196" t="s">
        <v>275</v>
      </c>
      <c r="H266" s="197">
        <v>102</v>
      </c>
      <c r="I266" s="198"/>
      <c r="J266" s="199">
        <f t="shared" si="30"/>
        <v>0</v>
      </c>
      <c r="K266" s="195" t="s">
        <v>172</v>
      </c>
      <c r="L266" s="40"/>
      <c r="M266" s="200" t="s">
        <v>19</v>
      </c>
      <c r="N266" s="201" t="s">
        <v>39</v>
      </c>
      <c r="O266" s="65"/>
      <c r="P266" s="202">
        <f t="shared" si="31"/>
        <v>0</v>
      </c>
      <c r="Q266" s="202">
        <v>0</v>
      </c>
      <c r="R266" s="202">
        <f t="shared" si="32"/>
        <v>0</v>
      </c>
      <c r="S266" s="202">
        <v>0</v>
      </c>
      <c r="T266" s="203">
        <f t="shared" si="3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4" t="s">
        <v>278</v>
      </c>
      <c r="AT266" s="204" t="s">
        <v>168</v>
      </c>
      <c r="AU266" s="204" t="s">
        <v>78</v>
      </c>
      <c r="AY266" s="18" t="s">
        <v>166</v>
      </c>
      <c r="BE266" s="205">
        <f t="shared" si="34"/>
        <v>0</v>
      </c>
      <c r="BF266" s="205">
        <f t="shared" si="35"/>
        <v>0</v>
      </c>
      <c r="BG266" s="205">
        <f t="shared" si="36"/>
        <v>0</v>
      </c>
      <c r="BH266" s="205">
        <f t="shared" si="37"/>
        <v>0</v>
      </c>
      <c r="BI266" s="205">
        <f t="shared" si="38"/>
        <v>0</v>
      </c>
      <c r="BJ266" s="18" t="s">
        <v>76</v>
      </c>
      <c r="BK266" s="205">
        <f t="shared" si="39"/>
        <v>0</v>
      </c>
      <c r="BL266" s="18" t="s">
        <v>278</v>
      </c>
      <c r="BM266" s="204" t="s">
        <v>2001</v>
      </c>
    </row>
    <row r="267" spans="1:65" s="13" customFormat="1" ht="11.25">
      <c r="B267" s="206"/>
      <c r="C267" s="207"/>
      <c r="D267" s="208" t="s">
        <v>175</v>
      </c>
      <c r="E267" s="209" t="s">
        <v>19</v>
      </c>
      <c r="F267" s="210" t="s">
        <v>2002</v>
      </c>
      <c r="G267" s="207"/>
      <c r="H267" s="209" t="s">
        <v>19</v>
      </c>
      <c r="I267" s="211"/>
      <c r="J267" s="207"/>
      <c r="K267" s="207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175</v>
      </c>
      <c r="AU267" s="216" t="s">
        <v>78</v>
      </c>
      <c r="AV267" s="13" t="s">
        <v>76</v>
      </c>
      <c r="AW267" s="13" t="s">
        <v>30</v>
      </c>
      <c r="AX267" s="13" t="s">
        <v>68</v>
      </c>
      <c r="AY267" s="216" t="s">
        <v>166</v>
      </c>
    </row>
    <row r="268" spans="1:65" s="14" customFormat="1" ht="11.25">
      <c r="B268" s="217"/>
      <c r="C268" s="218"/>
      <c r="D268" s="208" t="s">
        <v>175</v>
      </c>
      <c r="E268" s="219" t="s">
        <v>19</v>
      </c>
      <c r="F268" s="220" t="s">
        <v>767</v>
      </c>
      <c r="G268" s="218"/>
      <c r="H268" s="221">
        <v>102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175</v>
      </c>
      <c r="AU268" s="227" t="s">
        <v>78</v>
      </c>
      <c r="AV268" s="14" t="s">
        <v>78</v>
      </c>
      <c r="AW268" s="14" t="s">
        <v>30</v>
      </c>
      <c r="AX268" s="14" t="s">
        <v>76</v>
      </c>
      <c r="AY268" s="227" t="s">
        <v>166</v>
      </c>
    </row>
    <row r="269" spans="1:65" s="2" customFormat="1" ht="16.5" customHeight="1">
      <c r="A269" s="35"/>
      <c r="B269" s="36"/>
      <c r="C269" s="239" t="s">
        <v>509</v>
      </c>
      <c r="D269" s="239" t="s">
        <v>184</v>
      </c>
      <c r="E269" s="240" t="s">
        <v>2003</v>
      </c>
      <c r="F269" s="241" t="s">
        <v>2004</v>
      </c>
      <c r="G269" s="242" t="s">
        <v>275</v>
      </c>
      <c r="H269" s="243">
        <v>102</v>
      </c>
      <c r="I269" s="244"/>
      <c r="J269" s="245">
        <f t="shared" ref="J269:J280" si="40">ROUND(I269*H269,2)</f>
        <v>0</v>
      </c>
      <c r="K269" s="241" t="s">
        <v>19</v>
      </c>
      <c r="L269" s="246"/>
      <c r="M269" s="247" t="s">
        <v>19</v>
      </c>
      <c r="N269" s="248" t="s">
        <v>39</v>
      </c>
      <c r="O269" s="65"/>
      <c r="P269" s="202">
        <f t="shared" ref="P269:P280" si="41">O269*H269</f>
        <v>0</v>
      </c>
      <c r="Q269" s="202">
        <v>0</v>
      </c>
      <c r="R269" s="202">
        <f t="shared" ref="R269:R280" si="42">Q269*H269</f>
        <v>0</v>
      </c>
      <c r="S269" s="202">
        <v>0</v>
      </c>
      <c r="T269" s="203">
        <f t="shared" ref="T269:T280" si="43"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4" t="s">
        <v>372</v>
      </c>
      <c r="AT269" s="204" t="s">
        <v>184</v>
      </c>
      <c r="AU269" s="204" t="s">
        <v>78</v>
      </c>
      <c r="AY269" s="18" t="s">
        <v>166</v>
      </c>
      <c r="BE269" s="205">
        <f t="shared" ref="BE269:BE280" si="44">IF(N269="základní",J269,0)</f>
        <v>0</v>
      </c>
      <c r="BF269" s="205">
        <f t="shared" ref="BF269:BF280" si="45">IF(N269="snížená",J269,0)</f>
        <v>0</v>
      </c>
      <c r="BG269" s="205">
        <f t="shared" ref="BG269:BG280" si="46">IF(N269="zákl. přenesená",J269,0)</f>
        <v>0</v>
      </c>
      <c r="BH269" s="205">
        <f t="shared" ref="BH269:BH280" si="47">IF(N269="sníž. přenesená",J269,0)</f>
        <v>0</v>
      </c>
      <c r="BI269" s="205">
        <f t="shared" ref="BI269:BI280" si="48">IF(N269="nulová",J269,0)</f>
        <v>0</v>
      </c>
      <c r="BJ269" s="18" t="s">
        <v>76</v>
      </c>
      <c r="BK269" s="205">
        <f t="shared" ref="BK269:BK280" si="49">ROUND(I269*H269,2)</f>
        <v>0</v>
      </c>
      <c r="BL269" s="18" t="s">
        <v>278</v>
      </c>
      <c r="BM269" s="204" t="s">
        <v>2005</v>
      </c>
    </row>
    <row r="270" spans="1:65" s="2" customFormat="1" ht="16.5" customHeight="1">
      <c r="A270" s="35"/>
      <c r="B270" s="36"/>
      <c r="C270" s="193" t="s">
        <v>513</v>
      </c>
      <c r="D270" s="193" t="s">
        <v>168</v>
      </c>
      <c r="E270" s="194" t="s">
        <v>2006</v>
      </c>
      <c r="F270" s="195" t="s">
        <v>2007</v>
      </c>
      <c r="G270" s="196" t="s">
        <v>275</v>
      </c>
      <c r="H270" s="197">
        <v>3</v>
      </c>
      <c r="I270" s="198"/>
      <c r="J270" s="199">
        <f t="shared" si="40"/>
        <v>0</v>
      </c>
      <c r="K270" s="195" t="s">
        <v>172</v>
      </c>
      <c r="L270" s="40"/>
      <c r="M270" s="200" t="s">
        <v>19</v>
      </c>
      <c r="N270" s="201" t="s">
        <v>39</v>
      </c>
      <c r="O270" s="65"/>
      <c r="P270" s="202">
        <f t="shared" si="41"/>
        <v>0</v>
      </c>
      <c r="Q270" s="202">
        <v>0</v>
      </c>
      <c r="R270" s="202">
        <f t="shared" si="42"/>
        <v>0</v>
      </c>
      <c r="S270" s="202">
        <v>0</v>
      </c>
      <c r="T270" s="203">
        <f t="shared" si="4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4" t="s">
        <v>278</v>
      </c>
      <c r="AT270" s="204" t="s">
        <v>168</v>
      </c>
      <c r="AU270" s="204" t="s">
        <v>78</v>
      </c>
      <c r="AY270" s="18" t="s">
        <v>166</v>
      </c>
      <c r="BE270" s="205">
        <f t="shared" si="44"/>
        <v>0</v>
      </c>
      <c r="BF270" s="205">
        <f t="shared" si="45"/>
        <v>0</v>
      </c>
      <c r="BG270" s="205">
        <f t="shared" si="46"/>
        <v>0</v>
      </c>
      <c r="BH270" s="205">
        <f t="shared" si="47"/>
        <v>0</v>
      </c>
      <c r="BI270" s="205">
        <f t="shared" si="48"/>
        <v>0</v>
      </c>
      <c r="BJ270" s="18" t="s">
        <v>76</v>
      </c>
      <c r="BK270" s="205">
        <f t="shared" si="49"/>
        <v>0</v>
      </c>
      <c r="BL270" s="18" t="s">
        <v>278</v>
      </c>
      <c r="BM270" s="204" t="s">
        <v>2008</v>
      </c>
    </row>
    <row r="271" spans="1:65" s="2" customFormat="1" ht="16.5" customHeight="1">
      <c r="A271" s="35"/>
      <c r="B271" s="36"/>
      <c r="C271" s="239" t="s">
        <v>517</v>
      </c>
      <c r="D271" s="239" t="s">
        <v>184</v>
      </c>
      <c r="E271" s="240" t="s">
        <v>2009</v>
      </c>
      <c r="F271" s="241" t="s">
        <v>2010</v>
      </c>
      <c r="G271" s="242" t="s">
        <v>275</v>
      </c>
      <c r="H271" s="243">
        <v>8</v>
      </c>
      <c r="I271" s="244"/>
      <c r="J271" s="245">
        <f t="shared" si="40"/>
        <v>0</v>
      </c>
      <c r="K271" s="241" t="s">
        <v>172</v>
      </c>
      <c r="L271" s="246"/>
      <c r="M271" s="247" t="s">
        <v>19</v>
      </c>
      <c r="N271" s="248" t="s">
        <v>39</v>
      </c>
      <c r="O271" s="65"/>
      <c r="P271" s="202">
        <f t="shared" si="41"/>
        <v>0</v>
      </c>
      <c r="Q271" s="202">
        <v>4.0000000000000002E-4</v>
      </c>
      <c r="R271" s="202">
        <f t="shared" si="42"/>
        <v>3.2000000000000002E-3</v>
      </c>
      <c r="S271" s="202">
        <v>0</v>
      </c>
      <c r="T271" s="203">
        <f t="shared" si="4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4" t="s">
        <v>372</v>
      </c>
      <c r="AT271" s="204" t="s">
        <v>184</v>
      </c>
      <c r="AU271" s="204" t="s">
        <v>78</v>
      </c>
      <c r="AY271" s="18" t="s">
        <v>166</v>
      </c>
      <c r="BE271" s="205">
        <f t="shared" si="44"/>
        <v>0</v>
      </c>
      <c r="BF271" s="205">
        <f t="shared" si="45"/>
        <v>0</v>
      </c>
      <c r="BG271" s="205">
        <f t="shared" si="46"/>
        <v>0</v>
      </c>
      <c r="BH271" s="205">
        <f t="shared" si="47"/>
        <v>0</v>
      </c>
      <c r="BI271" s="205">
        <f t="shared" si="48"/>
        <v>0</v>
      </c>
      <c r="BJ271" s="18" t="s">
        <v>76</v>
      </c>
      <c r="BK271" s="205">
        <f t="shared" si="49"/>
        <v>0</v>
      </c>
      <c r="BL271" s="18" t="s">
        <v>278</v>
      </c>
      <c r="BM271" s="204" t="s">
        <v>2011</v>
      </c>
    </row>
    <row r="272" spans="1:65" s="2" customFormat="1" ht="21.75" customHeight="1">
      <c r="A272" s="35"/>
      <c r="B272" s="36"/>
      <c r="C272" s="239" t="s">
        <v>521</v>
      </c>
      <c r="D272" s="239" t="s">
        <v>184</v>
      </c>
      <c r="E272" s="240" t="s">
        <v>2012</v>
      </c>
      <c r="F272" s="241" t="s">
        <v>2013</v>
      </c>
      <c r="G272" s="242" t="s">
        <v>275</v>
      </c>
      <c r="H272" s="243">
        <v>6</v>
      </c>
      <c r="I272" s="244"/>
      <c r="J272" s="245">
        <f t="shared" si="40"/>
        <v>0</v>
      </c>
      <c r="K272" s="241" t="s">
        <v>172</v>
      </c>
      <c r="L272" s="246"/>
      <c r="M272" s="247" t="s">
        <v>19</v>
      </c>
      <c r="N272" s="248" t="s">
        <v>39</v>
      </c>
      <c r="O272" s="65"/>
      <c r="P272" s="202">
        <f t="shared" si="41"/>
        <v>0</v>
      </c>
      <c r="Q272" s="202">
        <v>8.0000000000000007E-5</v>
      </c>
      <c r="R272" s="202">
        <f t="shared" si="42"/>
        <v>4.8000000000000007E-4</v>
      </c>
      <c r="S272" s="202">
        <v>0</v>
      </c>
      <c r="T272" s="203">
        <f t="shared" si="4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4" t="s">
        <v>1796</v>
      </c>
      <c r="AT272" s="204" t="s">
        <v>184</v>
      </c>
      <c r="AU272" s="204" t="s">
        <v>78</v>
      </c>
      <c r="AY272" s="18" t="s">
        <v>166</v>
      </c>
      <c r="BE272" s="205">
        <f t="shared" si="44"/>
        <v>0</v>
      </c>
      <c r="BF272" s="205">
        <f t="shared" si="45"/>
        <v>0</v>
      </c>
      <c r="BG272" s="205">
        <f t="shared" si="46"/>
        <v>0</v>
      </c>
      <c r="BH272" s="205">
        <f t="shared" si="47"/>
        <v>0</v>
      </c>
      <c r="BI272" s="205">
        <f t="shared" si="48"/>
        <v>0</v>
      </c>
      <c r="BJ272" s="18" t="s">
        <v>76</v>
      </c>
      <c r="BK272" s="205">
        <f t="shared" si="49"/>
        <v>0</v>
      </c>
      <c r="BL272" s="18" t="s">
        <v>1796</v>
      </c>
      <c r="BM272" s="204" t="s">
        <v>2014</v>
      </c>
    </row>
    <row r="273" spans="1:65" s="2" customFormat="1" ht="21.75" customHeight="1">
      <c r="A273" s="35"/>
      <c r="B273" s="36"/>
      <c r="C273" s="239" t="s">
        <v>525</v>
      </c>
      <c r="D273" s="239" t="s">
        <v>184</v>
      </c>
      <c r="E273" s="240" t="s">
        <v>2015</v>
      </c>
      <c r="F273" s="241" t="s">
        <v>2016</v>
      </c>
      <c r="G273" s="242" t="s">
        <v>275</v>
      </c>
      <c r="H273" s="243">
        <v>18</v>
      </c>
      <c r="I273" s="244"/>
      <c r="J273" s="245">
        <f t="shared" si="40"/>
        <v>0</v>
      </c>
      <c r="K273" s="241" t="s">
        <v>172</v>
      </c>
      <c r="L273" s="246"/>
      <c r="M273" s="247" t="s">
        <v>19</v>
      </c>
      <c r="N273" s="248" t="s">
        <v>39</v>
      </c>
      <c r="O273" s="65"/>
      <c r="P273" s="202">
        <f t="shared" si="41"/>
        <v>0</v>
      </c>
      <c r="Q273" s="202">
        <v>3.0000000000000001E-5</v>
      </c>
      <c r="R273" s="202">
        <f t="shared" si="42"/>
        <v>5.4000000000000001E-4</v>
      </c>
      <c r="S273" s="202">
        <v>0</v>
      </c>
      <c r="T273" s="203">
        <f t="shared" si="4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4" t="s">
        <v>1796</v>
      </c>
      <c r="AT273" s="204" t="s">
        <v>184</v>
      </c>
      <c r="AU273" s="204" t="s">
        <v>78</v>
      </c>
      <c r="AY273" s="18" t="s">
        <v>166</v>
      </c>
      <c r="BE273" s="205">
        <f t="shared" si="44"/>
        <v>0</v>
      </c>
      <c r="BF273" s="205">
        <f t="shared" si="45"/>
        <v>0</v>
      </c>
      <c r="BG273" s="205">
        <f t="shared" si="46"/>
        <v>0</v>
      </c>
      <c r="BH273" s="205">
        <f t="shared" si="47"/>
        <v>0</v>
      </c>
      <c r="BI273" s="205">
        <f t="shared" si="48"/>
        <v>0</v>
      </c>
      <c r="BJ273" s="18" t="s">
        <v>76</v>
      </c>
      <c r="BK273" s="205">
        <f t="shared" si="49"/>
        <v>0</v>
      </c>
      <c r="BL273" s="18" t="s">
        <v>1796</v>
      </c>
      <c r="BM273" s="204" t="s">
        <v>2017</v>
      </c>
    </row>
    <row r="274" spans="1:65" s="2" customFormat="1" ht="21.75" customHeight="1">
      <c r="A274" s="35"/>
      <c r="B274" s="36"/>
      <c r="C274" s="193" t="s">
        <v>535</v>
      </c>
      <c r="D274" s="193" t="s">
        <v>168</v>
      </c>
      <c r="E274" s="194" t="s">
        <v>2018</v>
      </c>
      <c r="F274" s="195" t="s">
        <v>2019</v>
      </c>
      <c r="G274" s="196" t="s">
        <v>384</v>
      </c>
      <c r="H274" s="252"/>
      <c r="I274" s="198"/>
      <c r="J274" s="199">
        <f t="shared" si="40"/>
        <v>0</v>
      </c>
      <c r="K274" s="195" t="s">
        <v>172</v>
      </c>
      <c r="L274" s="40"/>
      <c r="M274" s="200" t="s">
        <v>19</v>
      </c>
      <c r="N274" s="201" t="s">
        <v>39</v>
      </c>
      <c r="O274" s="65"/>
      <c r="P274" s="202">
        <f t="shared" si="41"/>
        <v>0</v>
      </c>
      <c r="Q274" s="202">
        <v>0</v>
      </c>
      <c r="R274" s="202">
        <f t="shared" si="42"/>
        <v>0</v>
      </c>
      <c r="S274" s="202">
        <v>0</v>
      </c>
      <c r="T274" s="203">
        <f t="shared" si="4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4" t="s">
        <v>278</v>
      </c>
      <c r="AT274" s="204" t="s">
        <v>168</v>
      </c>
      <c r="AU274" s="204" t="s">
        <v>78</v>
      </c>
      <c r="AY274" s="18" t="s">
        <v>166</v>
      </c>
      <c r="BE274" s="205">
        <f t="shared" si="44"/>
        <v>0</v>
      </c>
      <c r="BF274" s="205">
        <f t="shared" si="45"/>
        <v>0</v>
      </c>
      <c r="BG274" s="205">
        <f t="shared" si="46"/>
        <v>0</v>
      </c>
      <c r="BH274" s="205">
        <f t="shared" si="47"/>
        <v>0</v>
      </c>
      <c r="BI274" s="205">
        <f t="shared" si="48"/>
        <v>0</v>
      </c>
      <c r="BJ274" s="18" t="s">
        <v>76</v>
      </c>
      <c r="BK274" s="205">
        <f t="shared" si="49"/>
        <v>0</v>
      </c>
      <c r="BL274" s="18" t="s">
        <v>278</v>
      </c>
      <c r="BM274" s="204" t="s">
        <v>2020</v>
      </c>
    </row>
    <row r="275" spans="1:65" s="2" customFormat="1" ht="21.75" customHeight="1">
      <c r="A275" s="35"/>
      <c r="B275" s="36"/>
      <c r="C275" s="193" t="s">
        <v>541</v>
      </c>
      <c r="D275" s="193" t="s">
        <v>168</v>
      </c>
      <c r="E275" s="194" t="s">
        <v>2021</v>
      </c>
      <c r="F275" s="195" t="s">
        <v>2022</v>
      </c>
      <c r="G275" s="196" t="s">
        <v>384</v>
      </c>
      <c r="H275" s="252"/>
      <c r="I275" s="198"/>
      <c r="J275" s="199">
        <f t="shared" si="40"/>
        <v>0</v>
      </c>
      <c r="K275" s="195" t="s">
        <v>172</v>
      </c>
      <c r="L275" s="40"/>
      <c r="M275" s="200" t="s">
        <v>19</v>
      </c>
      <c r="N275" s="201" t="s">
        <v>39</v>
      </c>
      <c r="O275" s="65"/>
      <c r="P275" s="202">
        <f t="shared" si="41"/>
        <v>0</v>
      </c>
      <c r="Q275" s="202">
        <v>0</v>
      </c>
      <c r="R275" s="202">
        <f t="shared" si="42"/>
        <v>0</v>
      </c>
      <c r="S275" s="202">
        <v>0</v>
      </c>
      <c r="T275" s="203">
        <f t="shared" si="4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4" t="s">
        <v>278</v>
      </c>
      <c r="AT275" s="204" t="s">
        <v>168</v>
      </c>
      <c r="AU275" s="204" t="s">
        <v>78</v>
      </c>
      <c r="AY275" s="18" t="s">
        <v>166</v>
      </c>
      <c r="BE275" s="205">
        <f t="shared" si="44"/>
        <v>0</v>
      </c>
      <c r="BF275" s="205">
        <f t="shared" si="45"/>
        <v>0</v>
      </c>
      <c r="BG275" s="205">
        <f t="shared" si="46"/>
        <v>0</v>
      </c>
      <c r="BH275" s="205">
        <f t="shared" si="47"/>
        <v>0</v>
      </c>
      <c r="BI275" s="205">
        <f t="shared" si="48"/>
        <v>0</v>
      </c>
      <c r="BJ275" s="18" t="s">
        <v>76</v>
      </c>
      <c r="BK275" s="205">
        <f t="shared" si="49"/>
        <v>0</v>
      </c>
      <c r="BL275" s="18" t="s">
        <v>278</v>
      </c>
      <c r="BM275" s="204" t="s">
        <v>2023</v>
      </c>
    </row>
    <row r="276" spans="1:65" s="2" customFormat="1" ht="16.5" customHeight="1">
      <c r="A276" s="35"/>
      <c r="B276" s="36"/>
      <c r="C276" s="193" t="s">
        <v>547</v>
      </c>
      <c r="D276" s="193" t="s">
        <v>168</v>
      </c>
      <c r="E276" s="194" t="s">
        <v>2024</v>
      </c>
      <c r="F276" s="195" t="s">
        <v>2025</v>
      </c>
      <c r="G276" s="196" t="s">
        <v>275</v>
      </c>
      <c r="H276" s="197">
        <v>7</v>
      </c>
      <c r="I276" s="198"/>
      <c r="J276" s="199">
        <f t="shared" si="40"/>
        <v>0</v>
      </c>
      <c r="K276" s="195" t="s">
        <v>19</v>
      </c>
      <c r="L276" s="40"/>
      <c r="M276" s="200" t="s">
        <v>19</v>
      </c>
      <c r="N276" s="201" t="s">
        <v>39</v>
      </c>
      <c r="O276" s="65"/>
      <c r="P276" s="202">
        <f t="shared" si="41"/>
        <v>0</v>
      </c>
      <c r="Q276" s="202">
        <v>0</v>
      </c>
      <c r="R276" s="202">
        <f t="shared" si="42"/>
        <v>0</v>
      </c>
      <c r="S276" s="202">
        <v>0</v>
      </c>
      <c r="T276" s="203">
        <f t="shared" si="4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4" t="s">
        <v>1796</v>
      </c>
      <c r="AT276" s="204" t="s">
        <v>168</v>
      </c>
      <c r="AU276" s="204" t="s">
        <v>78</v>
      </c>
      <c r="AY276" s="18" t="s">
        <v>166</v>
      </c>
      <c r="BE276" s="205">
        <f t="shared" si="44"/>
        <v>0</v>
      </c>
      <c r="BF276" s="205">
        <f t="shared" si="45"/>
        <v>0</v>
      </c>
      <c r="BG276" s="205">
        <f t="shared" si="46"/>
        <v>0</v>
      </c>
      <c r="BH276" s="205">
        <f t="shared" si="47"/>
        <v>0</v>
      </c>
      <c r="BI276" s="205">
        <f t="shared" si="48"/>
        <v>0</v>
      </c>
      <c r="BJ276" s="18" t="s">
        <v>76</v>
      </c>
      <c r="BK276" s="205">
        <f t="shared" si="49"/>
        <v>0</v>
      </c>
      <c r="BL276" s="18" t="s">
        <v>1796</v>
      </c>
      <c r="BM276" s="204" t="s">
        <v>2026</v>
      </c>
    </row>
    <row r="277" spans="1:65" s="2" customFormat="1" ht="16.5" customHeight="1">
      <c r="A277" s="35"/>
      <c r="B277" s="36"/>
      <c r="C277" s="193" t="s">
        <v>555</v>
      </c>
      <c r="D277" s="193" t="s">
        <v>168</v>
      </c>
      <c r="E277" s="194" t="s">
        <v>2027</v>
      </c>
      <c r="F277" s="195" t="s">
        <v>2028</v>
      </c>
      <c r="G277" s="196" t="s">
        <v>275</v>
      </c>
      <c r="H277" s="197">
        <v>4</v>
      </c>
      <c r="I277" s="198"/>
      <c r="J277" s="199">
        <f t="shared" si="40"/>
        <v>0</v>
      </c>
      <c r="K277" s="195" t="s">
        <v>19</v>
      </c>
      <c r="L277" s="40"/>
      <c r="M277" s="200" t="s">
        <v>19</v>
      </c>
      <c r="N277" s="201" t="s">
        <v>39</v>
      </c>
      <c r="O277" s="65"/>
      <c r="P277" s="202">
        <f t="shared" si="41"/>
        <v>0</v>
      </c>
      <c r="Q277" s="202">
        <v>0</v>
      </c>
      <c r="R277" s="202">
        <f t="shared" si="42"/>
        <v>0</v>
      </c>
      <c r="S277" s="202">
        <v>0</v>
      </c>
      <c r="T277" s="203">
        <f t="shared" si="4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4" t="s">
        <v>1796</v>
      </c>
      <c r="AT277" s="204" t="s">
        <v>168</v>
      </c>
      <c r="AU277" s="204" t="s">
        <v>78</v>
      </c>
      <c r="AY277" s="18" t="s">
        <v>166</v>
      </c>
      <c r="BE277" s="205">
        <f t="shared" si="44"/>
        <v>0</v>
      </c>
      <c r="BF277" s="205">
        <f t="shared" si="45"/>
        <v>0</v>
      </c>
      <c r="BG277" s="205">
        <f t="shared" si="46"/>
        <v>0</v>
      </c>
      <c r="BH277" s="205">
        <f t="shared" si="47"/>
        <v>0</v>
      </c>
      <c r="BI277" s="205">
        <f t="shared" si="48"/>
        <v>0</v>
      </c>
      <c r="BJ277" s="18" t="s">
        <v>76</v>
      </c>
      <c r="BK277" s="205">
        <f t="shared" si="49"/>
        <v>0</v>
      </c>
      <c r="BL277" s="18" t="s">
        <v>1796</v>
      </c>
      <c r="BM277" s="204" t="s">
        <v>2029</v>
      </c>
    </row>
    <row r="278" spans="1:65" s="2" customFormat="1" ht="16.5" customHeight="1">
      <c r="A278" s="35"/>
      <c r="B278" s="36"/>
      <c r="C278" s="193" t="s">
        <v>559</v>
      </c>
      <c r="D278" s="193" t="s">
        <v>168</v>
      </c>
      <c r="E278" s="194" t="s">
        <v>2030</v>
      </c>
      <c r="F278" s="195" t="s">
        <v>2031</v>
      </c>
      <c r="G278" s="196" t="s">
        <v>275</v>
      </c>
      <c r="H278" s="197">
        <v>7</v>
      </c>
      <c r="I278" s="198"/>
      <c r="J278" s="199">
        <f t="shared" si="40"/>
        <v>0</v>
      </c>
      <c r="K278" s="195" t="s">
        <v>19</v>
      </c>
      <c r="L278" s="40"/>
      <c r="M278" s="200" t="s">
        <v>19</v>
      </c>
      <c r="N278" s="201" t="s">
        <v>39</v>
      </c>
      <c r="O278" s="65"/>
      <c r="P278" s="202">
        <f t="shared" si="41"/>
        <v>0</v>
      </c>
      <c r="Q278" s="202">
        <v>0</v>
      </c>
      <c r="R278" s="202">
        <f t="shared" si="42"/>
        <v>0</v>
      </c>
      <c r="S278" s="202">
        <v>0</v>
      </c>
      <c r="T278" s="203">
        <f t="shared" si="4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4" t="s">
        <v>1796</v>
      </c>
      <c r="AT278" s="204" t="s">
        <v>168</v>
      </c>
      <c r="AU278" s="204" t="s">
        <v>78</v>
      </c>
      <c r="AY278" s="18" t="s">
        <v>166</v>
      </c>
      <c r="BE278" s="205">
        <f t="shared" si="44"/>
        <v>0</v>
      </c>
      <c r="BF278" s="205">
        <f t="shared" si="45"/>
        <v>0</v>
      </c>
      <c r="BG278" s="205">
        <f t="shared" si="46"/>
        <v>0</v>
      </c>
      <c r="BH278" s="205">
        <f t="shared" si="47"/>
        <v>0</v>
      </c>
      <c r="BI278" s="205">
        <f t="shared" si="48"/>
        <v>0</v>
      </c>
      <c r="BJ278" s="18" t="s">
        <v>76</v>
      </c>
      <c r="BK278" s="205">
        <f t="shared" si="49"/>
        <v>0</v>
      </c>
      <c r="BL278" s="18" t="s">
        <v>1796</v>
      </c>
      <c r="BM278" s="204" t="s">
        <v>2032</v>
      </c>
    </row>
    <row r="279" spans="1:65" s="2" customFormat="1" ht="21.75" customHeight="1">
      <c r="A279" s="35"/>
      <c r="B279" s="36"/>
      <c r="C279" s="239" t="s">
        <v>564</v>
      </c>
      <c r="D279" s="239" t="s">
        <v>184</v>
      </c>
      <c r="E279" s="240" t="s">
        <v>2033</v>
      </c>
      <c r="F279" s="241" t="s">
        <v>2034</v>
      </c>
      <c r="G279" s="242" t="s">
        <v>275</v>
      </c>
      <c r="H279" s="243">
        <v>17</v>
      </c>
      <c r="I279" s="244"/>
      <c r="J279" s="245">
        <f t="shared" si="40"/>
        <v>0</v>
      </c>
      <c r="K279" s="241" t="s">
        <v>172</v>
      </c>
      <c r="L279" s="246"/>
      <c r="M279" s="247" t="s">
        <v>19</v>
      </c>
      <c r="N279" s="248" t="s">
        <v>39</v>
      </c>
      <c r="O279" s="65"/>
      <c r="P279" s="202">
        <f t="shared" si="41"/>
        <v>0</v>
      </c>
      <c r="Q279" s="202">
        <v>1.3999999999999999E-4</v>
      </c>
      <c r="R279" s="202">
        <f t="shared" si="42"/>
        <v>2.3799999999999997E-3</v>
      </c>
      <c r="S279" s="202">
        <v>0</v>
      </c>
      <c r="T279" s="203">
        <f t="shared" si="4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4" t="s">
        <v>1796</v>
      </c>
      <c r="AT279" s="204" t="s">
        <v>184</v>
      </c>
      <c r="AU279" s="204" t="s">
        <v>78</v>
      </c>
      <c r="AY279" s="18" t="s">
        <v>166</v>
      </c>
      <c r="BE279" s="205">
        <f t="shared" si="44"/>
        <v>0</v>
      </c>
      <c r="BF279" s="205">
        <f t="shared" si="45"/>
        <v>0</v>
      </c>
      <c r="BG279" s="205">
        <f t="shared" si="46"/>
        <v>0</v>
      </c>
      <c r="BH279" s="205">
        <f t="shared" si="47"/>
        <v>0</v>
      </c>
      <c r="BI279" s="205">
        <f t="shared" si="48"/>
        <v>0</v>
      </c>
      <c r="BJ279" s="18" t="s">
        <v>76</v>
      </c>
      <c r="BK279" s="205">
        <f t="shared" si="49"/>
        <v>0</v>
      </c>
      <c r="BL279" s="18" t="s">
        <v>1796</v>
      </c>
      <c r="BM279" s="204" t="s">
        <v>2035</v>
      </c>
    </row>
    <row r="280" spans="1:65" s="2" customFormat="1" ht="16.5" customHeight="1">
      <c r="A280" s="35"/>
      <c r="B280" s="36"/>
      <c r="C280" s="193" t="s">
        <v>569</v>
      </c>
      <c r="D280" s="193" t="s">
        <v>168</v>
      </c>
      <c r="E280" s="194" t="s">
        <v>2036</v>
      </c>
      <c r="F280" s="195" t="s">
        <v>2037</v>
      </c>
      <c r="G280" s="196" t="s">
        <v>275</v>
      </c>
      <c r="H280" s="197">
        <v>1</v>
      </c>
      <c r="I280" s="198"/>
      <c r="J280" s="199">
        <f t="shared" si="40"/>
        <v>0</v>
      </c>
      <c r="K280" s="195" t="s">
        <v>19</v>
      </c>
      <c r="L280" s="40"/>
      <c r="M280" s="200" t="s">
        <v>19</v>
      </c>
      <c r="N280" s="201" t="s">
        <v>39</v>
      </c>
      <c r="O280" s="65"/>
      <c r="P280" s="202">
        <f t="shared" si="41"/>
        <v>0</v>
      </c>
      <c r="Q280" s="202">
        <v>0</v>
      </c>
      <c r="R280" s="202">
        <f t="shared" si="42"/>
        <v>0</v>
      </c>
      <c r="S280" s="202">
        <v>0</v>
      </c>
      <c r="T280" s="203">
        <f t="shared" si="4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4" t="s">
        <v>1796</v>
      </c>
      <c r="AT280" s="204" t="s">
        <v>168</v>
      </c>
      <c r="AU280" s="204" t="s">
        <v>78</v>
      </c>
      <c r="AY280" s="18" t="s">
        <v>166</v>
      </c>
      <c r="BE280" s="205">
        <f t="shared" si="44"/>
        <v>0</v>
      </c>
      <c r="BF280" s="205">
        <f t="shared" si="45"/>
        <v>0</v>
      </c>
      <c r="BG280" s="205">
        <f t="shared" si="46"/>
        <v>0</v>
      </c>
      <c r="BH280" s="205">
        <f t="shared" si="47"/>
        <v>0</v>
      </c>
      <c r="BI280" s="205">
        <f t="shared" si="48"/>
        <v>0</v>
      </c>
      <c r="BJ280" s="18" t="s">
        <v>76</v>
      </c>
      <c r="BK280" s="205">
        <f t="shared" si="49"/>
        <v>0</v>
      </c>
      <c r="BL280" s="18" t="s">
        <v>1796</v>
      </c>
      <c r="BM280" s="204" t="s">
        <v>2038</v>
      </c>
    </row>
    <row r="281" spans="1:65" s="13" customFormat="1" ht="11.25">
      <c r="B281" s="206"/>
      <c r="C281" s="207"/>
      <c r="D281" s="208" t="s">
        <v>175</v>
      </c>
      <c r="E281" s="209" t="s">
        <v>19</v>
      </c>
      <c r="F281" s="210" t="s">
        <v>2039</v>
      </c>
      <c r="G281" s="207"/>
      <c r="H281" s="209" t="s">
        <v>19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175</v>
      </c>
      <c r="AU281" s="216" t="s">
        <v>78</v>
      </c>
      <c r="AV281" s="13" t="s">
        <v>76</v>
      </c>
      <c r="AW281" s="13" t="s">
        <v>30</v>
      </c>
      <c r="AX281" s="13" t="s">
        <v>68</v>
      </c>
      <c r="AY281" s="216" t="s">
        <v>166</v>
      </c>
    </row>
    <row r="282" spans="1:65" s="13" customFormat="1" ht="11.25">
      <c r="B282" s="206"/>
      <c r="C282" s="207"/>
      <c r="D282" s="208" t="s">
        <v>175</v>
      </c>
      <c r="E282" s="209" t="s">
        <v>19</v>
      </c>
      <c r="F282" s="210" t="s">
        <v>2040</v>
      </c>
      <c r="G282" s="207"/>
      <c r="H282" s="209" t="s">
        <v>19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175</v>
      </c>
      <c r="AU282" s="216" t="s">
        <v>78</v>
      </c>
      <c r="AV282" s="13" t="s">
        <v>76</v>
      </c>
      <c r="AW282" s="13" t="s">
        <v>30</v>
      </c>
      <c r="AX282" s="13" t="s">
        <v>68</v>
      </c>
      <c r="AY282" s="216" t="s">
        <v>166</v>
      </c>
    </row>
    <row r="283" spans="1:65" s="13" customFormat="1" ht="11.25">
      <c r="B283" s="206"/>
      <c r="C283" s="207"/>
      <c r="D283" s="208" t="s">
        <v>175</v>
      </c>
      <c r="E283" s="209" t="s">
        <v>19</v>
      </c>
      <c r="F283" s="210" t="s">
        <v>2041</v>
      </c>
      <c r="G283" s="207"/>
      <c r="H283" s="209" t="s">
        <v>19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175</v>
      </c>
      <c r="AU283" s="216" t="s">
        <v>78</v>
      </c>
      <c r="AV283" s="13" t="s">
        <v>76</v>
      </c>
      <c r="AW283" s="13" t="s">
        <v>30</v>
      </c>
      <c r="AX283" s="13" t="s">
        <v>68</v>
      </c>
      <c r="AY283" s="216" t="s">
        <v>166</v>
      </c>
    </row>
    <row r="284" spans="1:65" s="13" customFormat="1" ht="11.25">
      <c r="B284" s="206"/>
      <c r="C284" s="207"/>
      <c r="D284" s="208" t="s">
        <v>175</v>
      </c>
      <c r="E284" s="209" t="s">
        <v>19</v>
      </c>
      <c r="F284" s="210" t="s">
        <v>2042</v>
      </c>
      <c r="G284" s="207"/>
      <c r="H284" s="209" t="s">
        <v>19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175</v>
      </c>
      <c r="AU284" s="216" t="s">
        <v>78</v>
      </c>
      <c r="AV284" s="13" t="s">
        <v>76</v>
      </c>
      <c r="AW284" s="13" t="s">
        <v>30</v>
      </c>
      <c r="AX284" s="13" t="s">
        <v>68</v>
      </c>
      <c r="AY284" s="216" t="s">
        <v>166</v>
      </c>
    </row>
    <row r="285" spans="1:65" s="14" customFormat="1" ht="11.25">
      <c r="B285" s="217"/>
      <c r="C285" s="218"/>
      <c r="D285" s="208" t="s">
        <v>175</v>
      </c>
      <c r="E285" s="219" t="s">
        <v>19</v>
      </c>
      <c r="F285" s="220" t="s">
        <v>76</v>
      </c>
      <c r="G285" s="218"/>
      <c r="H285" s="221">
        <v>1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175</v>
      </c>
      <c r="AU285" s="227" t="s">
        <v>78</v>
      </c>
      <c r="AV285" s="14" t="s">
        <v>78</v>
      </c>
      <c r="AW285" s="14" t="s">
        <v>30</v>
      </c>
      <c r="AX285" s="14" t="s">
        <v>76</v>
      </c>
      <c r="AY285" s="227" t="s">
        <v>166</v>
      </c>
    </row>
    <row r="286" spans="1:65" s="2" customFormat="1" ht="16.5" customHeight="1">
      <c r="A286" s="35"/>
      <c r="B286" s="36"/>
      <c r="C286" s="239" t="s">
        <v>577</v>
      </c>
      <c r="D286" s="239" t="s">
        <v>184</v>
      </c>
      <c r="E286" s="240" t="s">
        <v>2043</v>
      </c>
      <c r="F286" s="241" t="s">
        <v>2044</v>
      </c>
      <c r="G286" s="242" t="s">
        <v>454</v>
      </c>
      <c r="H286" s="243">
        <v>1</v>
      </c>
      <c r="I286" s="244"/>
      <c r="J286" s="245">
        <f>ROUND(I286*H286,2)</f>
        <v>0</v>
      </c>
      <c r="K286" s="241" t="s">
        <v>19</v>
      </c>
      <c r="L286" s="246"/>
      <c r="M286" s="247" t="s">
        <v>19</v>
      </c>
      <c r="N286" s="248" t="s">
        <v>39</v>
      </c>
      <c r="O286" s="65"/>
      <c r="P286" s="202">
        <f>O286*H286</f>
        <v>0</v>
      </c>
      <c r="Q286" s="202">
        <v>0</v>
      </c>
      <c r="R286" s="202">
        <f>Q286*H286</f>
        <v>0</v>
      </c>
      <c r="S286" s="202">
        <v>0</v>
      </c>
      <c r="T286" s="20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4" t="s">
        <v>1796</v>
      </c>
      <c r="AT286" s="204" t="s">
        <v>184</v>
      </c>
      <c r="AU286" s="204" t="s">
        <v>78</v>
      </c>
      <c r="AY286" s="18" t="s">
        <v>166</v>
      </c>
      <c r="BE286" s="205">
        <f>IF(N286="základní",J286,0)</f>
        <v>0</v>
      </c>
      <c r="BF286" s="205">
        <f>IF(N286="snížená",J286,0)</f>
        <v>0</v>
      </c>
      <c r="BG286" s="205">
        <f>IF(N286="zákl. přenesená",J286,0)</f>
        <v>0</v>
      </c>
      <c r="BH286" s="205">
        <f>IF(N286="sníž. přenesená",J286,0)</f>
        <v>0</v>
      </c>
      <c r="BI286" s="205">
        <f>IF(N286="nulová",J286,0)</f>
        <v>0</v>
      </c>
      <c r="BJ286" s="18" t="s">
        <v>76</v>
      </c>
      <c r="BK286" s="205">
        <f>ROUND(I286*H286,2)</f>
        <v>0</v>
      </c>
      <c r="BL286" s="18" t="s">
        <v>1796</v>
      </c>
      <c r="BM286" s="204" t="s">
        <v>2045</v>
      </c>
    </row>
    <row r="287" spans="1:65" s="13" customFormat="1" ht="11.25">
      <c r="B287" s="206"/>
      <c r="C287" s="207"/>
      <c r="D287" s="208" t="s">
        <v>175</v>
      </c>
      <c r="E287" s="209" t="s">
        <v>19</v>
      </c>
      <c r="F287" s="210" t="s">
        <v>2046</v>
      </c>
      <c r="G287" s="207"/>
      <c r="H287" s="209" t="s">
        <v>19</v>
      </c>
      <c r="I287" s="211"/>
      <c r="J287" s="207"/>
      <c r="K287" s="207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175</v>
      </c>
      <c r="AU287" s="216" t="s">
        <v>78</v>
      </c>
      <c r="AV287" s="13" t="s">
        <v>76</v>
      </c>
      <c r="AW287" s="13" t="s">
        <v>30</v>
      </c>
      <c r="AX287" s="13" t="s">
        <v>68</v>
      </c>
      <c r="AY287" s="216" t="s">
        <v>166</v>
      </c>
    </row>
    <row r="288" spans="1:65" s="14" customFormat="1" ht="11.25">
      <c r="B288" s="217"/>
      <c r="C288" s="218"/>
      <c r="D288" s="208" t="s">
        <v>175</v>
      </c>
      <c r="E288" s="219" t="s">
        <v>19</v>
      </c>
      <c r="F288" s="220" t="s">
        <v>76</v>
      </c>
      <c r="G288" s="218"/>
      <c r="H288" s="221">
        <v>1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175</v>
      </c>
      <c r="AU288" s="227" t="s">
        <v>78</v>
      </c>
      <c r="AV288" s="14" t="s">
        <v>78</v>
      </c>
      <c r="AW288" s="14" t="s">
        <v>30</v>
      </c>
      <c r="AX288" s="14" t="s">
        <v>76</v>
      </c>
      <c r="AY288" s="227" t="s">
        <v>166</v>
      </c>
    </row>
    <row r="289" spans="1:65" s="13" customFormat="1" ht="11.25">
      <c r="B289" s="206"/>
      <c r="C289" s="207"/>
      <c r="D289" s="208" t="s">
        <v>175</v>
      </c>
      <c r="E289" s="209" t="s">
        <v>19</v>
      </c>
      <c r="F289" s="210" t="s">
        <v>2047</v>
      </c>
      <c r="G289" s="207"/>
      <c r="H289" s="209" t="s">
        <v>19</v>
      </c>
      <c r="I289" s="211"/>
      <c r="J289" s="207"/>
      <c r="K289" s="207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175</v>
      </c>
      <c r="AU289" s="216" t="s">
        <v>78</v>
      </c>
      <c r="AV289" s="13" t="s">
        <v>76</v>
      </c>
      <c r="AW289" s="13" t="s">
        <v>30</v>
      </c>
      <c r="AX289" s="13" t="s">
        <v>68</v>
      </c>
      <c r="AY289" s="216" t="s">
        <v>166</v>
      </c>
    </row>
    <row r="290" spans="1:65" s="13" customFormat="1" ht="33.75">
      <c r="B290" s="206"/>
      <c r="C290" s="207"/>
      <c r="D290" s="208" t="s">
        <v>175</v>
      </c>
      <c r="E290" s="209" t="s">
        <v>19</v>
      </c>
      <c r="F290" s="210" t="s">
        <v>2048</v>
      </c>
      <c r="G290" s="207"/>
      <c r="H290" s="209" t="s">
        <v>19</v>
      </c>
      <c r="I290" s="211"/>
      <c r="J290" s="207"/>
      <c r="K290" s="207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175</v>
      </c>
      <c r="AU290" s="216" t="s">
        <v>78</v>
      </c>
      <c r="AV290" s="13" t="s">
        <v>76</v>
      </c>
      <c r="AW290" s="13" t="s">
        <v>30</v>
      </c>
      <c r="AX290" s="13" t="s">
        <v>68</v>
      </c>
      <c r="AY290" s="216" t="s">
        <v>166</v>
      </c>
    </row>
    <row r="291" spans="1:65" s="13" customFormat="1" ht="11.25">
      <c r="B291" s="206"/>
      <c r="C291" s="207"/>
      <c r="D291" s="208" t="s">
        <v>175</v>
      </c>
      <c r="E291" s="209" t="s">
        <v>19</v>
      </c>
      <c r="F291" s="210" t="s">
        <v>2049</v>
      </c>
      <c r="G291" s="207"/>
      <c r="H291" s="209" t="s">
        <v>19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175</v>
      </c>
      <c r="AU291" s="216" t="s">
        <v>78</v>
      </c>
      <c r="AV291" s="13" t="s">
        <v>76</v>
      </c>
      <c r="AW291" s="13" t="s">
        <v>30</v>
      </c>
      <c r="AX291" s="13" t="s">
        <v>68</v>
      </c>
      <c r="AY291" s="216" t="s">
        <v>166</v>
      </c>
    </row>
    <row r="292" spans="1:65" s="2" customFormat="1" ht="16.5" customHeight="1">
      <c r="A292" s="35"/>
      <c r="B292" s="36"/>
      <c r="C292" s="239" t="s">
        <v>582</v>
      </c>
      <c r="D292" s="239" t="s">
        <v>184</v>
      </c>
      <c r="E292" s="240" t="s">
        <v>2050</v>
      </c>
      <c r="F292" s="241" t="s">
        <v>2051</v>
      </c>
      <c r="G292" s="242" t="s">
        <v>275</v>
      </c>
      <c r="H292" s="243">
        <v>3</v>
      </c>
      <c r="I292" s="244"/>
      <c r="J292" s="245">
        <f>ROUND(I292*H292,2)</f>
        <v>0</v>
      </c>
      <c r="K292" s="241" t="s">
        <v>19</v>
      </c>
      <c r="L292" s="246"/>
      <c r="M292" s="247" t="s">
        <v>19</v>
      </c>
      <c r="N292" s="248" t="s">
        <v>39</v>
      </c>
      <c r="O292" s="65"/>
      <c r="P292" s="202">
        <f>O292*H292</f>
        <v>0</v>
      </c>
      <c r="Q292" s="202">
        <v>0</v>
      </c>
      <c r="R292" s="202">
        <f>Q292*H292</f>
        <v>0</v>
      </c>
      <c r="S292" s="202">
        <v>0</v>
      </c>
      <c r="T292" s="20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4" t="s">
        <v>1796</v>
      </c>
      <c r="AT292" s="204" t="s">
        <v>184</v>
      </c>
      <c r="AU292" s="204" t="s">
        <v>78</v>
      </c>
      <c r="AY292" s="18" t="s">
        <v>166</v>
      </c>
      <c r="BE292" s="205">
        <f>IF(N292="základní",J292,0)</f>
        <v>0</v>
      </c>
      <c r="BF292" s="205">
        <f>IF(N292="snížená",J292,0)</f>
        <v>0</v>
      </c>
      <c r="BG292" s="205">
        <f>IF(N292="zákl. přenesená",J292,0)</f>
        <v>0</v>
      </c>
      <c r="BH292" s="205">
        <f>IF(N292="sníž. přenesená",J292,0)</f>
        <v>0</v>
      </c>
      <c r="BI292" s="205">
        <f>IF(N292="nulová",J292,0)</f>
        <v>0</v>
      </c>
      <c r="BJ292" s="18" t="s">
        <v>76</v>
      </c>
      <c r="BK292" s="205">
        <f>ROUND(I292*H292,2)</f>
        <v>0</v>
      </c>
      <c r="BL292" s="18" t="s">
        <v>1796</v>
      </c>
      <c r="BM292" s="204" t="s">
        <v>2052</v>
      </c>
    </row>
    <row r="293" spans="1:65" s="14" customFormat="1" ht="11.25">
      <c r="B293" s="217"/>
      <c r="C293" s="218"/>
      <c r="D293" s="208" t="s">
        <v>175</v>
      </c>
      <c r="E293" s="219" t="s">
        <v>19</v>
      </c>
      <c r="F293" s="220" t="s">
        <v>2053</v>
      </c>
      <c r="G293" s="218"/>
      <c r="H293" s="221">
        <v>3</v>
      </c>
      <c r="I293" s="222"/>
      <c r="J293" s="218"/>
      <c r="K293" s="218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175</v>
      </c>
      <c r="AU293" s="227" t="s">
        <v>78</v>
      </c>
      <c r="AV293" s="14" t="s">
        <v>78</v>
      </c>
      <c r="AW293" s="14" t="s">
        <v>30</v>
      </c>
      <c r="AX293" s="14" t="s">
        <v>76</v>
      </c>
      <c r="AY293" s="227" t="s">
        <v>166</v>
      </c>
    </row>
    <row r="294" spans="1:65" s="15" customFormat="1" ht="11.25">
      <c r="B294" s="228"/>
      <c r="C294" s="229"/>
      <c r="D294" s="208" t="s">
        <v>175</v>
      </c>
      <c r="E294" s="230" t="s">
        <v>19</v>
      </c>
      <c r="F294" s="231" t="s">
        <v>182</v>
      </c>
      <c r="G294" s="229"/>
      <c r="H294" s="232">
        <v>3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AT294" s="238" t="s">
        <v>175</v>
      </c>
      <c r="AU294" s="238" t="s">
        <v>78</v>
      </c>
      <c r="AV294" s="15" t="s">
        <v>173</v>
      </c>
      <c r="AW294" s="15" t="s">
        <v>30</v>
      </c>
      <c r="AX294" s="15" t="s">
        <v>68</v>
      </c>
      <c r="AY294" s="238" t="s">
        <v>166</v>
      </c>
    </row>
    <row r="295" spans="1:65" s="14" customFormat="1" ht="11.25">
      <c r="B295" s="217"/>
      <c r="C295" s="218"/>
      <c r="D295" s="208" t="s">
        <v>175</v>
      </c>
      <c r="E295" s="219" t="s">
        <v>19</v>
      </c>
      <c r="F295" s="220" t="s">
        <v>1879</v>
      </c>
      <c r="G295" s="218"/>
      <c r="H295" s="221">
        <v>0</v>
      </c>
      <c r="I295" s="222"/>
      <c r="J295" s="218"/>
      <c r="K295" s="218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175</v>
      </c>
      <c r="AU295" s="227" t="s">
        <v>78</v>
      </c>
      <c r="AV295" s="14" t="s">
        <v>78</v>
      </c>
      <c r="AW295" s="14" t="s">
        <v>30</v>
      </c>
      <c r="AX295" s="14" t="s">
        <v>68</v>
      </c>
      <c r="AY295" s="227" t="s">
        <v>166</v>
      </c>
    </row>
    <row r="296" spans="1:65" s="13" customFormat="1" ht="22.5">
      <c r="B296" s="206"/>
      <c r="C296" s="207"/>
      <c r="D296" s="208" t="s">
        <v>175</v>
      </c>
      <c r="E296" s="209" t="s">
        <v>19</v>
      </c>
      <c r="F296" s="210" t="s">
        <v>2054</v>
      </c>
      <c r="G296" s="207"/>
      <c r="H296" s="209" t="s">
        <v>19</v>
      </c>
      <c r="I296" s="211"/>
      <c r="J296" s="207"/>
      <c r="K296" s="207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175</v>
      </c>
      <c r="AU296" s="216" t="s">
        <v>78</v>
      </c>
      <c r="AV296" s="13" t="s">
        <v>76</v>
      </c>
      <c r="AW296" s="13" t="s">
        <v>30</v>
      </c>
      <c r="AX296" s="13" t="s">
        <v>68</v>
      </c>
      <c r="AY296" s="216" t="s">
        <v>166</v>
      </c>
    </row>
    <row r="297" spans="1:65" s="2" customFormat="1" ht="16.5" customHeight="1">
      <c r="A297" s="35"/>
      <c r="B297" s="36"/>
      <c r="C297" s="239" t="s">
        <v>586</v>
      </c>
      <c r="D297" s="239" t="s">
        <v>184</v>
      </c>
      <c r="E297" s="240" t="s">
        <v>2055</v>
      </c>
      <c r="F297" s="241" t="s">
        <v>2056</v>
      </c>
      <c r="G297" s="242" t="s">
        <v>275</v>
      </c>
      <c r="H297" s="243">
        <v>3</v>
      </c>
      <c r="I297" s="244"/>
      <c r="J297" s="245">
        <f>ROUND(I297*H297,2)</f>
        <v>0</v>
      </c>
      <c r="K297" s="241" t="s">
        <v>172</v>
      </c>
      <c r="L297" s="246"/>
      <c r="M297" s="247" t="s">
        <v>19</v>
      </c>
      <c r="N297" s="248" t="s">
        <v>39</v>
      </c>
      <c r="O297" s="65"/>
      <c r="P297" s="202">
        <f>O297*H297</f>
        <v>0</v>
      </c>
      <c r="Q297" s="202">
        <v>1.3999999999999999E-4</v>
      </c>
      <c r="R297" s="202">
        <f>Q297*H297</f>
        <v>4.1999999999999996E-4</v>
      </c>
      <c r="S297" s="202">
        <v>0</v>
      </c>
      <c r="T297" s="20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4" t="s">
        <v>1796</v>
      </c>
      <c r="AT297" s="204" t="s">
        <v>184</v>
      </c>
      <c r="AU297" s="204" t="s">
        <v>78</v>
      </c>
      <c r="AY297" s="18" t="s">
        <v>166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8" t="s">
        <v>76</v>
      </c>
      <c r="BK297" s="205">
        <f>ROUND(I297*H297,2)</f>
        <v>0</v>
      </c>
      <c r="BL297" s="18" t="s">
        <v>1796</v>
      </c>
      <c r="BM297" s="204" t="s">
        <v>2057</v>
      </c>
    </row>
    <row r="298" spans="1:65" s="13" customFormat="1" ht="11.25">
      <c r="B298" s="206"/>
      <c r="C298" s="207"/>
      <c r="D298" s="208" t="s">
        <v>175</v>
      </c>
      <c r="E298" s="209" t="s">
        <v>19</v>
      </c>
      <c r="F298" s="210" t="s">
        <v>277</v>
      </c>
      <c r="G298" s="207"/>
      <c r="H298" s="209" t="s">
        <v>19</v>
      </c>
      <c r="I298" s="211"/>
      <c r="J298" s="207"/>
      <c r="K298" s="207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175</v>
      </c>
      <c r="AU298" s="216" t="s">
        <v>78</v>
      </c>
      <c r="AV298" s="13" t="s">
        <v>76</v>
      </c>
      <c r="AW298" s="13" t="s">
        <v>30</v>
      </c>
      <c r="AX298" s="13" t="s">
        <v>68</v>
      </c>
      <c r="AY298" s="216" t="s">
        <v>166</v>
      </c>
    </row>
    <row r="299" spans="1:65" s="14" customFormat="1" ht="11.25">
      <c r="B299" s="217"/>
      <c r="C299" s="218"/>
      <c r="D299" s="208" t="s">
        <v>175</v>
      </c>
      <c r="E299" s="219" t="s">
        <v>19</v>
      </c>
      <c r="F299" s="220" t="s">
        <v>183</v>
      </c>
      <c r="G299" s="218"/>
      <c r="H299" s="221">
        <v>3</v>
      </c>
      <c r="I299" s="222"/>
      <c r="J299" s="218"/>
      <c r="K299" s="218"/>
      <c r="L299" s="223"/>
      <c r="M299" s="224"/>
      <c r="N299" s="225"/>
      <c r="O299" s="225"/>
      <c r="P299" s="225"/>
      <c r="Q299" s="225"/>
      <c r="R299" s="225"/>
      <c r="S299" s="225"/>
      <c r="T299" s="226"/>
      <c r="AT299" s="227" t="s">
        <v>175</v>
      </c>
      <c r="AU299" s="227" t="s">
        <v>78</v>
      </c>
      <c r="AV299" s="14" t="s">
        <v>78</v>
      </c>
      <c r="AW299" s="14" t="s">
        <v>30</v>
      </c>
      <c r="AX299" s="14" t="s">
        <v>76</v>
      </c>
      <c r="AY299" s="227" t="s">
        <v>166</v>
      </c>
    </row>
    <row r="300" spans="1:65" s="12" customFormat="1" ht="22.9" customHeight="1">
      <c r="B300" s="177"/>
      <c r="C300" s="178"/>
      <c r="D300" s="179" t="s">
        <v>67</v>
      </c>
      <c r="E300" s="191" t="s">
        <v>390</v>
      </c>
      <c r="F300" s="191" t="s">
        <v>391</v>
      </c>
      <c r="G300" s="178"/>
      <c r="H300" s="178"/>
      <c r="I300" s="181"/>
      <c r="J300" s="192">
        <f>BK300</f>
        <v>0</v>
      </c>
      <c r="K300" s="178"/>
      <c r="L300" s="183"/>
      <c r="M300" s="184"/>
      <c r="N300" s="185"/>
      <c r="O300" s="185"/>
      <c r="P300" s="186">
        <f>SUM(P301:P305)</f>
        <v>0</v>
      </c>
      <c r="Q300" s="185"/>
      <c r="R300" s="186">
        <f>SUM(R301:R305)</f>
        <v>3.0500000000000003E-2</v>
      </c>
      <c r="S300" s="185"/>
      <c r="T300" s="187">
        <f>SUM(T301:T305)</f>
        <v>0</v>
      </c>
      <c r="AR300" s="188" t="s">
        <v>78</v>
      </c>
      <c r="AT300" s="189" t="s">
        <v>67</v>
      </c>
      <c r="AU300" s="189" t="s">
        <v>76</v>
      </c>
      <c r="AY300" s="188" t="s">
        <v>166</v>
      </c>
      <c r="BK300" s="190">
        <f>SUM(BK301:BK305)</f>
        <v>0</v>
      </c>
    </row>
    <row r="301" spans="1:65" s="2" customFormat="1" ht="21.75" customHeight="1">
      <c r="A301" s="35"/>
      <c r="B301" s="36"/>
      <c r="C301" s="193" t="s">
        <v>591</v>
      </c>
      <c r="D301" s="193" t="s">
        <v>168</v>
      </c>
      <c r="E301" s="194" t="s">
        <v>2058</v>
      </c>
      <c r="F301" s="195" t="s">
        <v>2059</v>
      </c>
      <c r="G301" s="196" t="s">
        <v>275</v>
      </c>
      <c r="H301" s="197">
        <v>1</v>
      </c>
      <c r="I301" s="198"/>
      <c r="J301" s="199">
        <f>ROUND(I301*H301,2)</f>
        <v>0</v>
      </c>
      <c r="K301" s="195" t="s">
        <v>172</v>
      </c>
      <c r="L301" s="40"/>
      <c r="M301" s="200" t="s">
        <v>19</v>
      </c>
      <c r="N301" s="201" t="s">
        <v>39</v>
      </c>
      <c r="O301" s="65"/>
      <c r="P301" s="202">
        <f>O301*H301</f>
        <v>0</v>
      </c>
      <c r="Q301" s="202">
        <v>0</v>
      </c>
      <c r="R301" s="202">
        <f>Q301*H301</f>
        <v>0</v>
      </c>
      <c r="S301" s="202">
        <v>0</v>
      </c>
      <c r="T301" s="203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4" t="s">
        <v>278</v>
      </c>
      <c r="AT301" s="204" t="s">
        <v>168</v>
      </c>
      <c r="AU301" s="204" t="s">
        <v>78</v>
      </c>
      <c r="AY301" s="18" t="s">
        <v>166</v>
      </c>
      <c r="BE301" s="205">
        <f>IF(N301="základní",J301,0)</f>
        <v>0</v>
      </c>
      <c r="BF301" s="205">
        <f>IF(N301="snížená",J301,0)</f>
        <v>0</v>
      </c>
      <c r="BG301" s="205">
        <f>IF(N301="zákl. přenesená",J301,0)</f>
        <v>0</v>
      </c>
      <c r="BH301" s="205">
        <f>IF(N301="sníž. přenesená",J301,0)</f>
        <v>0</v>
      </c>
      <c r="BI301" s="205">
        <f>IF(N301="nulová",J301,0)</f>
        <v>0</v>
      </c>
      <c r="BJ301" s="18" t="s">
        <v>76</v>
      </c>
      <c r="BK301" s="205">
        <f>ROUND(I301*H301,2)</f>
        <v>0</v>
      </c>
      <c r="BL301" s="18" t="s">
        <v>278</v>
      </c>
      <c r="BM301" s="204" t="s">
        <v>2060</v>
      </c>
    </row>
    <row r="302" spans="1:65" s="2" customFormat="1" ht="16.5" customHeight="1">
      <c r="A302" s="35"/>
      <c r="B302" s="36"/>
      <c r="C302" s="239" t="s">
        <v>595</v>
      </c>
      <c r="D302" s="239" t="s">
        <v>184</v>
      </c>
      <c r="E302" s="240" t="s">
        <v>2061</v>
      </c>
      <c r="F302" s="241" t="s">
        <v>2062</v>
      </c>
      <c r="G302" s="242" t="s">
        <v>337</v>
      </c>
      <c r="H302" s="243">
        <v>610</v>
      </c>
      <c r="I302" s="244"/>
      <c r="J302" s="245">
        <f>ROUND(I302*H302,2)</f>
        <v>0</v>
      </c>
      <c r="K302" s="241" t="s">
        <v>172</v>
      </c>
      <c r="L302" s="246"/>
      <c r="M302" s="247" t="s">
        <v>19</v>
      </c>
      <c r="N302" s="248" t="s">
        <v>39</v>
      </c>
      <c r="O302" s="65"/>
      <c r="P302" s="202">
        <f>O302*H302</f>
        <v>0</v>
      </c>
      <c r="Q302" s="202">
        <v>5.0000000000000002E-5</v>
      </c>
      <c r="R302" s="202">
        <f>Q302*H302</f>
        <v>3.0500000000000003E-2</v>
      </c>
      <c r="S302" s="202">
        <v>0</v>
      </c>
      <c r="T302" s="20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4" t="s">
        <v>372</v>
      </c>
      <c r="AT302" s="204" t="s">
        <v>184</v>
      </c>
      <c r="AU302" s="204" t="s">
        <v>78</v>
      </c>
      <c r="AY302" s="18" t="s">
        <v>166</v>
      </c>
      <c r="BE302" s="205">
        <f>IF(N302="základní",J302,0)</f>
        <v>0</v>
      </c>
      <c r="BF302" s="205">
        <f>IF(N302="snížená",J302,0)</f>
        <v>0</v>
      </c>
      <c r="BG302" s="205">
        <f>IF(N302="zákl. přenesená",J302,0)</f>
        <v>0</v>
      </c>
      <c r="BH302" s="205">
        <f>IF(N302="sníž. přenesená",J302,0)</f>
        <v>0</v>
      </c>
      <c r="BI302" s="205">
        <f>IF(N302="nulová",J302,0)</f>
        <v>0</v>
      </c>
      <c r="BJ302" s="18" t="s">
        <v>76</v>
      </c>
      <c r="BK302" s="205">
        <f>ROUND(I302*H302,2)</f>
        <v>0</v>
      </c>
      <c r="BL302" s="18" t="s">
        <v>278</v>
      </c>
      <c r="BM302" s="204" t="s">
        <v>2063</v>
      </c>
    </row>
    <row r="303" spans="1:65" s="2" customFormat="1" ht="21.75" customHeight="1">
      <c r="A303" s="35"/>
      <c r="B303" s="36"/>
      <c r="C303" s="193" t="s">
        <v>599</v>
      </c>
      <c r="D303" s="193" t="s">
        <v>168</v>
      </c>
      <c r="E303" s="194" t="s">
        <v>2064</v>
      </c>
      <c r="F303" s="195" t="s">
        <v>2065</v>
      </c>
      <c r="G303" s="196" t="s">
        <v>275</v>
      </c>
      <c r="H303" s="197">
        <v>1</v>
      </c>
      <c r="I303" s="198"/>
      <c r="J303" s="199">
        <f>ROUND(I303*H303,2)</f>
        <v>0</v>
      </c>
      <c r="K303" s="195" t="s">
        <v>172</v>
      </c>
      <c r="L303" s="40"/>
      <c r="M303" s="200" t="s">
        <v>19</v>
      </c>
      <c r="N303" s="201" t="s">
        <v>39</v>
      </c>
      <c r="O303" s="65"/>
      <c r="P303" s="202">
        <f>O303*H303</f>
        <v>0</v>
      </c>
      <c r="Q303" s="202">
        <v>0</v>
      </c>
      <c r="R303" s="202">
        <f>Q303*H303</f>
        <v>0</v>
      </c>
      <c r="S303" s="202">
        <v>0</v>
      </c>
      <c r="T303" s="20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4" t="s">
        <v>278</v>
      </c>
      <c r="AT303" s="204" t="s">
        <v>168</v>
      </c>
      <c r="AU303" s="204" t="s">
        <v>78</v>
      </c>
      <c r="AY303" s="18" t="s">
        <v>166</v>
      </c>
      <c r="BE303" s="205">
        <f>IF(N303="základní",J303,0)</f>
        <v>0</v>
      </c>
      <c r="BF303" s="205">
        <f>IF(N303="snížená",J303,0)</f>
        <v>0</v>
      </c>
      <c r="BG303" s="205">
        <f>IF(N303="zákl. přenesená",J303,0)</f>
        <v>0</v>
      </c>
      <c r="BH303" s="205">
        <f>IF(N303="sníž. přenesená",J303,0)</f>
        <v>0</v>
      </c>
      <c r="BI303" s="205">
        <f>IF(N303="nulová",J303,0)</f>
        <v>0</v>
      </c>
      <c r="BJ303" s="18" t="s">
        <v>76</v>
      </c>
      <c r="BK303" s="205">
        <f>ROUND(I303*H303,2)</f>
        <v>0</v>
      </c>
      <c r="BL303" s="18" t="s">
        <v>278</v>
      </c>
      <c r="BM303" s="204" t="s">
        <v>2066</v>
      </c>
    </row>
    <row r="304" spans="1:65" s="2" customFormat="1" ht="16.5" customHeight="1">
      <c r="A304" s="35"/>
      <c r="B304" s="36"/>
      <c r="C304" s="193" t="s">
        <v>605</v>
      </c>
      <c r="D304" s="193" t="s">
        <v>168</v>
      </c>
      <c r="E304" s="194" t="s">
        <v>2067</v>
      </c>
      <c r="F304" s="195" t="s">
        <v>2068</v>
      </c>
      <c r="G304" s="196" t="s">
        <v>337</v>
      </c>
      <c r="H304" s="197">
        <v>580</v>
      </c>
      <c r="I304" s="198"/>
      <c r="J304" s="199">
        <f>ROUND(I304*H304,2)</f>
        <v>0</v>
      </c>
      <c r="K304" s="195" t="s">
        <v>172</v>
      </c>
      <c r="L304" s="40"/>
      <c r="M304" s="200" t="s">
        <v>19</v>
      </c>
      <c r="N304" s="201" t="s">
        <v>39</v>
      </c>
      <c r="O304" s="65"/>
      <c r="P304" s="202">
        <f>O304*H304</f>
        <v>0</v>
      </c>
      <c r="Q304" s="202">
        <v>0</v>
      </c>
      <c r="R304" s="202">
        <f>Q304*H304</f>
        <v>0</v>
      </c>
      <c r="S304" s="202">
        <v>0</v>
      </c>
      <c r="T304" s="203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4" t="s">
        <v>278</v>
      </c>
      <c r="AT304" s="204" t="s">
        <v>168</v>
      </c>
      <c r="AU304" s="204" t="s">
        <v>78</v>
      </c>
      <c r="AY304" s="18" t="s">
        <v>166</v>
      </c>
      <c r="BE304" s="205">
        <f>IF(N304="základní",J304,0)</f>
        <v>0</v>
      </c>
      <c r="BF304" s="205">
        <f>IF(N304="snížená",J304,0)</f>
        <v>0</v>
      </c>
      <c r="BG304" s="205">
        <f>IF(N304="zákl. přenesená",J304,0)</f>
        <v>0</v>
      </c>
      <c r="BH304" s="205">
        <f>IF(N304="sníž. přenesená",J304,0)</f>
        <v>0</v>
      </c>
      <c r="BI304" s="205">
        <f>IF(N304="nulová",J304,0)</f>
        <v>0</v>
      </c>
      <c r="BJ304" s="18" t="s">
        <v>76</v>
      </c>
      <c r="BK304" s="205">
        <f>ROUND(I304*H304,2)</f>
        <v>0</v>
      </c>
      <c r="BL304" s="18" t="s">
        <v>278</v>
      </c>
      <c r="BM304" s="204" t="s">
        <v>2069</v>
      </c>
    </row>
    <row r="305" spans="1:65" s="2" customFormat="1" ht="21.75" customHeight="1">
      <c r="A305" s="35"/>
      <c r="B305" s="36"/>
      <c r="C305" s="193" t="s">
        <v>610</v>
      </c>
      <c r="D305" s="193" t="s">
        <v>168</v>
      </c>
      <c r="E305" s="194" t="s">
        <v>2070</v>
      </c>
      <c r="F305" s="195" t="s">
        <v>2071</v>
      </c>
      <c r="G305" s="196" t="s">
        <v>384</v>
      </c>
      <c r="H305" s="252"/>
      <c r="I305" s="198"/>
      <c r="J305" s="199">
        <f>ROUND(I305*H305,2)</f>
        <v>0</v>
      </c>
      <c r="K305" s="195" t="s">
        <v>172</v>
      </c>
      <c r="L305" s="40"/>
      <c r="M305" s="257" t="s">
        <v>19</v>
      </c>
      <c r="N305" s="258" t="s">
        <v>39</v>
      </c>
      <c r="O305" s="255"/>
      <c r="P305" s="259">
        <f>O305*H305</f>
        <v>0</v>
      </c>
      <c r="Q305" s="259">
        <v>0</v>
      </c>
      <c r="R305" s="259">
        <f>Q305*H305</f>
        <v>0</v>
      </c>
      <c r="S305" s="259">
        <v>0</v>
      </c>
      <c r="T305" s="26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4" t="s">
        <v>278</v>
      </c>
      <c r="AT305" s="204" t="s">
        <v>168</v>
      </c>
      <c r="AU305" s="204" t="s">
        <v>78</v>
      </c>
      <c r="AY305" s="18" t="s">
        <v>166</v>
      </c>
      <c r="BE305" s="205">
        <f>IF(N305="základní",J305,0)</f>
        <v>0</v>
      </c>
      <c r="BF305" s="205">
        <f>IF(N305="snížená",J305,0)</f>
        <v>0</v>
      </c>
      <c r="BG305" s="205">
        <f>IF(N305="zákl. přenesená",J305,0)</f>
        <v>0</v>
      </c>
      <c r="BH305" s="205">
        <f>IF(N305="sníž. přenesená",J305,0)</f>
        <v>0</v>
      </c>
      <c r="BI305" s="205">
        <f>IF(N305="nulová",J305,0)</f>
        <v>0</v>
      </c>
      <c r="BJ305" s="18" t="s">
        <v>76</v>
      </c>
      <c r="BK305" s="205">
        <f>ROUND(I305*H305,2)</f>
        <v>0</v>
      </c>
      <c r="BL305" s="18" t="s">
        <v>278</v>
      </c>
      <c r="BM305" s="204" t="s">
        <v>2072</v>
      </c>
    </row>
    <row r="306" spans="1:65" s="2" customFormat="1" ht="6.95" customHeight="1">
      <c r="A306" s="35"/>
      <c r="B306" s="48"/>
      <c r="C306" s="49"/>
      <c r="D306" s="49"/>
      <c r="E306" s="49"/>
      <c r="F306" s="49"/>
      <c r="G306" s="49"/>
      <c r="H306" s="49"/>
      <c r="I306" s="143"/>
      <c r="J306" s="49"/>
      <c r="K306" s="49"/>
      <c r="L306" s="40"/>
      <c r="M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</row>
  </sheetData>
  <sheetProtection algorithmName="SHA-512" hashValue="UNIfGW2ZkoAUeESGmCz7yoUEfFaoecpf1LaW7sZPVwnarpTYGMwOES8AdfPfC2EbPsotp2zMFBB3kpj3Z9WY+Q==" saltValue="+RvauJLTH5W8iu+jdU118Y4RkOdRM6ird1aEoiIW0QJsGaE1IqUDEQVv9eaPX7W8CV/FlSw1+HRcnEBBJ9QQaw==" spinCount="100000" sheet="1" objects="1" scenarios="1" formatColumns="0" formatRows="0" autoFilter="0"/>
  <autoFilter ref="C86:K305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120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2" customFormat="1" ht="12" customHeight="1">
      <c r="A8" s="35"/>
      <c r="B8" s="40"/>
      <c r="C8" s="35"/>
      <c r="D8" s="115" t="s">
        <v>125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8" t="s">
        <v>2073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>
        <f>'Rekapitulace zakázky'!AN8</f>
        <v>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04" t="s">
        <v>19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8" t="s">
        <v>26</v>
      </c>
      <c r="J15" s="104" t="s">
        <v>19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zakázky'!AN13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90" t="str">
        <f>'Rekapitulace zakázky'!E14</f>
        <v>Vyplň údaj</v>
      </c>
      <c r="F18" s="391"/>
      <c r="G18" s="391"/>
      <c r="H18" s="391"/>
      <c r="I18" s="118" t="s">
        <v>26</v>
      </c>
      <c r="J18" s="31" t="str">
        <f>'Rekapitulace zakázky'!AN14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04" t="s">
        <v>19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8" t="s">
        <v>26</v>
      </c>
      <c r="J21" s="104" t="s">
        <v>19</v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22</v>
      </c>
      <c r="F24" s="35"/>
      <c r="G24" s="35"/>
      <c r="H24" s="35"/>
      <c r="I24" s="118" t="s">
        <v>26</v>
      </c>
      <c r="J24" s="104" t="s">
        <v>19</v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92" t="s">
        <v>19</v>
      </c>
      <c r="F27" s="392"/>
      <c r="G27" s="392"/>
      <c r="H27" s="392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34</v>
      </c>
      <c r="E30" s="35"/>
      <c r="F30" s="35"/>
      <c r="G30" s="35"/>
      <c r="H30" s="35"/>
      <c r="I30" s="116"/>
      <c r="J30" s="127">
        <f>ROUND(J83,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36</v>
      </c>
      <c r="G32" s="35"/>
      <c r="H32" s="35"/>
      <c r="I32" s="129" t="s">
        <v>35</v>
      </c>
      <c r="J32" s="128" t="s">
        <v>37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38</v>
      </c>
      <c r="E33" s="115" t="s">
        <v>39</v>
      </c>
      <c r="F33" s="131">
        <f>ROUND((SUM(BE83:BE107)),  2)</f>
        <v>0</v>
      </c>
      <c r="G33" s="35"/>
      <c r="H33" s="35"/>
      <c r="I33" s="132">
        <v>0.21</v>
      </c>
      <c r="J33" s="131">
        <f>ROUND(((SUM(BE83:BE107))*I33),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40</v>
      </c>
      <c r="F34" s="131">
        <f>ROUND((SUM(BF83:BF107)),  2)</f>
        <v>0</v>
      </c>
      <c r="G34" s="35"/>
      <c r="H34" s="35"/>
      <c r="I34" s="132">
        <v>0.15</v>
      </c>
      <c r="J34" s="131">
        <f>ROUND(((SUM(BF83:BF107))*I34),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41</v>
      </c>
      <c r="F35" s="131">
        <f>ROUND((SUM(BG83:BG107)),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42</v>
      </c>
      <c r="F36" s="131">
        <f>ROUND((SUM(BH83:BH107)),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43</v>
      </c>
      <c r="F37" s="131">
        <f>ROUND((SUM(BI83:BI107)),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127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3" t="str">
        <f>E7</f>
        <v>Kroměříž - oprava VB</v>
      </c>
      <c r="F48" s="394"/>
      <c r="G48" s="394"/>
      <c r="H48" s="394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125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7" t="str">
        <f>E9</f>
        <v>SO07 - Vzduchotechnika</v>
      </c>
      <c r="F50" s="395"/>
      <c r="G50" s="395"/>
      <c r="H50" s="395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8" t="s">
        <v>23</v>
      </c>
      <c r="J52" s="60">
        <f>IF(J12="","",J12)</f>
        <v>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8" t="s">
        <v>29</v>
      </c>
      <c r="J54" s="33" t="str">
        <f>E21</f>
        <v xml:space="preserve">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8" t="s">
        <v>31</v>
      </c>
      <c r="J55" s="33" t="str">
        <f>E24</f>
        <v xml:space="preserve">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128</v>
      </c>
      <c r="D57" s="148"/>
      <c r="E57" s="148"/>
      <c r="F57" s="148"/>
      <c r="G57" s="148"/>
      <c r="H57" s="148"/>
      <c r="I57" s="149"/>
      <c r="J57" s="150" t="s">
        <v>129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66</v>
      </c>
      <c r="D59" s="37"/>
      <c r="E59" s="37"/>
      <c r="F59" s="37"/>
      <c r="G59" s="37"/>
      <c r="H59" s="37"/>
      <c r="I59" s="116"/>
      <c r="J59" s="78">
        <f>J83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130</v>
      </c>
    </row>
    <row r="60" spans="1:47" s="9" customFormat="1" ht="24.95" customHeight="1">
      <c r="B60" s="152"/>
      <c r="C60" s="153"/>
      <c r="D60" s="154" t="s">
        <v>131</v>
      </c>
      <c r="E60" s="155"/>
      <c r="F60" s="155"/>
      <c r="G60" s="155"/>
      <c r="H60" s="155"/>
      <c r="I60" s="156"/>
      <c r="J60" s="157">
        <f>J84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135</v>
      </c>
      <c r="E61" s="161"/>
      <c r="F61" s="161"/>
      <c r="G61" s="161"/>
      <c r="H61" s="161"/>
      <c r="I61" s="162"/>
      <c r="J61" s="163">
        <f>J85</f>
        <v>0</v>
      </c>
      <c r="K61" s="98"/>
      <c r="L61" s="164"/>
    </row>
    <row r="62" spans="1:47" s="9" customFormat="1" ht="24.95" customHeight="1">
      <c r="B62" s="152"/>
      <c r="C62" s="153"/>
      <c r="D62" s="154" t="s">
        <v>138</v>
      </c>
      <c r="E62" s="155"/>
      <c r="F62" s="155"/>
      <c r="G62" s="155"/>
      <c r="H62" s="155"/>
      <c r="I62" s="156"/>
      <c r="J62" s="157">
        <f>J87</f>
        <v>0</v>
      </c>
      <c r="K62" s="153"/>
      <c r="L62" s="158"/>
    </row>
    <row r="63" spans="1:47" s="10" customFormat="1" ht="19.899999999999999" customHeight="1">
      <c r="B63" s="159"/>
      <c r="C63" s="98"/>
      <c r="D63" s="160" t="s">
        <v>2074</v>
      </c>
      <c r="E63" s="161"/>
      <c r="F63" s="161"/>
      <c r="G63" s="161"/>
      <c r="H63" s="161"/>
      <c r="I63" s="162"/>
      <c r="J63" s="163">
        <f>J88</f>
        <v>0</v>
      </c>
      <c r="K63" s="98"/>
      <c r="L63" s="164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116"/>
      <c r="J64" s="37"/>
      <c r="K64" s="37"/>
      <c r="L64" s="11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143"/>
      <c r="J65" s="49"/>
      <c r="K65" s="49"/>
      <c r="L65" s="11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146"/>
      <c r="J69" s="51"/>
      <c r="K69" s="51"/>
      <c r="L69" s="11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151</v>
      </c>
      <c r="D70" s="37"/>
      <c r="E70" s="37"/>
      <c r="F70" s="37"/>
      <c r="G70" s="37"/>
      <c r="H70" s="37"/>
      <c r="I70" s="116"/>
      <c r="J70" s="37"/>
      <c r="K70" s="37"/>
      <c r="L70" s="11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116"/>
      <c r="J71" s="37"/>
      <c r="K71" s="37"/>
      <c r="L71" s="11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116"/>
      <c r="J72" s="37"/>
      <c r="K72" s="37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93" t="str">
        <f>E7</f>
        <v>Kroměříž - oprava VB</v>
      </c>
      <c r="F73" s="394"/>
      <c r="G73" s="394"/>
      <c r="H73" s="394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125</v>
      </c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47" t="str">
        <f>E9</f>
        <v>SO07 - Vzduchotechnika</v>
      </c>
      <c r="F75" s="395"/>
      <c r="G75" s="395"/>
      <c r="H75" s="395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 xml:space="preserve"> </v>
      </c>
      <c r="G77" s="37"/>
      <c r="H77" s="37"/>
      <c r="I77" s="118" t="s">
        <v>23</v>
      </c>
      <c r="J77" s="60">
        <f>IF(J12="","",J12)</f>
        <v>0</v>
      </c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24</v>
      </c>
      <c r="D79" s="37"/>
      <c r="E79" s="37"/>
      <c r="F79" s="28" t="str">
        <f>E15</f>
        <v xml:space="preserve"> </v>
      </c>
      <c r="G79" s="37"/>
      <c r="H79" s="37"/>
      <c r="I79" s="118" t="s">
        <v>29</v>
      </c>
      <c r="J79" s="33" t="str">
        <f>E21</f>
        <v xml:space="preserve"> </v>
      </c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27</v>
      </c>
      <c r="D80" s="37"/>
      <c r="E80" s="37"/>
      <c r="F80" s="28" t="str">
        <f>IF(E18="","",E18)</f>
        <v>Vyplň údaj</v>
      </c>
      <c r="G80" s="37"/>
      <c r="H80" s="37"/>
      <c r="I80" s="118" t="s">
        <v>31</v>
      </c>
      <c r="J80" s="33" t="str">
        <f>E24</f>
        <v xml:space="preserve"> </v>
      </c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65"/>
      <c r="B82" s="166"/>
      <c r="C82" s="167" t="s">
        <v>152</v>
      </c>
      <c r="D82" s="168" t="s">
        <v>53</v>
      </c>
      <c r="E82" s="168" t="s">
        <v>49</v>
      </c>
      <c r="F82" s="168" t="s">
        <v>50</v>
      </c>
      <c r="G82" s="168" t="s">
        <v>153</v>
      </c>
      <c r="H82" s="168" t="s">
        <v>154</v>
      </c>
      <c r="I82" s="169" t="s">
        <v>155</v>
      </c>
      <c r="J82" s="168" t="s">
        <v>129</v>
      </c>
      <c r="K82" s="170" t="s">
        <v>156</v>
      </c>
      <c r="L82" s="171"/>
      <c r="M82" s="69" t="s">
        <v>19</v>
      </c>
      <c r="N82" s="70" t="s">
        <v>38</v>
      </c>
      <c r="O82" s="70" t="s">
        <v>157</v>
      </c>
      <c r="P82" s="70" t="s">
        <v>158</v>
      </c>
      <c r="Q82" s="70" t="s">
        <v>159</v>
      </c>
      <c r="R82" s="70" t="s">
        <v>160</v>
      </c>
      <c r="S82" s="70" t="s">
        <v>161</v>
      </c>
      <c r="T82" s="71" t="s">
        <v>162</v>
      </c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</row>
    <row r="83" spans="1:65" s="2" customFormat="1" ht="22.9" customHeight="1">
      <c r="A83" s="35"/>
      <c r="B83" s="36"/>
      <c r="C83" s="76" t="s">
        <v>163</v>
      </c>
      <c r="D83" s="37"/>
      <c r="E83" s="37"/>
      <c r="F83" s="37"/>
      <c r="G83" s="37"/>
      <c r="H83" s="37"/>
      <c r="I83" s="116"/>
      <c r="J83" s="172">
        <f>BK83</f>
        <v>0</v>
      </c>
      <c r="K83" s="37"/>
      <c r="L83" s="40"/>
      <c r="M83" s="72"/>
      <c r="N83" s="173"/>
      <c r="O83" s="73"/>
      <c r="P83" s="174">
        <f>P84+P87</f>
        <v>0</v>
      </c>
      <c r="Q83" s="73"/>
      <c r="R83" s="174">
        <f>R84+R87</f>
        <v>0.62385000000000002</v>
      </c>
      <c r="S83" s="73"/>
      <c r="T83" s="175">
        <f>T84+T87</f>
        <v>0.12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67</v>
      </c>
      <c r="AU83" s="18" t="s">
        <v>130</v>
      </c>
      <c r="BK83" s="176">
        <f>BK84+BK87</f>
        <v>0</v>
      </c>
    </row>
    <row r="84" spans="1:65" s="12" customFormat="1" ht="25.9" customHeight="1">
      <c r="B84" s="177"/>
      <c r="C84" s="178"/>
      <c r="D84" s="179" t="s">
        <v>67</v>
      </c>
      <c r="E84" s="180" t="s">
        <v>164</v>
      </c>
      <c r="F84" s="180" t="s">
        <v>165</v>
      </c>
      <c r="G84" s="178"/>
      <c r="H84" s="178"/>
      <c r="I84" s="181"/>
      <c r="J84" s="182">
        <f>BK84</f>
        <v>0</v>
      </c>
      <c r="K84" s="178"/>
      <c r="L84" s="183"/>
      <c r="M84" s="184"/>
      <c r="N84" s="185"/>
      <c r="O84" s="185"/>
      <c r="P84" s="186">
        <f>P85</f>
        <v>0</v>
      </c>
      <c r="Q84" s="185"/>
      <c r="R84" s="186">
        <f>R85</f>
        <v>0</v>
      </c>
      <c r="S84" s="185"/>
      <c r="T84" s="187">
        <f>T85</f>
        <v>0.12</v>
      </c>
      <c r="AR84" s="188" t="s">
        <v>76</v>
      </c>
      <c r="AT84" s="189" t="s">
        <v>67</v>
      </c>
      <c r="AU84" s="189" t="s">
        <v>68</v>
      </c>
      <c r="AY84" s="188" t="s">
        <v>166</v>
      </c>
      <c r="BK84" s="190">
        <f>BK85</f>
        <v>0</v>
      </c>
    </row>
    <row r="85" spans="1:65" s="12" customFormat="1" ht="22.9" customHeight="1">
      <c r="B85" s="177"/>
      <c r="C85" s="178"/>
      <c r="D85" s="179" t="s">
        <v>67</v>
      </c>
      <c r="E85" s="191" t="s">
        <v>230</v>
      </c>
      <c r="F85" s="191" t="s">
        <v>286</v>
      </c>
      <c r="G85" s="178"/>
      <c r="H85" s="178"/>
      <c r="I85" s="181"/>
      <c r="J85" s="192">
        <f>BK85</f>
        <v>0</v>
      </c>
      <c r="K85" s="178"/>
      <c r="L85" s="183"/>
      <c r="M85" s="184"/>
      <c r="N85" s="185"/>
      <c r="O85" s="185"/>
      <c r="P85" s="186">
        <f>P86</f>
        <v>0</v>
      </c>
      <c r="Q85" s="185"/>
      <c r="R85" s="186">
        <f>R86</f>
        <v>0</v>
      </c>
      <c r="S85" s="185"/>
      <c r="T85" s="187">
        <f>T86</f>
        <v>0.12</v>
      </c>
      <c r="AR85" s="188" t="s">
        <v>76</v>
      </c>
      <c r="AT85" s="189" t="s">
        <v>67</v>
      </c>
      <c r="AU85" s="189" t="s">
        <v>76</v>
      </c>
      <c r="AY85" s="188" t="s">
        <v>166</v>
      </c>
      <c r="BK85" s="190">
        <f>BK86</f>
        <v>0</v>
      </c>
    </row>
    <row r="86" spans="1:65" s="2" customFormat="1" ht="44.25" customHeight="1">
      <c r="A86" s="35"/>
      <c r="B86" s="36"/>
      <c r="C86" s="193" t="s">
        <v>76</v>
      </c>
      <c r="D86" s="193" t="s">
        <v>168</v>
      </c>
      <c r="E86" s="194" t="s">
        <v>2075</v>
      </c>
      <c r="F86" s="195" t="s">
        <v>2076</v>
      </c>
      <c r="G86" s="196" t="s">
        <v>275</v>
      </c>
      <c r="H86" s="197">
        <v>30</v>
      </c>
      <c r="I86" s="198"/>
      <c r="J86" s="199">
        <f>ROUND(I86*H86,2)</f>
        <v>0</v>
      </c>
      <c r="K86" s="195" t="s">
        <v>172</v>
      </c>
      <c r="L86" s="40"/>
      <c r="M86" s="200" t="s">
        <v>19</v>
      </c>
      <c r="N86" s="201" t="s">
        <v>39</v>
      </c>
      <c r="O86" s="65"/>
      <c r="P86" s="202">
        <f>O86*H86</f>
        <v>0</v>
      </c>
      <c r="Q86" s="202">
        <v>0</v>
      </c>
      <c r="R86" s="202">
        <f>Q86*H86</f>
        <v>0</v>
      </c>
      <c r="S86" s="202">
        <v>4.0000000000000001E-3</v>
      </c>
      <c r="T86" s="203">
        <f>S86*H86</f>
        <v>0.12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173</v>
      </c>
      <c r="AT86" s="204" t="s">
        <v>168</v>
      </c>
      <c r="AU86" s="204" t="s">
        <v>78</v>
      </c>
      <c r="AY86" s="18" t="s">
        <v>166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8" t="s">
        <v>76</v>
      </c>
      <c r="BK86" s="205">
        <f>ROUND(I86*H86,2)</f>
        <v>0</v>
      </c>
      <c r="BL86" s="18" t="s">
        <v>173</v>
      </c>
      <c r="BM86" s="204" t="s">
        <v>2077</v>
      </c>
    </row>
    <row r="87" spans="1:65" s="12" customFormat="1" ht="25.9" customHeight="1">
      <c r="B87" s="177"/>
      <c r="C87" s="178"/>
      <c r="D87" s="179" t="s">
        <v>67</v>
      </c>
      <c r="E87" s="180" t="s">
        <v>368</v>
      </c>
      <c r="F87" s="180" t="s">
        <v>369</v>
      </c>
      <c r="G87" s="178"/>
      <c r="H87" s="178"/>
      <c r="I87" s="181"/>
      <c r="J87" s="182">
        <f>BK87</f>
        <v>0</v>
      </c>
      <c r="K87" s="178"/>
      <c r="L87" s="183"/>
      <c r="M87" s="184"/>
      <c r="N87" s="185"/>
      <c r="O87" s="185"/>
      <c r="P87" s="186">
        <f>P88</f>
        <v>0</v>
      </c>
      <c r="Q87" s="185"/>
      <c r="R87" s="186">
        <f>R88</f>
        <v>0.62385000000000002</v>
      </c>
      <c r="S87" s="185"/>
      <c r="T87" s="187">
        <f>T88</f>
        <v>0</v>
      </c>
      <c r="AR87" s="188" t="s">
        <v>78</v>
      </c>
      <c r="AT87" s="189" t="s">
        <v>67</v>
      </c>
      <c r="AU87" s="189" t="s">
        <v>68</v>
      </c>
      <c r="AY87" s="188" t="s">
        <v>166</v>
      </c>
      <c r="BK87" s="190">
        <f>BK88</f>
        <v>0</v>
      </c>
    </row>
    <row r="88" spans="1:65" s="12" customFormat="1" ht="22.9" customHeight="1">
      <c r="B88" s="177"/>
      <c r="C88" s="178"/>
      <c r="D88" s="179" t="s">
        <v>67</v>
      </c>
      <c r="E88" s="191" t="s">
        <v>2078</v>
      </c>
      <c r="F88" s="191" t="s">
        <v>119</v>
      </c>
      <c r="G88" s="178"/>
      <c r="H88" s="178"/>
      <c r="I88" s="181"/>
      <c r="J88" s="192">
        <f>BK88</f>
        <v>0</v>
      </c>
      <c r="K88" s="178"/>
      <c r="L88" s="183"/>
      <c r="M88" s="184"/>
      <c r="N88" s="185"/>
      <c r="O88" s="185"/>
      <c r="P88" s="186">
        <f>SUM(P89:P107)</f>
        <v>0</v>
      </c>
      <c r="Q88" s="185"/>
      <c r="R88" s="186">
        <f>SUM(R89:R107)</f>
        <v>0.62385000000000002</v>
      </c>
      <c r="S88" s="185"/>
      <c r="T88" s="187">
        <f>SUM(T89:T107)</f>
        <v>0</v>
      </c>
      <c r="AR88" s="188" t="s">
        <v>78</v>
      </c>
      <c r="AT88" s="189" t="s">
        <v>67</v>
      </c>
      <c r="AU88" s="189" t="s">
        <v>76</v>
      </c>
      <c r="AY88" s="188" t="s">
        <v>166</v>
      </c>
      <c r="BK88" s="190">
        <f>SUM(BK89:BK107)</f>
        <v>0</v>
      </c>
    </row>
    <row r="89" spans="1:65" s="2" customFormat="1" ht="33" customHeight="1">
      <c r="A89" s="35"/>
      <c r="B89" s="36"/>
      <c r="C89" s="193" t="s">
        <v>78</v>
      </c>
      <c r="D89" s="193" t="s">
        <v>168</v>
      </c>
      <c r="E89" s="194" t="s">
        <v>2079</v>
      </c>
      <c r="F89" s="195" t="s">
        <v>2080</v>
      </c>
      <c r="G89" s="196" t="s">
        <v>275</v>
      </c>
      <c r="H89" s="197">
        <v>8</v>
      </c>
      <c r="I89" s="198"/>
      <c r="J89" s="199">
        <f t="shared" ref="J89:J107" si="0">ROUND(I89*H89,2)</f>
        <v>0</v>
      </c>
      <c r="K89" s="195" t="s">
        <v>172</v>
      </c>
      <c r="L89" s="40"/>
      <c r="M89" s="200" t="s">
        <v>19</v>
      </c>
      <c r="N89" s="201" t="s">
        <v>39</v>
      </c>
      <c r="O89" s="65"/>
      <c r="P89" s="202">
        <f t="shared" ref="P89:P107" si="1">O89*H89</f>
        <v>0</v>
      </c>
      <c r="Q89" s="202">
        <v>0</v>
      </c>
      <c r="R89" s="202">
        <f t="shared" ref="R89:R107" si="2">Q89*H89</f>
        <v>0</v>
      </c>
      <c r="S89" s="202">
        <v>0</v>
      </c>
      <c r="T89" s="203">
        <f t="shared" ref="T89:T107" si="3"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278</v>
      </c>
      <c r="AT89" s="204" t="s">
        <v>168</v>
      </c>
      <c r="AU89" s="204" t="s">
        <v>78</v>
      </c>
      <c r="AY89" s="18" t="s">
        <v>166</v>
      </c>
      <c r="BE89" s="205">
        <f t="shared" ref="BE89:BE107" si="4">IF(N89="základní",J89,0)</f>
        <v>0</v>
      </c>
      <c r="BF89" s="205">
        <f t="shared" ref="BF89:BF107" si="5">IF(N89="snížená",J89,0)</f>
        <v>0</v>
      </c>
      <c r="BG89" s="205">
        <f t="shared" ref="BG89:BG107" si="6">IF(N89="zákl. přenesená",J89,0)</f>
        <v>0</v>
      </c>
      <c r="BH89" s="205">
        <f t="shared" ref="BH89:BH107" si="7">IF(N89="sníž. přenesená",J89,0)</f>
        <v>0</v>
      </c>
      <c r="BI89" s="205">
        <f t="shared" ref="BI89:BI107" si="8">IF(N89="nulová",J89,0)</f>
        <v>0</v>
      </c>
      <c r="BJ89" s="18" t="s">
        <v>76</v>
      </c>
      <c r="BK89" s="205">
        <f t="shared" ref="BK89:BK107" si="9">ROUND(I89*H89,2)</f>
        <v>0</v>
      </c>
      <c r="BL89" s="18" t="s">
        <v>278</v>
      </c>
      <c r="BM89" s="204" t="s">
        <v>2081</v>
      </c>
    </row>
    <row r="90" spans="1:65" s="2" customFormat="1" ht="21.75" customHeight="1">
      <c r="A90" s="35"/>
      <c r="B90" s="36"/>
      <c r="C90" s="239" t="s">
        <v>183</v>
      </c>
      <c r="D90" s="239" t="s">
        <v>184</v>
      </c>
      <c r="E90" s="240" t="s">
        <v>2082</v>
      </c>
      <c r="F90" s="241" t="s">
        <v>2083</v>
      </c>
      <c r="G90" s="242" t="s">
        <v>275</v>
      </c>
      <c r="H90" s="243">
        <v>8</v>
      </c>
      <c r="I90" s="244"/>
      <c r="J90" s="245">
        <f t="shared" si="0"/>
        <v>0</v>
      </c>
      <c r="K90" s="241" t="s">
        <v>172</v>
      </c>
      <c r="L90" s="246"/>
      <c r="M90" s="247" t="s">
        <v>19</v>
      </c>
      <c r="N90" s="248" t="s">
        <v>39</v>
      </c>
      <c r="O90" s="65"/>
      <c r="P90" s="202">
        <f t="shared" si="1"/>
        <v>0</v>
      </c>
      <c r="Q90" s="202">
        <v>1.6000000000000001E-3</v>
      </c>
      <c r="R90" s="202">
        <f t="shared" si="2"/>
        <v>1.2800000000000001E-2</v>
      </c>
      <c r="S90" s="202">
        <v>0</v>
      </c>
      <c r="T90" s="203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372</v>
      </c>
      <c r="AT90" s="204" t="s">
        <v>184</v>
      </c>
      <c r="AU90" s="204" t="s">
        <v>78</v>
      </c>
      <c r="AY90" s="18" t="s">
        <v>166</v>
      </c>
      <c r="BE90" s="205">
        <f t="shared" si="4"/>
        <v>0</v>
      </c>
      <c r="BF90" s="205">
        <f t="shared" si="5"/>
        <v>0</v>
      </c>
      <c r="BG90" s="205">
        <f t="shared" si="6"/>
        <v>0</v>
      </c>
      <c r="BH90" s="205">
        <f t="shared" si="7"/>
        <v>0</v>
      </c>
      <c r="BI90" s="205">
        <f t="shared" si="8"/>
        <v>0</v>
      </c>
      <c r="BJ90" s="18" t="s">
        <v>76</v>
      </c>
      <c r="BK90" s="205">
        <f t="shared" si="9"/>
        <v>0</v>
      </c>
      <c r="BL90" s="18" t="s">
        <v>278</v>
      </c>
      <c r="BM90" s="204" t="s">
        <v>2084</v>
      </c>
    </row>
    <row r="91" spans="1:65" s="2" customFormat="1" ht="21.75" customHeight="1">
      <c r="A91" s="35"/>
      <c r="B91" s="36"/>
      <c r="C91" s="193" t="s">
        <v>173</v>
      </c>
      <c r="D91" s="193" t="s">
        <v>168</v>
      </c>
      <c r="E91" s="194" t="s">
        <v>2085</v>
      </c>
      <c r="F91" s="195" t="s">
        <v>2086</v>
      </c>
      <c r="G91" s="196" t="s">
        <v>275</v>
      </c>
      <c r="H91" s="197">
        <v>34</v>
      </c>
      <c r="I91" s="198"/>
      <c r="J91" s="199">
        <f t="shared" si="0"/>
        <v>0</v>
      </c>
      <c r="K91" s="195" t="s">
        <v>172</v>
      </c>
      <c r="L91" s="40"/>
      <c r="M91" s="200" t="s">
        <v>19</v>
      </c>
      <c r="N91" s="201" t="s">
        <v>39</v>
      </c>
      <c r="O91" s="65"/>
      <c r="P91" s="202">
        <f t="shared" si="1"/>
        <v>0</v>
      </c>
      <c r="Q91" s="202">
        <v>0</v>
      </c>
      <c r="R91" s="202">
        <f t="shared" si="2"/>
        <v>0</v>
      </c>
      <c r="S91" s="202">
        <v>0</v>
      </c>
      <c r="T91" s="203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278</v>
      </c>
      <c r="AT91" s="204" t="s">
        <v>168</v>
      </c>
      <c r="AU91" s="204" t="s">
        <v>78</v>
      </c>
      <c r="AY91" s="18" t="s">
        <v>166</v>
      </c>
      <c r="BE91" s="205">
        <f t="shared" si="4"/>
        <v>0</v>
      </c>
      <c r="BF91" s="205">
        <f t="shared" si="5"/>
        <v>0</v>
      </c>
      <c r="BG91" s="205">
        <f t="shared" si="6"/>
        <v>0</v>
      </c>
      <c r="BH91" s="205">
        <f t="shared" si="7"/>
        <v>0</v>
      </c>
      <c r="BI91" s="205">
        <f t="shared" si="8"/>
        <v>0</v>
      </c>
      <c r="BJ91" s="18" t="s">
        <v>76</v>
      </c>
      <c r="BK91" s="205">
        <f t="shared" si="9"/>
        <v>0</v>
      </c>
      <c r="BL91" s="18" t="s">
        <v>278</v>
      </c>
      <c r="BM91" s="204" t="s">
        <v>2087</v>
      </c>
    </row>
    <row r="92" spans="1:65" s="2" customFormat="1" ht="16.5" customHeight="1">
      <c r="A92" s="35"/>
      <c r="B92" s="36"/>
      <c r="C92" s="239" t="s">
        <v>198</v>
      </c>
      <c r="D92" s="239" t="s">
        <v>184</v>
      </c>
      <c r="E92" s="240" t="s">
        <v>2088</v>
      </c>
      <c r="F92" s="241" t="s">
        <v>2089</v>
      </c>
      <c r="G92" s="242" t="s">
        <v>275</v>
      </c>
      <c r="H92" s="243">
        <v>34</v>
      </c>
      <c r="I92" s="244"/>
      <c r="J92" s="245">
        <f t="shared" si="0"/>
        <v>0</v>
      </c>
      <c r="K92" s="241" t="s">
        <v>19</v>
      </c>
      <c r="L92" s="246"/>
      <c r="M92" s="247" t="s">
        <v>19</v>
      </c>
      <c r="N92" s="248" t="s">
        <v>39</v>
      </c>
      <c r="O92" s="65"/>
      <c r="P92" s="202">
        <f t="shared" si="1"/>
        <v>0</v>
      </c>
      <c r="Q92" s="202">
        <v>0</v>
      </c>
      <c r="R92" s="202">
        <f t="shared" si="2"/>
        <v>0</v>
      </c>
      <c r="S92" s="202">
        <v>0</v>
      </c>
      <c r="T92" s="203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372</v>
      </c>
      <c r="AT92" s="204" t="s">
        <v>184</v>
      </c>
      <c r="AU92" s="204" t="s">
        <v>78</v>
      </c>
      <c r="AY92" s="18" t="s">
        <v>166</v>
      </c>
      <c r="BE92" s="205">
        <f t="shared" si="4"/>
        <v>0</v>
      </c>
      <c r="BF92" s="205">
        <f t="shared" si="5"/>
        <v>0</v>
      </c>
      <c r="BG92" s="205">
        <f t="shared" si="6"/>
        <v>0</v>
      </c>
      <c r="BH92" s="205">
        <f t="shared" si="7"/>
        <v>0</v>
      </c>
      <c r="BI92" s="205">
        <f t="shared" si="8"/>
        <v>0</v>
      </c>
      <c r="BJ92" s="18" t="s">
        <v>76</v>
      </c>
      <c r="BK92" s="205">
        <f t="shared" si="9"/>
        <v>0</v>
      </c>
      <c r="BL92" s="18" t="s">
        <v>278</v>
      </c>
      <c r="BM92" s="204" t="s">
        <v>2090</v>
      </c>
    </row>
    <row r="93" spans="1:65" s="2" customFormat="1" ht="33" customHeight="1">
      <c r="A93" s="35"/>
      <c r="B93" s="36"/>
      <c r="C93" s="193" t="s">
        <v>204</v>
      </c>
      <c r="D93" s="193" t="s">
        <v>168</v>
      </c>
      <c r="E93" s="194" t="s">
        <v>2091</v>
      </c>
      <c r="F93" s="195" t="s">
        <v>2092</v>
      </c>
      <c r="G93" s="196" t="s">
        <v>337</v>
      </c>
      <c r="H93" s="197">
        <v>200</v>
      </c>
      <c r="I93" s="198"/>
      <c r="J93" s="199">
        <f t="shared" si="0"/>
        <v>0</v>
      </c>
      <c r="K93" s="195" t="s">
        <v>172</v>
      </c>
      <c r="L93" s="40"/>
      <c r="M93" s="200" t="s">
        <v>19</v>
      </c>
      <c r="N93" s="201" t="s">
        <v>39</v>
      </c>
      <c r="O93" s="65"/>
      <c r="P93" s="202">
        <f t="shared" si="1"/>
        <v>0</v>
      </c>
      <c r="Q93" s="202">
        <v>1.75E-3</v>
      </c>
      <c r="R93" s="202">
        <f t="shared" si="2"/>
        <v>0.35000000000000003</v>
      </c>
      <c r="S93" s="202">
        <v>0</v>
      </c>
      <c r="T93" s="203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278</v>
      </c>
      <c r="AT93" s="204" t="s">
        <v>168</v>
      </c>
      <c r="AU93" s="204" t="s">
        <v>78</v>
      </c>
      <c r="AY93" s="18" t="s">
        <v>166</v>
      </c>
      <c r="BE93" s="205">
        <f t="shared" si="4"/>
        <v>0</v>
      </c>
      <c r="BF93" s="205">
        <f t="shared" si="5"/>
        <v>0</v>
      </c>
      <c r="BG93" s="205">
        <f t="shared" si="6"/>
        <v>0</v>
      </c>
      <c r="BH93" s="205">
        <f t="shared" si="7"/>
        <v>0</v>
      </c>
      <c r="BI93" s="205">
        <f t="shared" si="8"/>
        <v>0</v>
      </c>
      <c r="BJ93" s="18" t="s">
        <v>76</v>
      </c>
      <c r="BK93" s="205">
        <f t="shared" si="9"/>
        <v>0</v>
      </c>
      <c r="BL93" s="18" t="s">
        <v>278</v>
      </c>
      <c r="BM93" s="204" t="s">
        <v>2093</v>
      </c>
    </row>
    <row r="94" spans="1:65" s="2" customFormat="1" ht="33" customHeight="1">
      <c r="A94" s="35"/>
      <c r="B94" s="36"/>
      <c r="C94" s="193" t="s">
        <v>210</v>
      </c>
      <c r="D94" s="193" t="s">
        <v>168</v>
      </c>
      <c r="E94" s="194" t="s">
        <v>2094</v>
      </c>
      <c r="F94" s="195" t="s">
        <v>2095</v>
      </c>
      <c r="G94" s="196" t="s">
        <v>337</v>
      </c>
      <c r="H94" s="197">
        <v>25</v>
      </c>
      <c r="I94" s="198"/>
      <c r="J94" s="199">
        <f t="shared" si="0"/>
        <v>0</v>
      </c>
      <c r="K94" s="195" t="s">
        <v>172</v>
      </c>
      <c r="L94" s="40"/>
      <c r="M94" s="200" t="s">
        <v>19</v>
      </c>
      <c r="N94" s="201" t="s">
        <v>39</v>
      </c>
      <c r="O94" s="65"/>
      <c r="P94" s="202">
        <f t="shared" si="1"/>
        <v>0</v>
      </c>
      <c r="Q94" s="202">
        <v>6.5300000000000002E-3</v>
      </c>
      <c r="R94" s="202">
        <f t="shared" si="2"/>
        <v>0.16325000000000001</v>
      </c>
      <c r="S94" s="202">
        <v>0</v>
      </c>
      <c r="T94" s="203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278</v>
      </c>
      <c r="AT94" s="204" t="s">
        <v>168</v>
      </c>
      <c r="AU94" s="204" t="s">
        <v>78</v>
      </c>
      <c r="AY94" s="18" t="s">
        <v>166</v>
      </c>
      <c r="BE94" s="205">
        <f t="shared" si="4"/>
        <v>0</v>
      </c>
      <c r="BF94" s="205">
        <f t="shared" si="5"/>
        <v>0</v>
      </c>
      <c r="BG94" s="205">
        <f t="shared" si="6"/>
        <v>0</v>
      </c>
      <c r="BH94" s="205">
        <f t="shared" si="7"/>
        <v>0</v>
      </c>
      <c r="BI94" s="205">
        <f t="shared" si="8"/>
        <v>0</v>
      </c>
      <c r="BJ94" s="18" t="s">
        <v>76</v>
      </c>
      <c r="BK94" s="205">
        <f t="shared" si="9"/>
        <v>0</v>
      </c>
      <c r="BL94" s="18" t="s">
        <v>278</v>
      </c>
      <c r="BM94" s="204" t="s">
        <v>2096</v>
      </c>
    </row>
    <row r="95" spans="1:65" s="2" customFormat="1" ht="21.75" customHeight="1">
      <c r="A95" s="35"/>
      <c r="B95" s="36"/>
      <c r="C95" s="193" t="s">
        <v>188</v>
      </c>
      <c r="D95" s="193" t="s">
        <v>168</v>
      </c>
      <c r="E95" s="194" t="s">
        <v>2097</v>
      </c>
      <c r="F95" s="195" t="s">
        <v>2098</v>
      </c>
      <c r="G95" s="196" t="s">
        <v>275</v>
      </c>
      <c r="H95" s="197">
        <v>10</v>
      </c>
      <c r="I95" s="198"/>
      <c r="J95" s="199">
        <f t="shared" si="0"/>
        <v>0</v>
      </c>
      <c r="K95" s="195" t="s">
        <v>172</v>
      </c>
      <c r="L95" s="40"/>
      <c r="M95" s="200" t="s">
        <v>19</v>
      </c>
      <c r="N95" s="201" t="s">
        <v>39</v>
      </c>
      <c r="O95" s="65"/>
      <c r="P95" s="202">
        <f t="shared" si="1"/>
        <v>0</v>
      </c>
      <c r="Q95" s="202">
        <v>0</v>
      </c>
      <c r="R95" s="202">
        <f t="shared" si="2"/>
        <v>0</v>
      </c>
      <c r="S95" s="202">
        <v>0</v>
      </c>
      <c r="T95" s="203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278</v>
      </c>
      <c r="AT95" s="204" t="s">
        <v>168</v>
      </c>
      <c r="AU95" s="204" t="s">
        <v>78</v>
      </c>
      <c r="AY95" s="18" t="s">
        <v>166</v>
      </c>
      <c r="BE95" s="205">
        <f t="shared" si="4"/>
        <v>0</v>
      </c>
      <c r="BF95" s="205">
        <f t="shared" si="5"/>
        <v>0</v>
      </c>
      <c r="BG95" s="205">
        <f t="shared" si="6"/>
        <v>0</v>
      </c>
      <c r="BH95" s="205">
        <f t="shared" si="7"/>
        <v>0</v>
      </c>
      <c r="BI95" s="205">
        <f t="shared" si="8"/>
        <v>0</v>
      </c>
      <c r="BJ95" s="18" t="s">
        <v>76</v>
      </c>
      <c r="BK95" s="205">
        <f t="shared" si="9"/>
        <v>0</v>
      </c>
      <c r="BL95" s="18" t="s">
        <v>278</v>
      </c>
      <c r="BM95" s="204" t="s">
        <v>2099</v>
      </c>
    </row>
    <row r="96" spans="1:65" s="2" customFormat="1" ht="21.75" customHeight="1">
      <c r="A96" s="35"/>
      <c r="B96" s="36"/>
      <c r="C96" s="193" t="s">
        <v>230</v>
      </c>
      <c r="D96" s="193" t="s">
        <v>168</v>
      </c>
      <c r="E96" s="194" t="s">
        <v>2100</v>
      </c>
      <c r="F96" s="195" t="s">
        <v>2101</v>
      </c>
      <c r="G96" s="196" t="s">
        <v>275</v>
      </c>
      <c r="H96" s="197">
        <v>3</v>
      </c>
      <c r="I96" s="198"/>
      <c r="J96" s="199">
        <f t="shared" si="0"/>
        <v>0</v>
      </c>
      <c r="K96" s="195" t="s">
        <v>172</v>
      </c>
      <c r="L96" s="40"/>
      <c r="M96" s="200" t="s">
        <v>19</v>
      </c>
      <c r="N96" s="201" t="s">
        <v>39</v>
      </c>
      <c r="O96" s="65"/>
      <c r="P96" s="202">
        <f t="shared" si="1"/>
        <v>0</v>
      </c>
      <c r="Q96" s="202">
        <v>0</v>
      </c>
      <c r="R96" s="202">
        <f t="shared" si="2"/>
        <v>0</v>
      </c>
      <c r="S96" s="202">
        <v>0</v>
      </c>
      <c r="T96" s="203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278</v>
      </c>
      <c r="AT96" s="204" t="s">
        <v>168</v>
      </c>
      <c r="AU96" s="204" t="s">
        <v>78</v>
      </c>
      <c r="AY96" s="18" t="s">
        <v>166</v>
      </c>
      <c r="BE96" s="205">
        <f t="shared" si="4"/>
        <v>0</v>
      </c>
      <c r="BF96" s="205">
        <f t="shared" si="5"/>
        <v>0</v>
      </c>
      <c r="BG96" s="205">
        <f t="shared" si="6"/>
        <v>0</v>
      </c>
      <c r="BH96" s="205">
        <f t="shared" si="7"/>
        <v>0</v>
      </c>
      <c r="BI96" s="205">
        <f t="shared" si="8"/>
        <v>0</v>
      </c>
      <c r="BJ96" s="18" t="s">
        <v>76</v>
      </c>
      <c r="BK96" s="205">
        <f t="shared" si="9"/>
        <v>0</v>
      </c>
      <c r="BL96" s="18" t="s">
        <v>278</v>
      </c>
      <c r="BM96" s="204" t="s">
        <v>2102</v>
      </c>
    </row>
    <row r="97" spans="1:65" s="2" customFormat="1" ht="21.75" customHeight="1">
      <c r="A97" s="35"/>
      <c r="B97" s="36"/>
      <c r="C97" s="193" t="s">
        <v>239</v>
      </c>
      <c r="D97" s="193" t="s">
        <v>168</v>
      </c>
      <c r="E97" s="194" t="s">
        <v>2103</v>
      </c>
      <c r="F97" s="195" t="s">
        <v>2104</v>
      </c>
      <c r="G97" s="196" t="s">
        <v>275</v>
      </c>
      <c r="H97" s="197">
        <v>6</v>
      </c>
      <c r="I97" s="198"/>
      <c r="J97" s="199">
        <f t="shared" si="0"/>
        <v>0</v>
      </c>
      <c r="K97" s="195" t="s">
        <v>172</v>
      </c>
      <c r="L97" s="40"/>
      <c r="M97" s="200" t="s">
        <v>19</v>
      </c>
      <c r="N97" s="201" t="s">
        <v>39</v>
      </c>
      <c r="O97" s="65"/>
      <c r="P97" s="202">
        <f t="shared" si="1"/>
        <v>0</v>
      </c>
      <c r="Q97" s="202">
        <v>0</v>
      </c>
      <c r="R97" s="202">
        <f t="shared" si="2"/>
        <v>0</v>
      </c>
      <c r="S97" s="202">
        <v>0</v>
      </c>
      <c r="T97" s="203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278</v>
      </c>
      <c r="AT97" s="204" t="s">
        <v>168</v>
      </c>
      <c r="AU97" s="204" t="s">
        <v>78</v>
      </c>
      <c r="AY97" s="18" t="s">
        <v>166</v>
      </c>
      <c r="BE97" s="205">
        <f t="shared" si="4"/>
        <v>0</v>
      </c>
      <c r="BF97" s="205">
        <f t="shared" si="5"/>
        <v>0</v>
      </c>
      <c r="BG97" s="205">
        <f t="shared" si="6"/>
        <v>0</v>
      </c>
      <c r="BH97" s="205">
        <f t="shared" si="7"/>
        <v>0</v>
      </c>
      <c r="BI97" s="205">
        <f t="shared" si="8"/>
        <v>0</v>
      </c>
      <c r="BJ97" s="18" t="s">
        <v>76</v>
      </c>
      <c r="BK97" s="205">
        <f t="shared" si="9"/>
        <v>0</v>
      </c>
      <c r="BL97" s="18" t="s">
        <v>278</v>
      </c>
      <c r="BM97" s="204" t="s">
        <v>2105</v>
      </c>
    </row>
    <row r="98" spans="1:65" s="2" customFormat="1" ht="16.5" customHeight="1">
      <c r="A98" s="35"/>
      <c r="B98" s="36"/>
      <c r="C98" s="193" t="s">
        <v>243</v>
      </c>
      <c r="D98" s="193" t="s">
        <v>168</v>
      </c>
      <c r="E98" s="194" t="s">
        <v>2106</v>
      </c>
      <c r="F98" s="195" t="s">
        <v>2107</v>
      </c>
      <c r="G98" s="196" t="s">
        <v>275</v>
      </c>
      <c r="H98" s="197">
        <v>7</v>
      </c>
      <c r="I98" s="198"/>
      <c r="J98" s="199">
        <f t="shared" si="0"/>
        <v>0</v>
      </c>
      <c r="K98" s="195" t="s">
        <v>19</v>
      </c>
      <c r="L98" s="40"/>
      <c r="M98" s="200" t="s">
        <v>19</v>
      </c>
      <c r="N98" s="201" t="s">
        <v>39</v>
      </c>
      <c r="O98" s="65"/>
      <c r="P98" s="202">
        <f t="shared" si="1"/>
        <v>0</v>
      </c>
      <c r="Q98" s="202">
        <v>0</v>
      </c>
      <c r="R98" s="202">
        <f t="shared" si="2"/>
        <v>0</v>
      </c>
      <c r="S98" s="202">
        <v>0</v>
      </c>
      <c r="T98" s="203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278</v>
      </c>
      <c r="AT98" s="204" t="s">
        <v>168</v>
      </c>
      <c r="AU98" s="204" t="s">
        <v>78</v>
      </c>
      <c r="AY98" s="18" t="s">
        <v>166</v>
      </c>
      <c r="BE98" s="205">
        <f t="shared" si="4"/>
        <v>0</v>
      </c>
      <c r="BF98" s="205">
        <f t="shared" si="5"/>
        <v>0</v>
      </c>
      <c r="BG98" s="205">
        <f t="shared" si="6"/>
        <v>0</v>
      </c>
      <c r="BH98" s="205">
        <f t="shared" si="7"/>
        <v>0</v>
      </c>
      <c r="BI98" s="205">
        <f t="shared" si="8"/>
        <v>0</v>
      </c>
      <c r="BJ98" s="18" t="s">
        <v>76</v>
      </c>
      <c r="BK98" s="205">
        <f t="shared" si="9"/>
        <v>0</v>
      </c>
      <c r="BL98" s="18" t="s">
        <v>278</v>
      </c>
      <c r="BM98" s="204" t="s">
        <v>2108</v>
      </c>
    </row>
    <row r="99" spans="1:65" s="2" customFormat="1" ht="33" customHeight="1">
      <c r="A99" s="35"/>
      <c r="B99" s="36"/>
      <c r="C99" s="193" t="s">
        <v>249</v>
      </c>
      <c r="D99" s="193" t="s">
        <v>168</v>
      </c>
      <c r="E99" s="194" t="s">
        <v>2109</v>
      </c>
      <c r="F99" s="195" t="s">
        <v>2110</v>
      </c>
      <c r="G99" s="196" t="s">
        <v>275</v>
      </c>
      <c r="H99" s="197">
        <v>7</v>
      </c>
      <c r="I99" s="198"/>
      <c r="J99" s="199">
        <f t="shared" si="0"/>
        <v>0</v>
      </c>
      <c r="K99" s="195" t="s">
        <v>172</v>
      </c>
      <c r="L99" s="40"/>
      <c r="M99" s="200" t="s">
        <v>19</v>
      </c>
      <c r="N99" s="201" t="s">
        <v>39</v>
      </c>
      <c r="O99" s="65"/>
      <c r="P99" s="202">
        <f t="shared" si="1"/>
        <v>0</v>
      </c>
      <c r="Q99" s="202">
        <v>0</v>
      </c>
      <c r="R99" s="202">
        <f t="shared" si="2"/>
        <v>0</v>
      </c>
      <c r="S99" s="202">
        <v>0</v>
      </c>
      <c r="T99" s="203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278</v>
      </c>
      <c r="AT99" s="204" t="s">
        <v>168</v>
      </c>
      <c r="AU99" s="204" t="s">
        <v>78</v>
      </c>
      <c r="AY99" s="18" t="s">
        <v>166</v>
      </c>
      <c r="BE99" s="205">
        <f t="shared" si="4"/>
        <v>0</v>
      </c>
      <c r="BF99" s="205">
        <f t="shared" si="5"/>
        <v>0</v>
      </c>
      <c r="BG99" s="205">
        <f t="shared" si="6"/>
        <v>0</v>
      </c>
      <c r="BH99" s="205">
        <f t="shared" si="7"/>
        <v>0</v>
      </c>
      <c r="BI99" s="205">
        <f t="shared" si="8"/>
        <v>0</v>
      </c>
      <c r="BJ99" s="18" t="s">
        <v>76</v>
      </c>
      <c r="BK99" s="205">
        <f t="shared" si="9"/>
        <v>0</v>
      </c>
      <c r="BL99" s="18" t="s">
        <v>278</v>
      </c>
      <c r="BM99" s="204" t="s">
        <v>2111</v>
      </c>
    </row>
    <row r="100" spans="1:65" s="2" customFormat="1" ht="16.5" customHeight="1">
      <c r="A100" s="35"/>
      <c r="B100" s="36"/>
      <c r="C100" s="239" t="s">
        <v>257</v>
      </c>
      <c r="D100" s="239" t="s">
        <v>184</v>
      </c>
      <c r="E100" s="240" t="s">
        <v>2112</v>
      </c>
      <c r="F100" s="241" t="s">
        <v>2113</v>
      </c>
      <c r="G100" s="242" t="s">
        <v>275</v>
      </c>
      <c r="H100" s="243">
        <v>7</v>
      </c>
      <c r="I100" s="244"/>
      <c r="J100" s="245">
        <f t="shared" si="0"/>
        <v>0</v>
      </c>
      <c r="K100" s="241" t="s">
        <v>172</v>
      </c>
      <c r="L100" s="246"/>
      <c r="M100" s="247" t="s">
        <v>19</v>
      </c>
      <c r="N100" s="248" t="s">
        <v>39</v>
      </c>
      <c r="O100" s="65"/>
      <c r="P100" s="202">
        <f t="shared" si="1"/>
        <v>0</v>
      </c>
      <c r="Q100" s="202">
        <v>1E-3</v>
      </c>
      <c r="R100" s="202">
        <f t="shared" si="2"/>
        <v>7.0000000000000001E-3</v>
      </c>
      <c r="S100" s="202">
        <v>0</v>
      </c>
      <c r="T100" s="203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372</v>
      </c>
      <c r="AT100" s="204" t="s">
        <v>184</v>
      </c>
      <c r="AU100" s="204" t="s">
        <v>78</v>
      </c>
      <c r="AY100" s="18" t="s">
        <v>166</v>
      </c>
      <c r="BE100" s="205">
        <f t="shared" si="4"/>
        <v>0</v>
      </c>
      <c r="BF100" s="205">
        <f t="shared" si="5"/>
        <v>0</v>
      </c>
      <c r="BG100" s="205">
        <f t="shared" si="6"/>
        <v>0</v>
      </c>
      <c r="BH100" s="205">
        <f t="shared" si="7"/>
        <v>0</v>
      </c>
      <c r="BI100" s="205">
        <f t="shared" si="8"/>
        <v>0</v>
      </c>
      <c r="BJ100" s="18" t="s">
        <v>76</v>
      </c>
      <c r="BK100" s="205">
        <f t="shared" si="9"/>
        <v>0</v>
      </c>
      <c r="BL100" s="18" t="s">
        <v>278</v>
      </c>
      <c r="BM100" s="204" t="s">
        <v>2114</v>
      </c>
    </row>
    <row r="101" spans="1:65" s="2" customFormat="1" ht="21.75" customHeight="1">
      <c r="A101" s="35"/>
      <c r="B101" s="36"/>
      <c r="C101" s="193" t="s">
        <v>266</v>
      </c>
      <c r="D101" s="193" t="s">
        <v>168</v>
      </c>
      <c r="E101" s="194" t="s">
        <v>2115</v>
      </c>
      <c r="F101" s="195" t="s">
        <v>2116</v>
      </c>
      <c r="G101" s="196" t="s">
        <v>337</v>
      </c>
      <c r="H101" s="197">
        <v>55</v>
      </c>
      <c r="I101" s="198"/>
      <c r="J101" s="199">
        <f t="shared" si="0"/>
        <v>0</v>
      </c>
      <c r="K101" s="195" t="s">
        <v>172</v>
      </c>
      <c r="L101" s="40"/>
      <c r="M101" s="200" t="s">
        <v>19</v>
      </c>
      <c r="N101" s="201" t="s">
        <v>39</v>
      </c>
      <c r="O101" s="65"/>
      <c r="P101" s="202">
        <f t="shared" si="1"/>
        <v>0</v>
      </c>
      <c r="Q101" s="202">
        <v>0</v>
      </c>
      <c r="R101" s="202">
        <f t="shared" si="2"/>
        <v>0</v>
      </c>
      <c r="S101" s="202">
        <v>0</v>
      </c>
      <c r="T101" s="203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278</v>
      </c>
      <c r="AT101" s="204" t="s">
        <v>168</v>
      </c>
      <c r="AU101" s="204" t="s">
        <v>78</v>
      </c>
      <c r="AY101" s="18" t="s">
        <v>166</v>
      </c>
      <c r="BE101" s="205">
        <f t="shared" si="4"/>
        <v>0</v>
      </c>
      <c r="BF101" s="205">
        <f t="shared" si="5"/>
        <v>0</v>
      </c>
      <c r="BG101" s="205">
        <f t="shared" si="6"/>
        <v>0</v>
      </c>
      <c r="BH101" s="205">
        <f t="shared" si="7"/>
        <v>0</v>
      </c>
      <c r="BI101" s="205">
        <f t="shared" si="8"/>
        <v>0</v>
      </c>
      <c r="BJ101" s="18" t="s">
        <v>76</v>
      </c>
      <c r="BK101" s="205">
        <f t="shared" si="9"/>
        <v>0</v>
      </c>
      <c r="BL101" s="18" t="s">
        <v>278</v>
      </c>
      <c r="BM101" s="204" t="s">
        <v>2117</v>
      </c>
    </row>
    <row r="102" spans="1:65" s="2" customFormat="1" ht="16.5" customHeight="1">
      <c r="A102" s="35"/>
      <c r="B102" s="36"/>
      <c r="C102" s="239" t="s">
        <v>8</v>
      </c>
      <c r="D102" s="239" t="s">
        <v>184</v>
      </c>
      <c r="E102" s="240" t="s">
        <v>2118</v>
      </c>
      <c r="F102" s="241" t="s">
        <v>2119</v>
      </c>
      <c r="G102" s="242" t="s">
        <v>275</v>
      </c>
      <c r="H102" s="243">
        <v>8</v>
      </c>
      <c r="I102" s="244"/>
      <c r="J102" s="245">
        <f t="shared" si="0"/>
        <v>0</v>
      </c>
      <c r="K102" s="241" t="s">
        <v>172</v>
      </c>
      <c r="L102" s="246"/>
      <c r="M102" s="247" t="s">
        <v>19</v>
      </c>
      <c r="N102" s="248" t="s">
        <v>39</v>
      </c>
      <c r="O102" s="65"/>
      <c r="P102" s="202">
        <f t="shared" si="1"/>
        <v>0</v>
      </c>
      <c r="Q102" s="202">
        <v>4.0000000000000002E-4</v>
      </c>
      <c r="R102" s="202">
        <f t="shared" si="2"/>
        <v>3.2000000000000002E-3</v>
      </c>
      <c r="S102" s="202">
        <v>0</v>
      </c>
      <c r="T102" s="203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372</v>
      </c>
      <c r="AT102" s="204" t="s">
        <v>184</v>
      </c>
      <c r="AU102" s="204" t="s">
        <v>78</v>
      </c>
      <c r="AY102" s="18" t="s">
        <v>166</v>
      </c>
      <c r="BE102" s="205">
        <f t="shared" si="4"/>
        <v>0</v>
      </c>
      <c r="BF102" s="205">
        <f t="shared" si="5"/>
        <v>0</v>
      </c>
      <c r="BG102" s="205">
        <f t="shared" si="6"/>
        <v>0</v>
      </c>
      <c r="BH102" s="205">
        <f t="shared" si="7"/>
        <v>0</v>
      </c>
      <c r="BI102" s="205">
        <f t="shared" si="8"/>
        <v>0</v>
      </c>
      <c r="BJ102" s="18" t="s">
        <v>76</v>
      </c>
      <c r="BK102" s="205">
        <f t="shared" si="9"/>
        <v>0</v>
      </c>
      <c r="BL102" s="18" t="s">
        <v>278</v>
      </c>
      <c r="BM102" s="204" t="s">
        <v>2120</v>
      </c>
    </row>
    <row r="103" spans="1:65" s="2" customFormat="1" ht="16.5" customHeight="1">
      <c r="A103" s="35"/>
      <c r="B103" s="36"/>
      <c r="C103" s="239" t="s">
        <v>278</v>
      </c>
      <c r="D103" s="239" t="s">
        <v>184</v>
      </c>
      <c r="E103" s="240" t="s">
        <v>2121</v>
      </c>
      <c r="F103" s="241" t="s">
        <v>2122</v>
      </c>
      <c r="G103" s="242" t="s">
        <v>275</v>
      </c>
      <c r="H103" s="243">
        <v>6</v>
      </c>
      <c r="I103" s="244"/>
      <c r="J103" s="245">
        <f t="shared" si="0"/>
        <v>0</v>
      </c>
      <c r="K103" s="241" t="s">
        <v>172</v>
      </c>
      <c r="L103" s="246"/>
      <c r="M103" s="247" t="s">
        <v>19</v>
      </c>
      <c r="N103" s="248" t="s">
        <v>39</v>
      </c>
      <c r="O103" s="65"/>
      <c r="P103" s="202">
        <f t="shared" si="1"/>
        <v>0</v>
      </c>
      <c r="Q103" s="202">
        <v>1E-4</v>
      </c>
      <c r="R103" s="202">
        <f t="shared" si="2"/>
        <v>6.0000000000000006E-4</v>
      </c>
      <c r="S103" s="202">
        <v>0</v>
      </c>
      <c r="T103" s="203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372</v>
      </c>
      <c r="AT103" s="204" t="s">
        <v>184</v>
      </c>
      <c r="AU103" s="204" t="s">
        <v>78</v>
      </c>
      <c r="AY103" s="18" t="s">
        <v>166</v>
      </c>
      <c r="BE103" s="205">
        <f t="shared" si="4"/>
        <v>0</v>
      </c>
      <c r="BF103" s="205">
        <f t="shared" si="5"/>
        <v>0</v>
      </c>
      <c r="BG103" s="205">
        <f t="shared" si="6"/>
        <v>0</v>
      </c>
      <c r="BH103" s="205">
        <f t="shared" si="7"/>
        <v>0</v>
      </c>
      <c r="BI103" s="205">
        <f t="shared" si="8"/>
        <v>0</v>
      </c>
      <c r="BJ103" s="18" t="s">
        <v>76</v>
      </c>
      <c r="BK103" s="205">
        <f t="shared" si="9"/>
        <v>0</v>
      </c>
      <c r="BL103" s="18" t="s">
        <v>278</v>
      </c>
      <c r="BM103" s="204" t="s">
        <v>2123</v>
      </c>
    </row>
    <row r="104" spans="1:65" s="2" customFormat="1" ht="16.5" customHeight="1">
      <c r="A104" s="35"/>
      <c r="B104" s="36"/>
      <c r="C104" s="239" t="s">
        <v>282</v>
      </c>
      <c r="D104" s="239" t="s">
        <v>184</v>
      </c>
      <c r="E104" s="240" t="s">
        <v>2124</v>
      </c>
      <c r="F104" s="241" t="s">
        <v>2125</v>
      </c>
      <c r="G104" s="242" t="s">
        <v>337</v>
      </c>
      <c r="H104" s="243">
        <v>55</v>
      </c>
      <c r="I104" s="244"/>
      <c r="J104" s="245">
        <f t="shared" si="0"/>
        <v>0</v>
      </c>
      <c r="K104" s="241" t="s">
        <v>19</v>
      </c>
      <c r="L104" s="246"/>
      <c r="M104" s="247" t="s">
        <v>19</v>
      </c>
      <c r="N104" s="248" t="s">
        <v>39</v>
      </c>
      <c r="O104" s="65"/>
      <c r="P104" s="202">
        <f t="shared" si="1"/>
        <v>0</v>
      </c>
      <c r="Q104" s="202">
        <v>0</v>
      </c>
      <c r="R104" s="202">
        <f t="shared" si="2"/>
        <v>0</v>
      </c>
      <c r="S104" s="202">
        <v>0</v>
      </c>
      <c r="T104" s="203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372</v>
      </c>
      <c r="AT104" s="204" t="s">
        <v>184</v>
      </c>
      <c r="AU104" s="204" t="s">
        <v>78</v>
      </c>
      <c r="AY104" s="18" t="s">
        <v>166</v>
      </c>
      <c r="BE104" s="205">
        <f t="shared" si="4"/>
        <v>0</v>
      </c>
      <c r="BF104" s="205">
        <f t="shared" si="5"/>
        <v>0</v>
      </c>
      <c r="BG104" s="205">
        <f t="shared" si="6"/>
        <v>0</v>
      </c>
      <c r="BH104" s="205">
        <f t="shared" si="7"/>
        <v>0</v>
      </c>
      <c r="BI104" s="205">
        <f t="shared" si="8"/>
        <v>0</v>
      </c>
      <c r="BJ104" s="18" t="s">
        <v>76</v>
      </c>
      <c r="BK104" s="205">
        <f t="shared" si="9"/>
        <v>0</v>
      </c>
      <c r="BL104" s="18" t="s">
        <v>278</v>
      </c>
      <c r="BM104" s="204" t="s">
        <v>2126</v>
      </c>
    </row>
    <row r="105" spans="1:65" s="2" customFormat="1" ht="33" customHeight="1">
      <c r="A105" s="35"/>
      <c r="B105" s="36"/>
      <c r="C105" s="193" t="s">
        <v>287</v>
      </c>
      <c r="D105" s="193" t="s">
        <v>168</v>
      </c>
      <c r="E105" s="194" t="s">
        <v>2127</v>
      </c>
      <c r="F105" s="195" t="s">
        <v>2128</v>
      </c>
      <c r="G105" s="196" t="s">
        <v>337</v>
      </c>
      <c r="H105" s="197">
        <v>150</v>
      </c>
      <c r="I105" s="198"/>
      <c r="J105" s="199">
        <f t="shared" si="0"/>
        <v>0</v>
      </c>
      <c r="K105" s="195" t="s">
        <v>172</v>
      </c>
      <c r="L105" s="40"/>
      <c r="M105" s="200" t="s">
        <v>19</v>
      </c>
      <c r="N105" s="201" t="s">
        <v>39</v>
      </c>
      <c r="O105" s="65"/>
      <c r="P105" s="202">
        <f t="shared" si="1"/>
        <v>0</v>
      </c>
      <c r="Q105" s="202">
        <v>5.8E-4</v>
      </c>
      <c r="R105" s="202">
        <f t="shared" si="2"/>
        <v>8.6999999999999994E-2</v>
      </c>
      <c r="S105" s="202">
        <v>0</v>
      </c>
      <c r="T105" s="203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278</v>
      </c>
      <c r="AT105" s="204" t="s">
        <v>168</v>
      </c>
      <c r="AU105" s="204" t="s">
        <v>78</v>
      </c>
      <c r="AY105" s="18" t="s">
        <v>166</v>
      </c>
      <c r="BE105" s="205">
        <f t="shared" si="4"/>
        <v>0</v>
      </c>
      <c r="BF105" s="205">
        <f t="shared" si="5"/>
        <v>0</v>
      </c>
      <c r="BG105" s="205">
        <f t="shared" si="6"/>
        <v>0</v>
      </c>
      <c r="BH105" s="205">
        <f t="shared" si="7"/>
        <v>0</v>
      </c>
      <c r="BI105" s="205">
        <f t="shared" si="8"/>
        <v>0</v>
      </c>
      <c r="BJ105" s="18" t="s">
        <v>76</v>
      </c>
      <c r="BK105" s="205">
        <f t="shared" si="9"/>
        <v>0</v>
      </c>
      <c r="BL105" s="18" t="s">
        <v>278</v>
      </c>
      <c r="BM105" s="204" t="s">
        <v>2129</v>
      </c>
    </row>
    <row r="106" spans="1:65" s="2" customFormat="1" ht="16.5" customHeight="1">
      <c r="A106" s="35"/>
      <c r="B106" s="36"/>
      <c r="C106" s="239" t="s">
        <v>291</v>
      </c>
      <c r="D106" s="239" t="s">
        <v>184</v>
      </c>
      <c r="E106" s="240" t="s">
        <v>2130</v>
      </c>
      <c r="F106" s="241" t="s">
        <v>2131</v>
      </c>
      <c r="G106" s="242" t="s">
        <v>2132</v>
      </c>
      <c r="H106" s="243">
        <v>85</v>
      </c>
      <c r="I106" s="244"/>
      <c r="J106" s="245">
        <f t="shared" si="0"/>
        <v>0</v>
      </c>
      <c r="K106" s="241" t="s">
        <v>19</v>
      </c>
      <c r="L106" s="246"/>
      <c r="M106" s="247" t="s">
        <v>19</v>
      </c>
      <c r="N106" s="248" t="s">
        <v>39</v>
      </c>
      <c r="O106" s="65"/>
      <c r="P106" s="202">
        <f t="shared" si="1"/>
        <v>0</v>
      </c>
      <c r="Q106" s="202">
        <v>0</v>
      </c>
      <c r="R106" s="202">
        <f t="shared" si="2"/>
        <v>0</v>
      </c>
      <c r="S106" s="202">
        <v>0</v>
      </c>
      <c r="T106" s="203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372</v>
      </c>
      <c r="AT106" s="204" t="s">
        <v>184</v>
      </c>
      <c r="AU106" s="204" t="s">
        <v>78</v>
      </c>
      <c r="AY106" s="18" t="s">
        <v>166</v>
      </c>
      <c r="BE106" s="205">
        <f t="shared" si="4"/>
        <v>0</v>
      </c>
      <c r="BF106" s="205">
        <f t="shared" si="5"/>
        <v>0</v>
      </c>
      <c r="BG106" s="205">
        <f t="shared" si="6"/>
        <v>0</v>
      </c>
      <c r="BH106" s="205">
        <f t="shared" si="7"/>
        <v>0</v>
      </c>
      <c r="BI106" s="205">
        <f t="shared" si="8"/>
        <v>0</v>
      </c>
      <c r="BJ106" s="18" t="s">
        <v>76</v>
      </c>
      <c r="BK106" s="205">
        <f t="shared" si="9"/>
        <v>0</v>
      </c>
      <c r="BL106" s="18" t="s">
        <v>278</v>
      </c>
      <c r="BM106" s="204" t="s">
        <v>2133</v>
      </c>
    </row>
    <row r="107" spans="1:65" s="2" customFormat="1" ht="16.5" customHeight="1">
      <c r="A107" s="35"/>
      <c r="B107" s="36"/>
      <c r="C107" s="193" t="s">
        <v>297</v>
      </c>
      <c r="D107" s="193" t="s">
        <v>168</v>
      </c>
      <c r="E107" s="194" t="s">
        <v>2134</v>
      </c>
      <c r="F107" s="195" t="s">
        <v>2135</v>
      </c>
      <c r="G107" s="196" t="s">
        <v>969</v>
      </c>
      <c r="H107" s="197">
        <v>15</v>
      </c>
      <c r="I107" s="198"/>
      <c r="J107" s="199">
        <f t="shared" si="0"/>
        <v>0</v>
      </c>
      <c r="K107" s="195" t="s">
        <v>19</v>
      </c>
      <c r="L107" s="40"/>
      <c r="M107" s="257" t="s">
        <v>19</v>
      </c>
      <c r="N107" s="258" t="s">
        <v>39</v>
      </c>
      <c r="O107" s="255"/>
      <c r="P107" s="259">
        <f t="shared" si="1"/>
        <v>0</v>
      </c>
      <c r="Q107" s="259">
        <v>0</v>
      </c>
      <c r="R107" s="259">
        <f t="shared" si="2"/>
        <v>0</v>
      </c>
      <c r="S107" s="259">
        <v>0</v>
      </c>
      <c r="T107" s="260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278</v>
      </c>
      <c r="AT107" s="204" t="s">
        <v>168</v>
      </c>
      <c r="AU107" s="204" t="s">
        <v>78</v>
      </c>
      <c r="AY107" s="18" t="s">
        <v>166</v>
      </c>
      <c r="BE107" s="205">
        <f t="shared" si="4"/>
        <v>0</v>
      </c>
      <c r="BF107" s="205">
        <f t="shared" si="5"/>
        <v>0</v>
      </c>
      <c r="BG107" s="205">
        <f t="shared" si="6"/>
        <v>0</v>
      </c>
      <c r="BH107" s="205">
        <f t="shared" si="7"/>
        <v>0</v>
      </c>
      <c r="BI107" s="205">
        <f t="shared" si="8"/>
        <v>0</v>
      </c>
      <c r="BJ107" s="18" t="s">
        <v>76</v>
      </c>
      <c r="BK107" s="205">
        <f t="shared" si="9"/>
        <v>0</v>
      </c>
      <c r="BL107" s="18" t="s">
        <v>278</v>
      </c>
      <c r="BM107" s="204" t="s">
        <v>2136</v>
      </c>
    </row>
    <row r="108" spans="1:65" s="2" customFormat="1" ht="6.95" customHeight="1">
      <c r="A108" s="35"/>
      <c r="B108" s="48"/>
      <c r="C108" s="49"/>
      <c r="D108" s="49"/>
      <c r="E108" s="49"/>
      <c r="F108" s="49"/>
      <c r="G108" s="49"/>
      <c r="H108" s="49"/>
      <c r="I108" s="143"/>
      <c r="J108" s="49"/>
      <c r="K108" s="49"/>
      <c r="L108" s="40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algorithmName="SHA-512" hashValue="uOm1tODUNryjlbbxsl/B03k++0sqbOdrirLcCiEeVNCx7U86SMyKn5AyEj5D/v9U1TACxaC42cxL7KWSwTamCQ==" saltValue="dnvNQRa+hUorxQ/Saa+5hyHTqT4KSJQuGZ6d7baPnyf2YBMV21NTRy4WFgLCbAYJk8He9p3Sx3gaQo3tfkrxFQ==" spinCount="100000" sheet="1" objects="1" scenarios="1" formatColumns="0" formatRows="0" autoFilter="0"/>
  <autoFilter ref="C82:K10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123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2" customFormat="1" ht="12" customHeight="1">
      <c r="A8" s="35"/>
      <c r="B8" s="40"/>
      <c r="C8" s="35"/>
      <c r="D8" s="115" t="s">
        <v>125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8" t="s">
        <v>2137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>
        <f>'Rekapitulace zakázky'!AN8</f>
        <v>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04" t="s">
        <v>19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8" t="s">
        <v>26</v>
      </c>
      <c r="J15" s="104" t="s">
        <v>19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zakázky'!AN13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90" t="str">
        <f>'Rekapitulace zakázky'!E14</f>
        <v>Vyplň údaj</v>
      </c>
      <c r="F18" s="391"/>
      <c r="G18" s="391"/>
      <c r="H18" s="391"/>
      <c r="I18" s="118" t="s">
        <v>26</v>
      </c>
      <c r="J18" s="31" t="str">
        <f>'Rekapitulace zakázky'!AN14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04" t="s">
        <v>19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8" t="s">
        <v>26</v>
      </c>
      <c r="J21" s="104" t="s">
        <v>19</v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22</v>
      </c>
      <c r="F24" s="35"/>
      <c r="G24" s="35"/>
      <c r="H24" s="35"/>
      <c r="I24" s="118" t="s">
        <v>26</v>
      </c>
      <c r="J24" s="104" t="s">
        <v>19</v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92" t="s">
        <v>19</v>
      </c>
      <c r="F27" s="392"/>
      <c r="G27" s="392"/>
      <c r="H27" s="392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34</v>
      </c>
      <c r="E30" s="35"/>
      <c r="F30" s="35"/>
      <c r="G30" s="35"/>
      <c r="H30" s="35"/>
      <c r="I30" s="116"/>
      <c r="J30" s="127">
        <f>ROUND(J84,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36</v>
      </c>
      <c r="G32" s="35"/>
      <c r="H32" s="35"/>
      <c r="I32" s="129" t="s">
        <v>35</v>
      </c>
      <c r="J32" s="128" t="s">
        <v>37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38</v>
      </c>
      <c r="E33" s="115" t="s">
        <v>39</v>
      </c>
      <c r="F33" s="131">
        <f>ROUND((SUM(BE84:BE105)),  2)</f>
        <v>0</v>
      </c>
      <c r="G33" s="35"/>
      <c r="H33" s="35"/>
      <c r="I33" s="132">
        <v>0.21</v>
      </c>
      <c r="J33" s="131">
        <f>ROUND(((SUM(BE84:BE105))*I33),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40</v>
      </c>
      <c r="F34" s="131">
        <f>ROUND((SUM(BF84:BF105)),  2)</f>
        <v>0</v>
      </c>
      <c r="G34" s="35"/>
      <c r="H34" s="35"/>
      <c r="I34" s="132">
        <v>0.15</v>
      </c>
      <c r="J34" s="131">
        <f>ROUND(((SUM(BF84:BF105))*I34),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41</v>
      </c>
      <c r="F35" s="131">
        <f>ROUND((SUM(BG84:BG105)),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42</v>
      </c>
      <c r="F36" s="131">
        <f>ROUND((SUM(BH84:BH105)),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43</v>
      </c>
      <c r="F37" s="131">
        <f>ROUND((SUM(BI84:BI105)),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127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3" t="str">
        <f>E7</f>
        <v>Kroměříž - oprava VB</v>
      </c>
      <c r="F48" s="394"/>
      <c r="G48" s="394"/>
      <c r="H48" s="394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125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7" t="str">
        <f>E9</f>
        <v>SO08 - VRN</v>
      </c>
      <c r="F50" s="395"/>
      <c r="G50" s="395"/>
      <c r="H50" s="395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8" t="s">
        <v>23</v>
      </c>
      <c r="J52" s="60">
        <f>IF(J12="","",J12)</f>
        <v>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8" t="s">
        <v>29</v>
      </c>
      <c r="J54" s="33" t="str">
        <f>E21</f>
        <v xml:space="preserve">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8" t="s">
        <v>31</v>
      </c>
      <c r="J55" s="33" t="str">
        <f>E24</f>
        <v xml:space="preserve">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128</v>
      </c>
      <c r="D57" s="148"/>
      <c r="E57" s="148"/>
      <c r="F57" s="148"/>
      <c r="G57" s="148"/>
      <c r="H57" s="148"/>
      <c r="I57" s="149"/>
      <c r="J57" s="150" t="s">
        <v>129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66</v>
      </c>
      <c r="D59" s="37"/>
      <c r="E59" s="37"/>
      <c r="F59" s="37"/>
      <c r="G59" s="37"/>
      <c r="H59" s="37"/>
      <c r="I59" s="116"/>
      <c r="J59" s="78">
        <f>J84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130</v>
      </c>
    </row>
    <row r="60" spans="1:47" s="9" customFormat="1" ht="24.95" customHeight="1">
      <c r="B60" s="152"/>
      <c r="C60" s="153"/>
      <c r="D60" s="154" t="s">
        <v>2138</v>
      </c>
      <c r="E60" s="155"/>
      <c r="F60" s="155"/>
      <c r="G60" s="155"/>
      <c r="H60" s="155"/>
      <c r="I60" s="156"/>
      <c r="J60" s="157">
        <f>J85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2139</v>
      </c>
      <c r="E61" s="161"/>
      <c r="F61" s="161"/>
      <c r="G61" s="161"/>
      <c r="H61" s="161"/>
      <c r="I61" s="162"/>
      <c r="J61" s="163">
        <f>J86</f>
        <v>0</v>
      </c>
      <c r="K61" s="98"/>
      <c r="L61" s="164"/>
    </row>
    <row r="62" spans="1:47" s="10" customFormat="1" ht="19.899999999999999" customHeight="1">
      <c r="B62" s="159"/>
      <c r="C62" s="98"/>
      <c r="D62" s="160" t="s">
        <v>2140</v>
      </c>
      <c r="E62" s="161"/>
      <c r="F62" s="161"/>
      <c r="G62" s="161"/>
      <c r="H62" s="161"/>
      <c r="I62" s="162"/>
      <c r="J62" s="163">
        <f>J90</f>
        <v>0</v>
      </c>
      <c r="K62" s="98"/>
      <c r="L62" s="164"/>
    </row>
    <row r="63" spans="1:47" s="10" customFormat="1" ht="19.899999999999999" customHeight="1">
      <c r="B63" s="159"/>
      <c r="C63" s="98"/>
      <c r="D63" s="160" t="s">
        <v>2141</v>
      </c>
      <c r="E63" s="161"/>
      <c r="F63" s="161"/>
      <c r="G63" s="161"/>
      <c r="H63" s="161"/>
      <c r="I63" s="162"/>
      <c r="J63" s="163">
        <f>J99</f>
        <v>0</v>
      </c>
      <c r="K63" s="98"/>
      <c r="L63" s="164"/>
    </row>
    <row r="64" spans="1:47" s="10" customFormat="1" ht="19.899999999999999" customHeight="1">
      <c r="B64" s="159"/>
      <c r="C64" s="98"/>
      <c r="D64" s="160" t="s">
        <v>2142</v>
      </c>
      <c r="E64" s="161"/>
      <c r="F64" s="161"/>
      <c r="G64" s="161"/>
      <c r="H64" s="161"/>
      <c r="I64" s="162"/>
      <c r="J64" s="163">
        <f>J102</f>
        <v>0</v>
      </c>
      <c r="K64" s="98"/>
      <c r="L64" s="164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116"/>
      <c r="J65" s="37"/>
      <c r="K65" s="37"/>
      <c r="L65" s="11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143"/>
      <c r="J66" s="49"/>
      <c r="K66" s="49"/>
      <c r="L66" s="11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146"/>
      <c r="J70" s="51"/>
      <c r="K70" s="51"/>
      <c r="L70" s="11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151</v>
      </c>
      <c r="D71" s="37"/>
      <c r="E71" s="37"/>
      <c r="F71" s="37"/>
      <c r="G71" s="37"/>
      <c r="H71" s="37"/>
      <c r="I71" s="116"/>
      <c r="J71" s="37"/>
      <c r="K71" s="37"/>
      <c r="L71" s="11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116"/>
      <c r="J72" s="37"/>
      <c r="K72" s="37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93" t="str">
        <f>E7</f>
        <v>Kroměříž - oprava VB</v>
      </c>
      <c r="F74" s="394"/>
      <c r="G74" s="394"/>
      <c r="H74" s="394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125</v>
      </c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47" t="str">
        <f>E9</f>
        <v>SO08 - VRN</v>
      </c>
      <c r="F76" s="395"/>
      <c r="G76" s="395"/>
      <c r="H76" s="395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118" t="s">
        <v>23</v>
      </c>
      <c r="J78" s="60">
        <f>IF(J12="","",J12)</f>
        <v>0</v>
      </c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24</v>
      </c>
      <c r="D80" s="37"/>
      <c r="E80" s="37"/>
      <c r="F80" s="28" t="str">
        <f>E15</f>
        <v xml:space="preserve"> </v>
      </c>
      <c r="G80" s="37"/>
      <c r="H80" s="37"/>
      <c r="I80" s="118" t="s">
        <v>29</v>
      </c>
      <c r="J80" s="33" t="str">
        <f>E21</f>
        <v xml:space="preserve"> </v>
      </c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27</v>
      </c>
      <c r="D81" s="37"/>
      <c r="E81" s="37"/>
      <c r="F81" s="28" t="str">
        <f>IF(E18="","",E18)</f>
        <v>Vyplň údaj</v>
      </c>
      <c r="G81" s="37"/>
      <c r="H81" s="37"/>
      <c r="I81" s="118" t="s">
        <v>31</v>
      </c>
      <c r="J81" s="33" t="str">
        <f>E24</f>
        <v xml:space="preserve"> </v>
      </c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65"/>
      <c r="B83" s="166"/>
      <c r="C83" s="167" t="s">
        <v>152</v>
      </c>
      <c r="D83" s="168" t="s">
        <v>53</v>
      </c>
      <c r="E83" s="168" t="s">
        <v>49</v>
      </c>
      <c r="F83" s="168" t="s">
        <v>50</v>
      </c>
      <c r="G83" s="168" t="s">
        <v>153</v>
      </c>
      <c r="H83" s="168" t="s">
        <v>154</v>
      </c>
      <c r="I83" s="169" t="s">
        <v>155</v>
      </c>
      <c r="J83" s="168" t="s">
        <v>129</v>
      </c>
      <c r="K83" s="170" t="s">
        <v>156</v>
      </c>
      <c r="L83" s="171"/>
      <c r="M83" s="69" t="s">
        <v>19</v>
      </c>
      <c r="N83" s="70" t="s">
        <v>38</v>
      </c>
      <c r="O83" s="70" t="s">
        <v>157</v>
      </c>
      <c r="P83" s="70" t="s">
        <v>158</v>
      </c>
      <c r="Q83" s="70" t="s">
        <v>159</v>
      </c>
      <c r="R83" s="70" t="s">
        <v>160</v>
      </c>
      <c r="S83" s="70" t="s">
        <v>161</v>
      </c>
      <c r="T83" s="71" t="s">
        <v>162</v>
      </c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</row>
    <row r="84" spans="1:65" s="2" customFormat="1" ht="22.9" customHeight="1">
      <c r="A84" s="35"/>
      <c r="B84" s="36"/>
      <c r="C84" s="76" t="s">
        <v>163</v>
      </c>
      <c r="D84" s="37"/>
      <c r="E84" s="37"/>
      <c r="F84" s="37"/>
      <c r="G84" s="37"/>
      <c r="H84" s="37"/>
      <c r="I84" s="116"/>
      <c r="J84" s="172">
        <f>BK84</f>
        <v>0</v>
      </c>
      <c r="K84" s="37"/>
      <c r="L84" s="40"/>
      <c r="M84" s="72"/>
      <c r="N84" s="173"/>
      <c r="O84" s="73"/>
      <c r="P84" s="174">
        <f>P85</f>
        <v>0</v>
      </c>
      <c r="Q84" s="73"/>
      <c r="R84" s="174">
        <f>R85</f>
        <v>0</v>
      </c>
      <c r="S84" s="73"/>
      <c r="T84" s="175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67</v>
      </c>
      <c r="AU84" s="18" t="s">
        <v>130</v>
      </c>
      <c r="BK84" s="176">
        <f>BK85</f>
        <v>0</v>
      </c>
    </row>
    <row r="85" spans="1:65" s="12" customFormat="1" ht="25.9" customHeight="1">
      <c r="B85" s="177"/>
      <c r="C85" s="178"/>
      <c r="D85" s="179" t="s">
        <v>67</v>
      </c>
      <c r="E85" s="180" t="s">
        <v>122</v>
      </c>
      <c r="F85" s="180" t="s">
        <v>2143</v>
      </c>
      <c r="G85" s="178"/>
      <c r="H85" s="178"/>
      <c r="I85" s="181"/>
      <c r="J85" s="182">
        <f>BK85</f>
        <v>0</v>
      </c>
      <c r="K85" s="178"/>
      <c r="L85" s="183"/>
      <c r="M85" s="184"/>
      <c r="N85" s="185"/>
      <c r="O85" s="185"/>
      <c r="P85" s="186">
        <f>P86+P90+P99+P102</f>
        <v>0</v>
      </c>
      <c r="Q85" s="185"/>
      <c r="R85" s="186">
        <f>R86+R90+R99+R102</f>
        <v>0</v>
      </c>
      <c r="S85" s="185"/>
      <c r="T85" s="187">
        <f>T86+T90+T99+T102</f>
        <v>0</v>
      </c>
      <c r="AR85" s="188" t="s">
        <v>198</v>
      </c>
      <c r="AT85" s="189" t="s">
        <v>67</v>
      </c>
      <c r="AU85" s="189" t="s">
        <v>68</v>
      </c>
      <c r="AY85" s="188" t="s">
        <v>166</v>
      </c>
      <c r="BK85" s="190">
        <f>BK86+BK90+BK99+BK102</f>
        <v>0</v>
      </c>
    </row>
    <row r="86" spans="1:65" s="12" customFormat="1" ht="22.9" customHeight="1">
      <c r="B86" s="177"/>
      <c r="C86" s="178"/>
      <c r="D86" s="179" t="s">
        <v>67</v>
      </c>
      <c r="E86" s="191" t="s">
        <v>2144</v>
      </c>
      <c r="F86" s="191" t="s">
        <v>2145</v>
      </c>
      <c r="G86" s="178"/>
      <c r="H86" s="178"/>
      <c r="I86" s="181"/>
      <c r="J86" s="192">
        <f>BK86</f>
        <v>0</v>
      </c>
      <c r="K86" s="178"/>
      <c r="L86" s="183"/>
      <c r="M86" s="184"/>
      <c r="N86" s="185"/>
      <c r="O86" s="185"/>
      <c r="P86" s="186">
        <f>SUM(P87:P89)</f>
        <v>0</v>
      </c>
      <c r="Q86" s="185"/>
      <c r="R86" s="186">
        <f>SUM(R87:R89)</f>
        <v>0</v>
      </c>
      <c r="S86" s="185"/>
      <c r="T86" s="187">
        <f>SUM(T87:T89)</f>
        <v>0</v>
      </c>
      <c r="AR86" s="188" t="s">
        <v>198</v>
      </c>
      <c r="AT86" s="189" t="s">
        <v>67</v>
      </c>
      <c r="AU86" s="189" t="s">
        <v>76</v>
      </c>
      <c r="AY86" s="188" t="s">
        <v>166</v>
      </c>
      <c r="BK86" s="190">
        <f>SUM(BK87:BK89)</f>
        <v>0</v>
      </c>
    </row>
    <row r="87" spans="1:65" s="2" customFormat="1" ht="16.5" customHeight="1">
      <c r="A87" s="35"/>
      <c r="B87" s="36"/>
      <c r="C87" s="193" t="s">
        <v>76</v>
      </c>
      <c r="D87" s="193" t="s">
        <v>168</v>
      </c>
      <c r="E87" s="194" t="s">
        <v>2146</v>
      </c>
      <c r="F87" s="195" t="s">
        <v>2145</v>
      </c>
      <c r="G87" s="196" t="s">
        <v>2147</v>
      </c>
      <c r="H87" s="197">
        <v>1</v>
      </c>
      <c r="I87" s="198"/>
      <c r="J87" s="199">
        <f>ROUND(I87*H87,2)</f>
        <v>0</v>
      </c>
      <c r="K87" s="195" t="s">
        <v>172</v>
      </c>
      <c r="L87" s="40"/>
      <c r="M87" s="200" t="s">
        <v>19</v>
      </c>
      <c r="N87" s="201" t="s">
        <v>39</v>
      </c>
      <c r="O87" s="65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2148</v>
      </c>
      <c r="AT87" s="204" t="s">
        <v>168</v>
      </c>
      <c r="AU87" s="204" t="s">
        <v>78</v>
      </c>
      <c r="AY87" s="18" t="s">
        <v>166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8" t="s">
        <v>76</v>
      </c>
      <c r="BK87" s="205">
        <f>ROUND(I87*H87,2)</f>
        <v>0</v>
      </c>
      <c r="BL87" s="18" t="s">
        <v>2148</v>
      </c>
      <c r="BM87" s="204" t="s">
        <v>2149</v>
      </c>
    </row>
    <row r="88" spans="1:65" s="2" customFormat="1" ht="16.5" customHeight="1">
      <c r="A88" s="35"/>
      <c r="B88" s="36"/>
      <c r="C88" s="193" t="s">
        <v>78</v>
      </c>
      <c r="D88" s="193" t="s">
        <v>168</v>
      </c>
      <c r="E88" s="194" t="s">
        <v>2150</v>
      </c>
      <c r="F88" s="195" t="s">
        <v>2151</v>
      </c>
      <c r="G88" s="196" t="s">
        <v>2147</v>
      </c>
      <c r="H88" s="197">
        <v>1</v>
      </c>
      <c r="I88" s="198"/>
      <c r="J88" s="199">
        <f>ROUND(I88*H88,2)</f>
        <v>0</v>
      </c>
      <c r="K88" s="195" t="s">
        <v>172</v>
      </c>
      <c r="L88" s="40"/>
      <c r="M88" s="200" t="s">
        <v>19</v>
      </c>
      <c r="N88" s="201" t="s">
        <v>39</v>
      </c>
      <c r="O88" s="65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2148</v>
      </c>
      <c r="AT88" s="204" t="s">
        <v>168</v>
      </c>
      <c r="AU88" s="204" t="s">
        <v>78</v>
      </c>
      <c r="AY88" s="18" t="s">
        <v>166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76</v>
      </c>
      <c r="BK88" s="205">
        <f>ROUND(I88*H88,2)</f>
        <v>0</v>
      </c>
      <c r="BL88" s="18" t="s">
        <v>2148</v>
      </c>
      <c r="BM88" s="204" t="s">
        <v>2152</v>
      </c>
    </row>
    <row r="89" spans="1:65" s="2" customFormat="1" ht="16.5" customHeight="1">
      <c r="A89" s="35"/>
      <c r="B89" s="36"/>
      <c r="C89" s="193" t="s">
        <v>183</v>
      </c>
      <c r="D89" s="193" t="s">
        <v>168</v>
      </c>
      <c r="E89" s="194" t="s">
        <v>2153</v>
      </c>
      <c r="F89" s="195" t="s">
        <v>2154</v>
      </c>
      <c r="G89" s="196" t="s">
        <v>2147</v>
      </c>
      <c r="H89" s="197">
        <v>1</v>
      </c>
      <c r="I89" s="198"/>
      <c r="J89" s="199">
        <f>ROUND(I89*H89,2)</f>
        <v>0</v>
      </c>
      <c r="K89" s="195" t="s">
        <v>172</v>
      </c>
      <c r="L89" s="40"/>
      <c r="M89" s="200" t="s">
        <v>19</v>
      </c>
      <c r="N89" s="201" t="s">
        <v>39</v>
      </c>
      <c r="O89" s="65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2148</v>
      </c>
      <c r="AT89" s="204" t="s">
        <v>168</v>
      </c>
      <c r="AU89" s="204" t="s">
        <v>78</v>
      </c>
      <c r="AY89" s="18" t="s">
        <v>166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8" t="s">
        <v>76</v>
      </c>
      <c r="BK89" s="205">
        <f>ROUND(I89*H89,2)</f>
        <v>0</v>
      </c>
      <c r="BL89" s="18" t="s">
        <v>2148</v>
      </c>
      <c r="BM89" s="204" t="s">
        <v>2155</v>
      </c>
    </row>
    <row r="90" spans="1:65" s="12" customFormat="1" ht="22.9" customHeight="1">
      <c r="B90" s="177"/>
      <c r="C90" s="178"/>
      <c r="D90" s="179" t="s">
        <v>67</v>
      </c>
      <c r="E90" s="191" t="s">
        <v>2156</v>
      </c>
      <c r="F90" s="191" t="s">
        <v>2157</v>
      </c>
      <c r="G90" s="178"/>
      <c r="H90" s="178"/>
      <c r="I90" s="181"/>
      <c r="J90" s="192">
        <f>BK90</f>
        <v>0</v>
      </c>
      <c r="K90" s="178"/>
      <c r="L90" s="183"/>
      <c r="M90" s="184"/>
      <c r="N90" s="185"/>
      <c r="O90" s="185"/>
      <c r="P90" s="186">
        <f>SUM(P91:P98)</f>
        <v>0</v>
      </c>
      <c r="Q90" s="185"/>
      <c r="R90" s="186">
        <f>SUM(R91:R98)</f>
        <v>0</v>
      </c>
      <c r="S90" s="185"/>
      <c r="T90" s="187">
        <f>SUM(T91:T98)</f>
        <v>0</v>
      </c>
      <c r="AR90" s="188" t="s">
        <v>198</v>
      </c>
      <c r="AT90" s="189" t="s">
        <v>67</v>
      </c>
      <c r="AU90" s="189" t="s">
        <v>76</v>
      </c>
      <c r="AY90" s="188" t="s">
        <v>166</v>
      </c>
      <c r="BK90" s="190">
        <f>SUM(BK91:BK98)</f>
        <v>0</v>
      </c>
    </row>
    <row r="91" spans="1:65" s="2" customFormat="1" ht="16.5" customHeight="1">
      <c r="A91" s="35"/>
      <c r="B91" s="36"/>
      <c r="C91" s="193" t="s">
        <v>173</v>
      </c>
      <c r="D91" s="193" t="s">
        <v>168</v>
      </c>
      <c r="E91" s="194" t="s">
        <v>2158</v>
      </c>
      <c r="F91" s="195" t="s">
        <v>2157</v>
      </c>
      <c r="G91" s="196" t="s">
        <v>2147</v>
      </c>
      <c r="H91" s="197">
        <v>1</v>
      </c>
      <c r="I91" s="198"/>
      <c r="J91" s="199">
        <f>ROUND(I91*H91,2)</f>
        <v>0</v>
      </c>
      <c r="K91" s="195" t="s">
        <v>172</v>
      </c>
      <c r="L91" s="40"/>
      <c r="M91" s="200" t="s">
        <v>19</v>
      </c>
      <c r="N91" s="201" t="s">
        <v>39</v>
      </c>
      <c r="O91" s="65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2148</v>
      </c>
      <c r="AT91" s="204" t="s">
        <v>168</v>
      </c>
      <c r="AU91" s="204" t="s">
        <v>78</v>
      </c>
      <c r="AY91" s="18" t="s">
        <v>166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76</v>
      </c>
      <c r="BK91" s="205">
        <f>ROUND(I91*H91,2)</f>
        <v>0</v>
      </c>
      <c r="BL91" s="18" t="s">
        <v>2148</v>
      </c>
      <c r="BM91" s="204" t="s">
        <v>2159</v>
      </c>
    </row>
    <row r="92" spans="1:65" s="2" customFormat="1" ht="16.5" customHeight="1">
      <c r="A92" s="35"/>
      <c r="B92" s="36"/>
      <c r="C92" s="193" t="s">
        <v>198</v>
      </c>
      <c r="D92" s="193" t="s">
        <v>168</v>
      </c>
      <c r="E92" s="194" t="s">
        <v>2160</v>
      </c>
      <c r="F92" s="195" t="s">
        <v>2161</v>
      </c>
      <c r="G92" s="196" t="s">
        <v>2147</v>
      </c>
      <c r="H92" s="197">
        <v>1</v>
      </c>
      <c r="I92" s="198"/>
      <c r="J92" s="199">
        <f>ROUND(I92*H92,2)</f>
        <v>0</v>
      </c>
      <c r="K92" s="195" t="s">
        <v>172</v>
      </c>
      <c r="L92" s="40"/>
      <c r="M92" s="200" t="s">
        <v>19</v>
      </c>
      <c r="N92" s="201" t="s">
        <v>39</v>
      </c>
      <c r="O92" s="65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2148</v>
      </c>
      <c r="AT92" s="204" t="s">
        <v>168</v>
      </c>
      <c r="AU92" s="204" t="s">
        <v>78</v>
      </c>
      <c r="AY92" s="18" t="s">
        <v>166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8" t="s">
        <v>76</v>
      </c>
      <c r="BK92" s="205">
        <f>ROUND(I92*H92,2)</f>
        <v>0</v>
      </c>
      <c r="BL92" s="18" t="s">
        <v>2148</v>
      </c>
      <c r="BM92" s="204" t="s">
        <v>2162</v>
      </c>
    </row>
    <row r="93" spans="1:65" s="13" customFormat="1" ht="22.5">
      <c r="B93" s="206"/>
      <c r="C93" s="207"/>
      <c r="D93" s="208" t="s">
        <v>175</v>
      </c>
      <c r="E93" s="209" t="s">
        <v>19</v>
      </c>
      <c r="F93" s="210" t="s">
        <v>2163</v>
      </c>
      <c r="G93" s="207"/>
      <c r="H93" s="209" t="s">
        <v>19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175</v>
      </c>
      <c r="AU93" s="216" t="s">
        <v>78</v>
      </c>
      <c r="AV93" s="13" t="s">
        <v>76</v>
      </c>
      <c r="AW93" s="13" t="s">
        <v>30</v>
      </c>
      <c r="AX93" s="13" t="s">
        <v>68</v>
      </c>
      <c r="AY93" s="216" t="s">
        <v>166</v>
      </c>
    </row>
    <row r="94" spans="1:65" s="14" customFormat="1" ht="11.25">
      <c r="B94" s="217"/>
      <c r="C94" s="218"/>
      <c r="D94" s="208" t="s">
        <v>175</v>
      </c>
      <c r="E94" s="219" t="s">
        <v>19</v>
      </c>
      <c r="F94" s="220" t="s">
        <v>76</v>
      </c>
      <c r="G94" s="218"/>
      <c r="H94" s="221">
        <v>1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175</v>
      </c>
      <c r="AU94" s="227" t="s">
        <v>78</v>
      </c>
      <c r="AV94" s="14" t="s">
        <v>78</v>
      </c>
      <c r="AW94" s="14" t="s">
        <v>30</v>
      </c>
      <c r="AX94" s="14" t="s">
        <v>76</v>
      </c>
      <c r="AY94" s="227" t="s">
        <v>166</v>
      </c>
    </row>
    <row r="95" spans="1:65" s="2" customFormat="1" ht="16.5" customHeight="1">
      <c r="A95" s="35"/>
      <c r="B95" s="36"/>
      <c r="C95" s="193" t="s">
        <v>204</v>
      </c>
      <c r="D95" s="193" t="s">
        <v>168</v>
      </c>
      <c r="E95" s="194" t="s">
        <v>2164</v>
      </c>
      <c r="F95" s="195" t="s">
        <v>2165</v>
      </c>
      <c r="G95" s="196" t="s">
        <v>2147</v>
      </c>
      <c r="H95" s="197">
        <v>1</v>
      </c>
      <c r="I95" s="198"/>
      <c r="J95" s="199">
        <f>ROUND(I95*H95,2)</f>
        <v>0</v>
      </c>
      <c r="K95" s="195" t="s">
        <v>172</v>
      </c>
      <c r="L95" s="40"/>
      <c r="M95" s="200" t="s">
        <v>19</v>
      </c>
      <c r="N95" s="201" t="s">
        <v>39</v>
      </c>
      <c r="O95" s="65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2148</v>
      </c>
      <c r="AT95" s="204" t="s">
        <v>168</v>
      </c>
      <c r="AU95" s="204" t="s">
        <v>78</v>
      </c>
      <c r="AY95" s="18" t="s">
        <v>166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76</v>
      </c>
      <c r="BK95" s="205">
        <f>ROUND(I95*H95,2)</f>
        <v>0</v>
      </c>
      <c r="BL95" s="18" t="s">
        <v>2148</v>
      </c>
      <c r="BM95" s="204" t="s">
        <v>2166</v>
      </c>
    </row>
    <row r="96" spans="1:65" s="13" customFormat="1" ht="22.5">
      <c r="B96" s="206"/>
      <c r="C96" s="207"/>
      <c r="D96" s="208" t="s">
        <v>175</v>
      </c>
      <c r="E96" s="209" t="s">
        <v>19</v>
      </c>
      <c r="F96" s="210" t="s">
        <v>2167</v>
      </c>
      <c r="G96" s="207"/>
      <c r="H96" s="209" t="s">
        <v>19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175</v>
      </c>
      <c r="AU96" s="216" t="s">
        <v>78</v>
      </c>
      <c r="AV96" s="13" t="s">
        <v>76</v>
      </c>
      <c r="AW96" s="13" t="s">
        <v>30</v>
      </c>
      <c r="AX96" s="13" t="s">
        <v>68</v>
      </c>
      <c r="AY96" s="216" t="s">
        <v>166</v>
      </c>
    </row>
    <row r="97" spans="1:65" s="14" customFormat="1" ht="11.25">
      <c r="B97" s="217"/>
      <c r="C97" s="218"/>
      <c r="D97" s="208" t="s">
        <v>175</v>
      </c>
      <c r="E97" s="219" t="s">
        <v>19</v>
      </c>
      <c r="F97" s="220" t="s">
        <v>76</v>
      </c>
      <c r="G97" s="218"/>
      <c r="H97" s="221">
        <v>1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175</v>
      </c>
      <c r="AU97" s="227" t="s">
        <v>78</v>
      </c>
      <c r="AV97" s="14" t="s">
        <v>78</v>
      </c>
      <c r="AW97" s="14" t="s">
        <v>30</v>
      </c>
      <c r="AX97" s="14" t="s">
        <v>76</v>
      </c>
      <c r="AY97" s="227" t="s">
        <v>166</v>
      </c>
    </row>
    <row r="98" spans="1:65" s="2" customFormat="1" ht="16.5" customHeight="1">
      <c r="A98" s="35"/>
      <c r="B98" s="36"/>
      <c r="C98" s="193" t="s">
        <v>210</v>
      </c>
      <c r="D98" s="193" t="s">
        <v>168</v>
      </c>
      <c r="E98" s="194" t="s">
        <v>2168</v>
      </c>
      <c r="F98" s="195" t="s">
        <v>2169</v>
      </c>
      <c r="G98" s="196" t="s">
        <v>2147</v>
      </c>
      <c r="H98" s="197">
        <v>1</v>
      </c>
      <c r="I98" s="198"/>
      <c r="J98" s="199">
        <f>ROUND(I98*H98,2)</f>
        <v>0</v>
      </c>
      <c r="K98" s="195" t="s">
        <v>172</v>
      </c>
      <c r="L98" s="40"/>
      <c r="M98" s="200" t="s">
        <v>19</v>
      </c>
      <c r="N98" s="201" t="s">
        <v>39</v>
      </c>
      <c r="O98" s="65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2148</v>
      </c>
      <c r="AT98" s="204" t="s">
        <v>168</v>
      </c>
      <c r="AU98" s="204" t="s">
        <v>78</v>
      </c>
      <c r="AY98" s="18" t="s">
        <v>166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76</v>
      </c>
      <c r="BK98" s="205">
        <f>ROUND(I98*H98,2)</f>
        <v>0</v>
      </c>
      <c r="BL98" s="18" t="s">
        <v>2148</v>
      </c>
      <c r="BM98" s="204" t="s">
        <v>2170</v>
      </c>
    </row>
    <row r="99" spans="1:65" s="12" customFormat="1" ht="22.9" customHeight="1">
      <c r="B99" s="177"/>
      <c r="C99" s="178"/>
      <c r="D99" s="179" t="s">
        <v>67</v>
      </c>
      <c r="E99" s="191" t="s">
        <v>2171</v>
      </c>
      <c r="F99" s="191" t="s">
        <v>2172</v>
      </c>
      <c r="G99" s="178"/>
      <c r="H99" s="178"/>
      <c r="I99" s="181"/>
      <c r="J99" s="192">
        <f>BK99</f>
        <v>0</v>
      </c>
      <c r="K99" s="178"/>
      <c r="L99" s="183"/>
      <c r="M99" s="184"/>
      <c r="N99" s="185"/>
      <c r="O99" s="185"/>
      <c r="P99" s="186">
        <f>SUM(P100:P101)</f>
        <v>0</v>
      </c>
      <c r="Q99" s="185"/>
      <c r="R99" s="186">
        <f>SUM(R100:R101)</f>
        <v>0</v>
      </c>
      <c r="S99" s="185"/>
      <c r="T99" s="187">
        <f>SUM(T100:T101)</f>
        <v>0</v>
      </c>
      <c r="AR99" s="188" t="s">
        <v>198</v>
      </c>
      <c r="AT99" s="189" t="s">
        <v>67</v>
      </c>
      <c r="AU99" s="189" t="s">
        <v>76</v>
      </c>
      <c r="AY99" s="188" t="s">
        <v>166</v>
      </c>
      <c r="BK99" s="190">
        <f>SUM(BK100:BK101)</f>
        <v>0</v>
      </c>
    </row>
    <row r="100" spans="1:65" s="2" customFormat="1" ht="16.5" customHeight="1">
      <c r="A100" s="35"/>
      <c r="B100" s="36"/>
      <c r="C100" s="193" t="s">
        <v>188</v>
      </c>
      <c r="D100" s="193" t="s">
        <v>168</v>
      </c>
      <c r="E100" s="194" t="s">
        <v>2173</v>
      </c>
      <c r="F100" s="195" t="s">
        <v>2174</v>
      </c>
      <c r="G100" s="196" t="s">
        <v>2147</v>
      </c>
      <c r="H100" s="197">
        <v>1</v>
      </c>
      <c r="I100" s="198"/>
      <c r="J100" s="199">
        <f>ROUND(I100*H100,2)</f>
        <v>0</v>
      </c>
      <c r="K100" s="195" t="s">
        <v>172</v>
      </c>
      <c r="L100" s="40"/>
      <c r="M100" s="200" t="s">
        <v>19</v>
      </c>
      <c r="N100" s="201" t="s">
        <v>39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2148</v>
      </c>
      <c r="AT100" s="204" t="s">
        <v>168</v>
      </c>
      <c r="AU100" s="204" t="s">
        <v>78</v>
      </c>
      <c r="AY100" s="18" t="s">
        <v>166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76</v>
      </c>
      <c r="BK100" s="205">
        <f>ROUND(I100*H100,2)</f>
        <v>0</v>
      </c>
      <c r="BL100" s="18" t="s">
        <v>2148</v>
      </c>
      <c r="BM100" s="204" t="s">
        <v>2175</v>
      </c>
    </row>
    <row r="101" spans="1:65" s="2" customFormat="1" ht="16.5" customHeight="1">
      <c r="A101" s="35"/>
      <c r="B101" s="36"/>
      <c r="C101" s="193" t="s">
        <v>230</v>
      </c>
      <c r="D101" s="193" t="s">
        <v>168</v>
      </c>
      <c r="E101" s="194" t="s">
        <v>2176</v>
      </c>
      <c r="F101" s="195" t="s">
        <v>2177</v>
      </c>
      <c r="G101" s="196" t="s">
        <v>2147</v>
      </c>
      <c r="H101" s="197">
        <v>1</v>
      </c>
      <c r="I101" s="198"/>
      <c r="J101" s="199">
        <f>ROUND(I101*H101,2)</f>
        <v>0</v>
      </c>
      <c r="K101" s="195" t="s">
        <v>172</v>
      </c>
      <c r="L101" s="40"/>
      <c r="M101" s="200" t="s">
        <v>19</v>
      </c>
      <c r="N101" s="201" t="s">
        <v>39</v>
      </c>
      <c r="O101" s="65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2148</v>
      </c>
      <c r="AT101" s="204" t="s">
        <v>168</v>
      </c>
      <c r="AU101" s="204" t="s">
        <v>78</v>
      </c>
      <c r="AY101" s="18" t="s">
        <v>166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76</v>
      </c>
      <c r="BK101" s="205">
        <f>ROUND(I101*H101,2)</f>
        <v>0</v>
      </c>
      <c r="BL101" s="18" t="s">
        <v>2148</v>
      </c>
      <c r="BM101" s="204" t="s">
        <v>2178</v>
      </c>
    </row>
    <row r="102" spans="1:65" s="12" customFormat="1" ht="22.9" customHeight="1">
      <c r="B102" s="177"/>
      <c r="C102" s="178"/>
      <c r="D102" s="179" t="s">
        <v>67</v>
      </c>
      <c r="E102" s="191" t="s">
        <v>2179</v>
      </c>
      <c r="F102" s="191" t="s">
        <v>2180</v>
      </c>
      <c r="G102" s="178"/>
      <c r="H102" s="178"/>
      <c r="I102" s="181"/>
      <c r="J102" s="192">
        <f>BK102</f>
        <v>0</v>
      </c>
      <c r="K102" s="178"/>
      <c r="L102" s="183"/>
      <c r="M102" s="184"/>
      <c r="N102" s="185"/>
      <c r="O102" s="185"/>
      <c r="P102" s="186">
        <f>SUM(P103:P105)</f>
        <v>0</v>
      </c>
      <c r="Q102" s="185"/>
      <c r="R102" s="186">
        <f>SUM(R103:R105)</f>
        <v>0</v>
      </c>
      <c r="S102" s="185"/>
      <c r="T102" s="187">
        <f>SUM(T103:T105)</f>
        <v>0</v>
      </c>
      <c r="AR102" s="188" t="s">
        <v>198</v>
      </c>
      <c r="AT102" s="189" t="s">
        <v>67</v>
      </c>
      <c r="AU102" s="189" t="s">
        <v>76</v>
      </c>
      <c r="AY102" s="188" t="s">
        <v>166</v>
      </c>
      <c r="BK102" s="190">
        <f>SUM(BK103:BK105)</f>
        <v>0</v>
      </c>
    </row>
    <row r="103" spans="1:65" s="2" customFormat="1" ht="16.5" customHeight="1">
      <c r="A103" s="35"/>
      <c r="B103" s="36"/>
      <c r="C103" s="193" t="s">
        <v>239</v>
      </c>
      <c r="D103" s="193" t="s">
        <v>168</v>
      </c>
      <c r="E103" s="194" t="s">
        <v>2181</v>
      </c>
      <c r="F103" s="195" t="s">
        <v>2182</v>
      </c>
      <c r="G103" s="196" t="s">
        <v>2147</v>
      </c>
      <c r="H103" s="197">
        <v>1</v>
      </c>
      <c r="I103" s="198"/>
      <c r="J103" s="199">
        <f>ROUND(I103*H103,2)</f>
        <v>0</v>
      </c>
      <c r="K103" s="195" t="s">
        <v>172</v>
      </c>
      <c r="L103" s="40"/>
      <c r="M103" s="200" t="s">
        <v>19</v>
      </c>
      <c r="N103" s="201" t="s">
        <v>39</v>
      </c>
      <c r="O103" s="65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2148</v>
      </c>
      <c r="AT103" s="204" t="s">
        <v>168</v>
      </c>
      <c r="AU103" s="204" t="s">
        <v>78</v>
      </c>
      <c r="AY103" s="18" t="s">
        <v>166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76</v>
      </c>
      <c r="BK103" s="205">
        <f>ROUND(I103*H103,2)</f>
        <v>0</v>
      </c>
      <c r="BL103" s="18" t="s">
        <v>2148</v>
      </c>
      <c r="BM103" s="204" t="s">
        <v>2183</v>
      </c>
    </row>
    <row r="104" spans="1:65" s="13" customFormat="1" ht="33.75">
      <c r="B104" s="206"/>
      <c r="C104" s="207"/>
      <c r="D104" s="208" t="s">
        <v>175</v>
      </c>
      <c r="E104" s="209" t="s">
        <v>19</v>
      </c>
      <c r="F104" s="210" t="s">
        <v>2184</v>
      </c>
      <c r="G104" s="207"/>
      <c r="H104" s="209" t="s">
        <v>19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175</v>
      </c>
      <c r="AU104" s="216" t="s">
        <v>78</v>
      </c>
      <c r="AV104" s="13" t="s">
        <v>76</v>
      </c>
      <c r="AW104" s="13" t="s">
        <v>30</v>
      </c>
      <c r="AX104" s="13" t="s">
        <v>68</v>
      </c>
      <c r="AY104" s="216" t="s">
        <v>166</v>
      </c>
    </row>
    <row r="105" spans="1:65" s="14" customFormat="1" ht="11.25">
      <c r="B105" s="217"/>
      <c r="C105" s="218"/>
      <c r="D105" s="208" t="s">
        <v>175</v>
      </c>
      <c r="E105" s="219" t="s">
        <v>19</v>
      </c>
      <c r="F105" s="220" t="s">
        <v>76</v>
      </c>
      <c r="G105" s="218"/>
      <c r="H105" s="221">
        <v>1</v>
      </c>
      <c r="I105" s="222"/>
      <c r="J105" s="218"/>
      <c r="K105" s="218"/>
      <c r="L105" s="223"/>
      <c r="M105" s="261"/>
      <c r="N105" s="262"/>
      <c r="O105" s="262"/>
      <c r="P105" s="262"/>
      <c r="Q105" s="262"/>
      <c r="R105" s="262"/>
      <c r="S105" s="262"/>
      <c r="T105" s="263"/>
      <c r="AT105" s="227" t="s">
        <v>175</v>
      </c>
      <c r="AU105" s="227" t="s">
        <v>78</v>
      </c>
      <c r="AV105" s="14" t="s">
        <v>78</v>
      </c>
      <c r="AW105" s="14" t="s">
        <v>30</v>
      </c>
      <c r="AX105" s="14" t="s">
        <v>76</v>
      </c>
      <c r="AY105" s="227" t="s">
        <v>166</v>
      </c>
    </row>
    <row r="106" spans="1:65" s="2" customFormat="1" ht="6.95" customHeight="1">
      <c r="A106" s="35"/>
      <c r="B106" s="48"/>
      <c r="C106" s="49"/>
      <c r="D106" s="49"/>
      <c r="E106" s="49"/>
      <c r="F106" s="49"/>
      <c r="G106" s="49"/>
      <c r="H106" s="49"/>
      <c r="I106" s="143"/>
      <c r="J106" s="49"/>
      <c r="K106" s="49"/>
      <c r="L106" s="40"/>
      <c r="M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</sheetData>
  <sheetProtection algorithmName="SHA-512" hashValue="pXX1To20DCSI14eqXcBYFkH7jon59ayG+UX3wz0OS8ZVzSI3KHOVNiXmGqf5MpC9eq2WWmaPfWUto/LfO+NLSg==" saltValue="fsB5z79U9JuEmp3W7MYSU/w0D7JfzdqO4ESiNrkpTkfF5H7H9EnlLzQ6XBNBDLmPhD9usL60iG1b+m+wQZYXzA==" spinCount="100000" sheet="1" objects="1" scenarios="1" formatColumns="0" formatRows="0" autoFilter="0"/>
  <autoFilter ref="C83:K10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4.25"/>
  <cols>
    <col min="1" max="1" width="8.33203125" style="264" customWidth="1"/>
    <col min="2" max="2" width="1.6640625" style="264" customWidth="1"/>
    <col min="3" max="4" width="5" style="264" customWidth="1"/>
    <col min="5" max="5" width="11.6640625" style="264" customWidth="1"/>
    <col min="6" max="6" width="9.1640625" style="264" customWidth="1"/>
    <col min="7" max="7" width="5" style="264" customWidth="1"/>
    <col min="8" max="8" width="77.83203125" style="264" customWidth="1"/>
    <col min="9" max="10" width="20" style="264" customWidth="1"/>
    <col min="11" max="11" width="1.6640625" style="264" customWidth="1"/>
  </cols>
  <sheetData>
    <row r="1" spans="2:11" s="1" customFormat="1" ht="37.5" customHeight="1"/>
    <row r="2" spans="2:11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pans="2:11" s="16" customFormat="1" ht="45" customHeight="1">
      <c r="B3" s="268"/>
      <c r="C3" s="397" t="s">
        <v>2185</v>
      </c>
      <c r="D3" s="397"/>
      <c r="E3" s="397"/>
      <c r="F3" s="397"/>
      <c r="G3" s="397"/>
      <c r="H3" s="397"/>
      <c r="I3" s="397"/>
      <c r="J3" s="397"/>
      <c r="K3" s="269"/>
    </row>
    <row r="4" spans="2:11" s="1" customFormat="1" ht="25.5" customHeight="1">
      <c r="B4" s="270"/>
      <c r="C4" s="402" t="s">
        <v>2186</v>
      </c>
      <c r="D4" s="402"/>
      <c r="E4" s="402"/>
      <c r="F4" s="402"/>
      <c r="G4" s="402"/>
      <c r="H4" s="402"/>
      <c r="I4" s="402"/>
      <c r="J4" s="402"/>
      <c r="K4" s="271"/>
    </row>
    <row r="5" spans="2:11" s="1" customFormat="1" ht="5.25" customHeight="1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s="1" customFormat="1" ht="15" customHeight="1">
      <c r="B6" s="270"/>
      <c r="C6" s="401" t="s">
        <v>2187</v>
      </c>
      <c r="D6" s="401"/>
      <c r="E6" s="401"/>
      <c r="F6" s="401"/>
      <c r="G6" s="401"/>
      <c r="H6" s="401"/>
      <c r="I6" s="401"/>
      <c r="J6" s="401"/>
      <c r="K6" s="271"/>
    </row>
    <row r="7" spans="2:11" s="1" customFormat="1" ht="15" customHeight="1">
      <c r="B7" s="274"/>
      <c r="C7" s="401" t="s">
        <v>2188</v>
      </c>
      <c r="D7" s="401"/>
      <c r="E7" s="401"/>
      <c r="F7" s="401"/>
      <c r="G7" s="401"/>
      <c r="H7" s="401"/>
      <c r="I7" s="401"/>
      <c r="J7" s="401"/>
      <c r="K7" s="271"/>
    </row>
    <row r="8" spans="2:11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pans="2:11" s="1" customFormat="1" ht="15" customHeight="1">
      <c r="B9" s="274"/>
      <c r="C9" s="401" t="s">
        <v>2189</v>
      </c>
      <c r="D9" s="401"/>
      <c r="E9" s="401"/>
      <c r="F9" s="401"/>
      <c r="G9" s="401"/>
      <c r="H9" s="401"/>
      <c r="I9" s="401"/>
      <c r="J9" s="401"/>
      <c r="K9" s="271"/>
    </row>
    <row r="10" spans="2:11" s="1" customFormat="1" ht="15" customHeight="1">
      <c r="B10" s="274"/>
      <c r="C10" s="273"/>
      <c r="D10" s="401" t="s">
        <v>2190</v>
      </c>
      <c r="E10" s="401"/>
      <c r="F10" s="401"/>
      <c r="G10" s="401"/>
      <c r="H10" s="401"/>
      <c r="I10" s="401"/>
      <c r="J10" s="401"/>
      <c r="K10" s="271"/>
    </row>
    <row r="11" spans="2:11" s="1" customFormat="1" ht="15" customHeight="1">
      <c r="B11" s="274"/>
      <c r="C11" s="275"/>
      <c r="D11" s="401" t="s">
        <v>2191</v>
      </c>
      <c r="E11" s="401"/>
      <c r="F11" s="401"/>
      <c r="G11" s="401"/>
      <c r="H11" s="401"/>
      <c r="I11" s="401"/>
      <c r="J11" s="401"/>
      <c r="K11" s="271"/>
    </row>
    <row r="12" spans="2:11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pans="2:11" s="1" customFormat="1" ht="15" customHeight="1">
      <c r="B13" s="274"/>
      <c r="C13" s="275"/>
      <c r="D13" s="276" t="s">
        <v>2192</v>
      </c>
      <c r="E13" s="273"/>
      <c r="F13" s="273"/>
      <c r="G13" s="273"/>
      <c r="H13" s="273"/>
      <c r="I13" s="273"/>
      <c r="J13" s="273"/>
      <c r="K13" s="271"/>
    </row>
    <row r="14" spans="2:11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pans="2:11" s="1" customFormat="1" ht="15" customHeight="1">
      <c r="B15" s="274"/>
      <c r="C15" s="275"/>
      <c r="D15" s="401" t="s">
        <v>2193</v>
      </c>
      <c r="E15" s="401"/>
      <c r="F15" s="401"/>
      <c r="G15" s="401"/>
      <c r="H15" s="401"/>
      <c r="I15" s="401"/>
      <c r="J15" s="401"/>
      <c r="K15" s="271"/>
    </row>
    <row r="16" spans="2:11" s="1" customFormat="1" ht="15" customHeight="1">
      <c r="B16" s="274"/>
      <c r="C16" s="275"/>
      <c r="D16" s="401" t="s">
        <v>2194</v>
      </c>
      <c r="E16" s="401"/>
      <c r="F16" s="401"/>
      <c r="G16" s="401"/>
      <c r="H16" s="401"/>
      <c r="I16" s="401"/>
      <c r="J16" s="401"/>
      <c r="K16" s="271"/>
    </row>
    <row r="17" spans="2:11" s="1" customFormat="1" ht="15" customHeight="1">
      <c r="B17" s="274"/>
      <c r="C17" s="275"/>
      <c r="D17" s="401" t="s">
        <v>2195</v>
      </c>
      <c r="E17" s="401"/>
      <c r="F17" s="401"/>
      <c r="G17" s="401"/>
      <c r="H17" s="401"/>
      <c r="I17" s="401"/>
      <c r="J17" s="401"/>
      <c r="K17" s="271"/>
    </row>
    <row r="18" spans="2:11" s="1" customFormat="1" ht="15" customHeight="1">
      <c r="B18" s="274"/>
      <c r="C18" s="275"/>
      <c r="D18" s="275"/>
      <c r="E18" s="277" t="s">
        <v>75</v>
      </c>
      <c r="F18" s="401" t="s">
        <v>2196</v>
      </c>
      <c r="G18" s="401"/>
      <c r="H18" s="401"/>
      <c r="I18" s="401"/>
      <c r="J18" s="401"/>
      <c r="K18" s="271"/>
    </row>
    <row r="19" spans="2:11" s="1" customFormat="1" ht="15" customHeight="1">
      <c r="B19" s="274"/>
      <c r="C19" s="275"/>
      <c r="D19" s="275"/>
      <c r="E19" s="277" t="s">
        <v>2197</v>
      </c>
      <c r="F19" s="401" t="s">
        <v>2198</v>
      </c>
      <c r="G19" s="401"/>
      <c r="H19" s="401"/>
      <c r="I19" s="401"/>
      <c r="J19" s="401"/>
      <c r="K19" s="271"/>
    </row>
    <row r="20" spans="2:11" s="1" customFormat="1" ht="15" customHeight="1">
      <c r="B20" s="274"/>
      <c r="C20" s="275"/>
      <c r="D20" s="275"/>
      <c r="E20" s="277" t="s">
        <v>2199</v>
      </c>
      <c r="F20" s="401" t="s">
        <v>2200</v>
      </c>
      <c r="G20" s="401"/>
      <c r="H20" s="401"/>
      <c r="I20" s="401"/>
      <c r="J20" s="401"/>
      <c r="K20" s="271"/>
    </row>
    <row r="21" spans="2:11" s="1" customFormat="1" ht="15" customHeight="1">
      <c r="B21" s="274"/>
      <c r="C21" s="275"/>
      <c r="D21" s="275"/>
      <c r="E21" s="277" t="s">
        <v>2201</v>
      </c>
      <c r="F21" s="401" t="s">
        <v>2202</v>
      </c>
      <c r="G21" s="401"/>
      <c r="H21" s="401"/>
      <c r="I21" s="401"/>
      <c r="J21" s="401"/>
      <c r="K21" s="271"/>
    </row>
    <row r="22" spans="2:11" s="1" customFormat="1" ht="15" customHeight="1">
      <c r="B22" s="274"/>
      <c r="C22" s="275"/>
      <c r="D22" s="275"/>
      <c r="E22" s="277" t="s">
        <v>2203</v>
      </c>
      <c r="F22" s="401" t="s">
        <v>2204</v>
      </c>
      <c r="G22" s="401"/>
      <c r="H22" s="401"/>
      <c r="I22" s="401"/>
      <c r="J22" s="401"/>
      <c r="K22" s="271"/>
    </row>
    <row r="23" spans="2:11" s="1" customFormat="1" ht="15" customHeight="1">
      <c r="B23" s="274"/>
      <c r="C23" s="275"/>
      <c r="D23" s="275"/>
      <c r="E23" s="277" t="s">
        <v>89</v>
      </c>
      <c r="F23" s="401" t="s">
        <v>2205</v>
      </c>
      <c r="G23" s="401"/>
      <c r="H23" s="401"/>
      <c r="I23" s="401"/>
      <c r="J23" s="401"/>
      <c r="K23" s="271"/>
    </row>
    <row r="24" spans="2:11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pans="2:11" s="1" customFormat="1" ht="15" customHeight="1">
      <c r="B25" s="274"/>
      <c r="C25" s="401" t="s">
        <v>2206</v>
      </c>
      <c r="D25" s="401"/>
      <c r="E25" s="401"/>
      <c r="F25" s="401"/>
      <c r="G25" s="401"/>
      <c r="H25" s="401"/>
      <c r="I25" s="401"/>
      <c r="J25" s="401"/>
      <c r="K25" s="271"/>
    </row>
    <row r="26" spans="2:11" s="1" customFormat="1" ht="15" customHeight="1">
      <c r="B26" s="274"/>
      <c r="C26" s="401" t="s">
        <v>2207</v>
      </c>
      <c r="D26" s="401"/>
      <c r="E26" s="401"/>
      <c r="F26" s="401"/>
      <c r="G26" s="401"/>
      <c r="H26" s="401"/>
      <c r="I26" s="401"/>
      <c r="J26" s="401"/>
      <c r="K26" s="271"/>
    </row>
    <row r="27" spans="2:11" s="1" customFormat="1" ht="15" customHeight="1">
      <c r="B27" s="274"/>
      <c r="C27" s="273"/>
      <c r="D27" s="401" t="s">
        <v>2208</v>
      </c>
      <c r="E27" s="401"/>
      <c r="F27" s="401"/>
      <c r="G27" s="401"/>
      <c r="H27" s="401"/>
      <c r="I27" s="401"/>
      <c r="J27" s="401"/>
      <c r="K27" s="271"/>
    </row>
    <row r="28" spans="2:11" s="1" customFormat="1" ht="15" customHeight="1">
      <c r="B28" s="274"/>
      <c r="C28" s="275"/>
      <c r="D28" s="401" t="s">
        <v>2209</v>
      </c>
      <c r="E28" s="401"/>
      <c r="F28" s="401"/>
      <c r="G28" s="401"/>
      <c r="H28" s="401"/>
      <c r="I28" s="401"/>
      <c r="J28" s="401"/>
      <c r="K28" s="271"/>
    </row>
    <row r="29" spans="2:11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pans="2:11" s="1" customFormat="1" ht="15" customHeight="1">
      <c r="B30" s="274"/>
      <c r="C30" s="275"/>
      <c r="D30" s="401" t="s">
        <v>2210</v>
      </c>
      <c r="E30" s="401"/>
      <c r="F30" s="401"/>
      <c r="G30" s="401"/>
      <c r="H30" s="401"/>
      <c r="I30" s="401"/>
      <c r="J30" s="401"/>
      <c r="K30" s="271"/>
    </row>
    <row r="31" spans="2:11" s="1" customFormat="1" ht="15" customHeight="1">
      <c r="B31" s="274"/>
      <c r="C31" s="275"/>
      <c r="D31" s="401" t="s">
        <v>2211</v>
      </c>
      <c r="E31" s="401"/>
      <c r="F31" s="401"/>
      <c r="G31" s="401"/>
      <c r="H31" s="401"/>
      <c r="I31" s="401"/>
      <c r="J31" s="401"/>
      <c r="K31" s="271"/>
    </row>
    <row r="32" spans="2:11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pans="2:11" s="1" customFormat="1" ht="15" customHeight="1">
      <c r="B33" s="274"/>
      <c r="C33" s="275"/>
      <c r="D33" s="401" t="s">
        <v>2212</v>
      </c>
      <c r="E33" s="401"/>
      <c r="F33" s="401"/>
      <c r="G33" s="401"/>
      <c r="H33" s="401"/>
      <c r="I33" s="401"/>
      <c r="J33" s="401"/>
      <c r="K33" s="271"/>
    </row>
    <row r="34" spans="2:11" s="1" customFormat="1" ht="15" customHeight="1">
      <c r="B34" s="274"/>
      <c r="C34" s="275"/>
      <c r="D34" s="401" t="s">
        <v>2213</v>
      </c>
      <c r="E34" s="401"/>
      <c r="F34" s="401"/>
      <c r="G34" s="401"/>
      <c r="H34" s="401"/>
      <c r="I34" s="401"/>
      <c r="J34" s="401"/>
      <c r="K34" s="271"/>
    </row>
    <row r="35" spans="2:11" s="1" customFormat="1" ht="15" customHeight="1">
      <c r="B35" s="274"/>
      <c r="C35" s="275"/>
      <c r="D35" s="401" t="s">
        <v>2214</v>
      </c>
      <c r="E35" s="401"/>
      <c r="F35" s="401"/>
      <c r="G35" s="401"/>
      <c r="H35" s="401"/>
      <c r="I35" s="401"/>
      <c r="J35" s="401"/>
      <c r="K35" s="271"/>
    </row>
    <row r="36" spans="2:11" s="1" customFormat="1" ht="15" customHeight="1">
      <c r="B36" s="274"/>
      <c r="C36" s="275"/>
      <c r="D36" s="273"/>
      <c r="E36" s="276" t="s">
        <v>152</v>
      </c>
      <c r="F36" s="273"/>
      <c r="G36" s="401" t="s">
        <v>2215</v>
      </c>
      <c r="H36" s="401"/>
      <c r="I36" s="401"/>
      <c r="J36" s="401"/>
      <c r="K36" s="271"/>
    </row>
    <row r="37" spans="2:11" s="1" customFormat="1" ht="30.75" customHeight="1">
      <c r="B37" s="274"/>
      <c r="C37" s="275"/>
      <c r="D37" s="273"/>
      <c r="E37" s="276" t="s">
        <v>2216</v>
      </c>
      <c r="F37" s="273"/>
      <c r="G37" s="401" t="s">
        <v>2217</v>
      </c>
      <c r="H37" s="401"/>
      <c r="I37" s="401"/>
      <c r="J37" s="401"/>
      <c r="K37" s="271"/>
    </row>
    <row r="38" spans="2:11" s="1" customFormat="1" ht="15" customHeight="1">
      <c r="B38" s="274"/>
      <c r="C38" s="275"/>
      <c r="D38" s="273"/>
      <c r="E38" s="276" t="s">
        <v>49</v>
      </c>
      <c r="F38" s="273"/>
      <c r="G38" s="401" t="s">
        <v>2218</v>
      </c>
      <c r="H38" s="401"/>
      <c r="I38" s="401"/>
      <c r="J38" s="401"/>
      <c r="K38" s="271"/>
    </row>
    <row r="39" spans="2:11" s="1" customFormat="1" ht="15" customHeight="1">
      <c r="B39" s="274"/>
      <c r="C39" s="275"/>
      <c r="D39" s="273"/>
      <c r="E39" s="276" t="s">
        <v>50</v>
      </c>
      <c r="F39" s="273"/>
      <c r="G39" s="401" t="s">
        <v>2219</v>
      </c>
      <c r="H39" s="401"/>
      <c r="I39" s="401"/>
      <c r="J39" s="401"/>
      <c r="K39" s="271"/>
    </row>
    <row r="40" spans="2:11" s="1" customFormat="1" ht="15" customHeight="1">
      <c r="B40" s="274"/>
      <c r="C40" s="275"/>
      <c r="D40" s="273"/>
      <c r="E40" s="276" t="s">
        <v>153</v>
      </c>
      <c r="F40" s="273"/>
      <c r="G40" s="401" t="s">
        <v>2220</v>
      </c>
      <c r="H40" s="401"/>
      <c r="I40" s="401"/>
      <c r="J40" s="401"/>
      <c r="K40" s="271"/>
    </row>
    <row r="41" spans="2:11" s="1" customFormat="1" ht="15" customHeight="1">
      <c r="B41" s="274"/>
      <c r="C41" s="275"/>
      <c r="D41" s="273"/>
      <c r="E41" s="276" t="s">
        <v>154</v>
      </c>
      <c r="F41" s="273"/>
      <c r="G41" s="401" t="s">
        <v>2221</v>
      </c>
      <c r="H41" s="401"/>
      <c r="I41" s="401"/>
      <c r="J41" s="401"/>
      <c r="K41" s="271"/>
    </row>
    <row r="42" spans="2:11" s="1" customFormat="1" ht="15" customHeight="1">
      <c r="B42" s="274"/>
      <c r="C42" s="275"/>
      <c r="D42" s="273"/>
      <c r="E42" s="276" t="s">
        <v>2222</v>
      </c>
      <c r="F42" s="273"/>
      <c r="G42" s="401" t="s">
        <v>2223</v>
      </c>
      <c r="H42" s="401"/>
      <c r="I42" s="401"/>
      <c r="J42" s="401"/>
      <c r="K42" s="271"/>
    </row>
    <row r="43" spans="2:11" s="1" customFormat="1" ht="15" customHeight="1">
      <c r="B43" s="274"/>
      <c r="C43" s="275"/>
      <c r="D43" s="273"/>
      <c r="E43" s="276"/>
      <c r="F43" s="273"/>
      <c r="G43" s="401" t="s">
        <v>2224</v>
      </c>
      <c r="H43" s="401"/>
      <c r="I43" s="401"/>
      <c r="J43" s="401"/>
      <c r="K43" s="271"/>
    </row>
    <row r="44" spans="2:11" s="1" customFormat="1" ht="15" customHeight="1">
      <c r="B44" s="274"/>
      <c r="C44" s="275"/>
      <c r="D44" s="273"/>
      <c r="E44" s="276" t="s">
        <v>2225</v>
      </c>
      <c r="F44" s="273"/>
      <c r="G44" s="401" t="s">
        <v>2226</v>
      </c>
      <c r="H44" s="401"/>
      <c r="I44" s="401"/>
      <c r="J44" s="401"/>
      <c r="K44" s="271"/>
    </row>
    <row r="45" spans="2:11" s="1" customFormat="1" ht="15" customHeight="1">
      <c r="B45" s="274"/>
      <c r="C45" s="275"/>
      <c r="D45" s="273"/>
      <c r="E45" s="276" t="s">
        <v>156</v>
      </c>
      <c r="F45" s="273"/>
      <c r="G45" s="401" t="s">
        <v>2227</v>
      </c>
      <c r="H45" s="401"/>
      <c r="I45" s="401"/>
      <c r="J45" s="401"/>
      <c r="K45" s="271"/>
    </row>
    <row r="46" spans="2:11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pans="2:11" s="1" customFormat="1" ht="15" customHeight="1">
      <c r="B47" s="274"/>
      <c r="C47" s="275"/>
      <c r="D47" s="401" t="s">
        <v>2228</v>
      </c>
      <c r="E47" s="401"/>
      <c r="F47" s="401"/>
      <c r="G47" s="401"/>
      <c r="H47" s="401"/>
      <c r="I47" s="401"/>
      <c r="J47" s="401"/>
      <c r="K47" s="271"/>
    </row>
    <row r="48" spans="2:11" s="1" customFormat="1" ht="15" customHeight="1">
      <c r="B48" s="274"/>
      <c r="C48" s="275"/>
      <c r="D48" s="275"/>
      <c r="E48" s="401" t="s">
        <v>2229</v>
      </c>
      <c r="F48" s="401"/>
      <c r="G48" s="401"/>
      <c r="H48" s="401"/>
      <c r="I48" s="401"/>
      <c r="J48" s="401"/>
      <c r="K48" s="271"/>
    </row>
    <row r="49" spans="2:11" s="1" customFormat="1" ht="15" customHeight="1">
      <c r="B49" s="274"/>
      <c r="C49" s="275"/>
      <c r="D49" s="275"/>
      <c r="E49" s="401" t="s">
        <v>2230</v>
      </c>
      <c r="F49" s="401"/>
      <c r="G49" s="401"/>
      <c r="H49" s="401"/>
      <c r="I49" s="401"/>
      <c r="J49" s="401"/>
      <c r="K49" s="271"/>
    </row>
    <row r="50" spans="2:11" s="1" customFormat="1" ht="15" customHeight="1">
      <c r="B50" s="274"/>
      <c r="C50" s="275"/>
      <c r="D50" s="275"/>
      <c r="E50" s="401" t="s">
        <v>2231</v>
      </c>
      <c r="F50" s="401"/>
      <c r="G50" s="401"/>
      <c r="H50" s="401"/>
      <c r="I50" s="401"/>
      <c r="J50" s="401"/>
      <c r="K50" s="271"/>
    </row>
    <row r="51" spans="2:11" s="1" customFormat="1" ht="15" customHeight="1">
      <c r="B51" s="274"/>
      <c r="C51" s="275"/>
      <c r="D51" s="401" t="s">
        <v>2232</v>
      </c>
      <c r="E51" s="401"/>
      <c r="F51" s="401"/>
      <c r="G51" s="401"/>
      <c r="H51" s="401"/>
      <c r="I51" s="401"/>
      <c r="J51" s="401"/>
      <c r="K51" s="271"/>
    </row>
    <row r="52" spans="2:11" s="1" customFormat="1" ht="25.5" customHeight="1">
      <c r="B52" s="270"/>
      <c r="C52" s="402" t="s">
        <v>2233</v>
      </c>
      <c r="D52" s="402"/>
      <c r="E52" s="402"/>
      <c r="F52" s="402"/>
      <c r="G52" s="402"/>
      <c r="H52" s="402"/>
      <c r="I52" s="402"/>
      <c r="J52" s="402"/>
      <c r="K52" s="271"/>
    </row>
    <row r="53" spans="2:11" s="1" customFormat="1" ht="5.25" customHeight="1">
      <c r="B53" s="270"/>
      <c r="C53" s="272"/>
      <c r="D53" s="272"/>
      <c r="E53" s="272"/>
      <c r="F53" s="272"/>
      <c r="G53" s="272"/>
      <c r="H53" s="272"/>
      <c r="I53" s="272"/>
      <c r="J53" s="272"/>
      <c r="K53" s="271"/>
    </row>
    <row r="54" spans="2:11" s="1" customFormat="1" ht="15" customHeight="1">
      <c r="B54" s="270"/>
      <c r="C54" s="401" t="s">
        <v>2234</v>
      </c>
      <c r="D54" s="401"/>
      <c r="E54" s="401"/>
      <c r="F54" s="401"/>
      <c r="G54" s="401"/>
      <c r="H54" s="401"/>
      <c r="I54" s="401"/>
      <c r="J54" s="401"/>
      <c r="K54" s="271"/>
    </row>
    <row r="55" spans="2:11" s="1" customFormat="1" ht="15" customHeight="1">
      <c r="B55" s="270"/>
      <c r="C55" s="401" t="s">
        <v>2235</v>
      </c>
      <c r="D55" s="401"/>
      <c r="E55" s="401"/>
      <c r="F55" s="401"/>
      <c r="G55" s="401"/>
      <c r="H55" s="401"/>
      <c r="I55" s="401"/>
      <c r="J55" s="401"/>
      <c r="K55" s="271"/>
    </row>
    <row r="56" spans="2:11" s="1" customFormat="1" ht="12.75" customHeight="1">
      <c r="B56" s="270"/>
      <c r="C56" s="273"/>
      <c r="D56" s="273"/>
      <c r="E56" s="273"/>
      <c r="F56" s="273"/>
      <c r="G56" s="273"/>
      <c r="H56" s="273"/>
      <c r="I56" s="273"/>
      <c r="J56" s="273"/>
      <c r="K56" s="271"/>
    </row>
    <row r="57" spans="2:11" s="1" customFormat="1" ht="15" customHeight="1">
      <c r="B57" s="270"/>
      <c r="C57" s="401" t="s">
        <v>2236</v>
      </c>
      <c r="D57" s="401"/>
      <c r="E57" s="401"/>
      <c r="F57" s="401"/>
      <c r="G57" s="401"/>
      <c r="H57" s="401"/>
      <c r="I57" s="401"/>
      <c r="J57" s="401"/>
      <c r="K57" s="271"/>
    </row>
    <row r="58" spans="2:11" s="1" customFormat="1" ht="15" customHeight="1">
      <c r="B58" s="270"/>
      <c r="C58" s="275"/>
      <c r="D58" s="401" t="s">
        <v>2237</v>
      </c>
      <c r="E58" s="401"/>
      <c r="F58" s="401"/>
      <c r="G58" s="401"/>
      <c r="H58" s="401"/>
      <c r="I58" s="401"/>
      <c r="J58" s="401"/>
      <c r="K58" s="271"/>
    </row>
    <row r="59" spans="2:11" s="1" customFormat="1" ht="15" customHeight="1">
      <c r="B59" s="270"/>
      <c r="C59" s="275"/>
      <c r="D59" s="401" t="s">
        <v>2238</v>
      </c>
      <c r="E59" s="401"/>
      <c r="F59" s="401"/>
      <c r="G59" s="401"/>
      <c r="H59" s="401"/>
      <c r="I59" s="401"/>
      <c r="J59" s="401"/>
      <c r="K59" s="271"/>
    </row>
    <row r="60" spans="2:11" s="1" customFormat="1" ht="15" customHeight="1">
      <c r="B60" s="270"/>
      <c r="C60" s="275"/>
      <c r="D60" s="401" t="s">
        <v>2239</v>
      </c>
      <c r="E60" s="401"/>
      <c r="F60" s="401"/>
      <c r="G60" s="401"/>
      <c r="H60" s="401"/>
      <c r="I60" s="401"/>
      <c r="J60" s="401"/>
      <c r="K60" s="271"/>
    </row>
    <row r="61" spans="2:11" s="1" customFormat="1" ht="15" customHeight="1">
      <c r="B61" s="270"/>
      <c r="C61" s="275"/>
      <c r="D61" s="401" t="s">
        <v>2240</v>
      </c>
      <c r="E61" s="401"/>
      <c r="F61" s="401"/>
      <c r="G61" s="401"/>
      <c r="H61" s="401"/>
      <c r="I61" s="401"/>
      <c r="J61" s="401"/>
      <c r="K61" s="271"/>
    </row>
    <row r="62" spans="2:11" s="1" customFormat="1" ht="15" customHeight="1">
      <c r="B62" s="270"/>
      <c r="C62" s="275"/>
      <c r="D62" s="403" t="s">
        <v>2241</v>
      </c>
      <c r="E62" s="403"/>
      <c r="F62" s="403"/>
      <c r="G62" s="403"/>
      <c r="H62" s="403"/>
      <c r="I62" s="403"/>
      <c r="J62" s="403"/>
      <c r="K62" s="271"/>
    </row>
    <row r="63" spans="2:11" s="1" customFormat="1" ht="15" customHeight="1">
      <c r="B63" s="270"/>
      <c r="C63" s="275"/>
      <c r="D63" s="401" t="s">
        <v>2242</v>
      </c>
      <c r="E63" s="401"/>
      <c r="F63" s="401"/>
      <c r="G63" s="401"/>
      <c r="H63" s="401"/>
      <c r="I63" s="401"/>
      <c r="J63" s="401"/>
      <c r="K63" s="271"/>
    </row>
    <row r="64" spans="2:11" s="1" customFormat="1" ht="12.75" customHeight="1">
      <c r="B64" s="270"/>
      <c r="C64" s="275"/>
      <c r="D64" s="275"/>
      <c r="E64" s="278"/>
      <c r="F64" s="275"/>
      <c r="G64" s="275"/>
      <c r="H64" s="275"/>
      <c r="I64" s="275"/>
      <c r="J64" s="275"/>
      <c r="K64" s="271"/>
    </row>
    <row r="65" spans="2:11" s="1" customFormat="1" ht="15" customHeight="1">
      <c r="B65" s="270"/>
      <c r="C65" s="275"/>
      <c r="D65" s="401" t="s">
        <v>2243</v>
      </c>
      <c r="E65" s="401"/>
      <c r="F65" s="401"/>
      <c r="G65" s="401"/>
      <c r="H65" s="401"/>
      <c r="I65" s="401"/>
      <c r="J65" s="401"/>
      <c r="K65" s="271"/>
    </row>
    <row r="66" spans="2:11" s="1" customFormat="1" ht="15" customHeight="1">
      <c r="B66" s="270"/>
      <c r="C66" s="275"/>
      <c r="D66" s="403" t="s">
        <v>2244</v>
      </c>
      <c r="E66" s="403"/>
      <c r="F66" s="403"/>
      <c r="G66" s="403"/>
      <c r="H66" s="403"/>
      <c r="I66" s="403"/>
      <c r="J66" s="403"/>
      <c r="K66" s="271"/>
    </row>
    <row r="67" spans="2:11" s="1" customFormat="1" ht="15" customHeight="1">
      <c r="B67" s="270"/>
      <c r="C67" s="275"/>
      <c r="D67" s="401" t="s">
        <v>2245</v>
      </c>
      <c r="E67" s="401"/>
      <c r="F67" s="401"/>
      <c r="G67" s="401"/>
      <c r="H67" s="401"/>
      <c r="I67" s="401"/>
      <c r="J67" s="401"/>
      <c r="K67" s="271"/>
    </row>
    <row r="68" spans="2:11" s="1" customFormat="1" ht="15" customHeight="1">
      <c r="B68" s="270"/>
      <c r="C68" s="275"/>
      <c r="D68" s="401" t="s">
        <v>2246</v>
      </c>
      <c r="E68" s="401"/>
      <c r="F68" s="401"/>
      <c r="G68" s="401"/>
      <c r="H68" s="401"/>
      <c r="I68" s="401"/>
      <c r="J68" s="401"/>
      <c r="K68" s="271"/>
    </row>
    <row r="69" spans="2:11" s="1" customFormat="1" ht="15" customHeight="1">
      <c r="B69" s="270"/>
      <c r="C69" s="275"/>
      <c r="D69" s="401" t="s">
        <v>2247</v>
      </c>
      <c r="E69" s="401"/>
      <c r="F69" s="401"/>
      <c r="G69" s="401"/>
      <c r="H69" s="401"/>
      <c r="I69" s="401"/>
      <c r="J69" s="401"/>
      <c r="K69" s="271"/>
    </row>
    <row r="70" spans="2:11" s="1" customFormat="1" ht="15" customHeight="1">
      <c r="B70" s="270"/>
      <c r="C70" s="275"/>
      <c r="D70" s="401" t="s">
        <v>2248</v>
      </c>
      <c r="E70" s="401"/>
      <c r="F70" s="401"/>
      <c r="G70" s="401"/>
      <c r="H70" s="401"/>
      <c r="I70" s="401"/>
      <c r="J70" s="401"/>
      <c r="K70" s="271"/>
    </row>
    <row r="71" spans="2:1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pans="2:11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pans="2:11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pans="2:11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pans="2:11" s="1" customFormat="1" ht="45" customHeight="1">
      <c r="B75" s="287"/>
      <c r="C75" s="396" t="s">
        <v>2249</v>
      </c>
      <c r="D75" s="396"/>
      <c r="E75" s="396"/>
      <c r="F75" s="396"/>
      <c r="G75" s="396"/>
      <c r="H75" s="396"/>
      <c r="I75" s="396"/>
      <c r="J75" s="396"/>
      <c r="K75" s="288"/>
    </row>
    <row r="76" spans="2:11" s="1" customFormat="1" ht="17.25" customHeight="1">
      <c r="B76" s="287"/>
      <c r="C76" s="289" t="s">
        <v>2250</v>
      </c>
      <c r="D76" s="289"/>
      <c r="E76" s="289"/>
      <c r="F76" s="289" t="s">
        <v>2251</v>
      </c>
      <c r="G76" s="290"/>
      <c r="H76" s="289" t="s">
        <v>50</v>
      </c>
      <c r="I76" s="289" t="s">
        <v>53</v>
      </c>
      <c r="J76" s="289" t="s">
        <v>2252</v>
      </c>
      <c r="K76" s="288"/>
    </row>
    <row r="77" spans="2:11" s="1" customFormat="1" ht="17.25" customHeight="1">
      <c r="B77" s="287"/>
      <c r="C77" s="291" t="s">
        <v>2253</v>
      </c>
      <c r="D77" s="291"/>
      <c r="E77" s="291"/>
      <c r="F77" s="292" t="s">
        <v>2254</v>
      </c>
      <c r="G77" s="293"/>
      <c r="H77" s="291"/>
      <c r="I77" s="291"/>
      <c r="J77" s="291" t="s">
        <v>2255</v>
      </c>
      <c r="K77" s="288"/>
    </row>
    <row r="78" spans="2:11" s="1" customFormat="1" ht="5.25" customHeight="1">
      <c r="B78" s="287"/>
      <c r="C78" s="294"/>
      <c r="D78" s="294"/>
      <c r="E78" s="294"/>
      <c r="F78" s="294"/>
      <c r="G78" s="295"/>
      <c r="H78" s="294"/>
      <c r="I78" s="294"/>
      <c r="J78" s="294"/>
      <c r="K78" s="288"/>
    </row>
    <row r="79" spans="2:11" s="1" customFormat="1" ht="15" customHeight="1">
      <c r="B79" s="287"/>
      <c r="C79" s="276" t="s">
        <v>49</v>
      </c>
      <c r="D79" s="294"/>
      <c r="E79" s="294"/>
      <c r="F79" s="296" t="s">
        <v>2256</v>
      </c>
      <c r="G79" s="295"/>
      <c r="H79" s="276" t="s">
        <v>2257</v>
      </c>
      <c r="I79" s="276" t="s">
        <v>2258</v>
      </c>
      <c r="J79" s="276">
        <v>20</v>
      </c>
      <c r="K79" s="288"/>
    </row>
    <row r="80" spans="2:11" s="1" customFormat="1" ht="15" customHeight="1">
      <c r="B80" s="287"/>
      <c r="C80" s="276" t="s">
        <v>2259</v>
      </c>
      <c r="D80" s="276"/>
      <c r="E80" s="276"/>
      <c r="F80" s="296" t="s">
        <v>2256</v>
      </c>
      <c r="G80" s="295"/>
      <c r="H80" s="276" t="s">
        <v>2260</v>
      </c>
      <c r="I80" s="276" t="s">
        <v>2258</v>
      </c>
      <c r="J80" s="276">
        <v>120</v>
      </c>
      <c r="K80" s="288"/>
    </row>
    <row r="81" spans="2:11" s="1" customFormat="1" ht="15" customHeight="1">
      <c r="B81" s="297"/>
      <c r="C81" s="276" t="s">
        <v>2261</v>
      </c>
      <c r="D81" s="276"/>
      <c r="E81" s="276"/>
      <c r="F81" s="296" t="s">
        <v>2262</v>
      </c>
      <c r="G81" s="295"/>
      <c r="H81" s="276" t="s">
        <v>2263</v>
      </c>
      <c r="I81" s="276" t="s">
        <v>2258</v>
      </c>
      <c r="J81" s="276">
        <v>50</v>
      </c>
      <c r="K81" s="288"/>
    </row>
    <row r="82" spans="2:11" s="1" customFormat="1" ht="15" customHeight="1">
      <c r="B82" s="297"/>
      <c r="C82" s="276" t="s">
        <v>2264</v>
      </c>
      <c r="D82" s="276"/>
      <c r="E82" s="276"/>
      <c r="F82" s="296" t="s">
        <v>2256</v>
      </c>
      <c r="G82" s="295"/>
      <c r="H82" s="276" t="s">
        <v>2265</v>
      </c>
      <c r="I82" s="276" t="s">
        <v>2266</v>
      </c>
      <c r="J82" s="276"/>
      <c r="K82" s="288"/>
    </row>
    <row r="83" spans="2:11" s="1" customFormat="1" ht="15" customHeight="1">
      <c r="B83" s="297"/>
      <c r="C83" s="298" t="s">
        <v>2267</v>
      </c>
      <c r="D83" s="298"/>
      <c r="E83" s="298"/>
      <c r="F83" s="299" t="s">
        <v>2262</v>
      </c>
      <c r="G83" s="298"/>
      <c r="H83" s="298" t="s">
        <v>2268</v>
      </c>
      <c r="I83" s="298" t="s">
        <v>2258</v>
      </c>
      <c r="J83" s="298">
        <v>15</v>
      </c>
      <c r="K83" s="288"/>
    </row>
    <row r="84" spans="2:11" s="1" customFormat="1" ht="15" customHeight="1">
      <c r="B84" s="297"/>
      <c r="C84" s="298" t="s">
        <v>2269</v>
      </c>
      <c r="D84" s="298"/>
      <c r="E84" s="298"/>
      <c r="F84" s="299" t="s">
        <v>2262</v>
      </c>
      <c r="G84" s="298"/>
      <c r="H84" s="298" t="s">
        <v>2270</v>
      </c>
      <c r="I84" s="298" t="s">
        <v>2258</v>
      </c>
      <c r="J84" s="298">
        <v>15</v>
      </c>
      <c r="K84" s="288"/>
    </row>
    <row r="85" spans="2:11" s="1" customFormat="1" ht="15" customHeight="1">
      <c r="B85" s="297"/>
      <c r="C85" s="298" t="s">
        <v>2271</v>
      </c>
      <c r="D85" s="298"/>
      <c r="E85" s="298"/>
      <c r="F85" s="299" t="s">
        <v>2262</v>
      </c>
      <c r="G85" s="298"/>
      <c r="H85" s="298" t="s">
        <v>2272</v>
      </c>
      <c r="I85" s="298" t="s">
        <v>2258</v>
      </c>
      <c r="J85" s="298">
        <v>20</v>
      </c>
      <c r="K85" s="288"/>
    </row>
    <row r="86" spans="2:11" s="1" customFormat="1" ht="15" customHeight="1">
      <c r="B86" s="297"/>
      <c r="C86" s="298" t="s">
        <v>2273</v>
      </c>
      <c r="D86" s="298"/>
      <c r="E86" s="298"/>
      <c r="F86" s="299" t="s">
        <v>2262</v>
      </c>
      <c r="G86" s="298"/>
      <c r="H86" s="298" t="s">
        <v>2274</v>
      </c>
      <c r="I86" s="298" t="s">
        <v>2258</v>
      </c>
      <c r="J86" s="298">
        <v>20</v>
      </c>
      <c r="K86" s="288"/>
    </row>
    <row r="87" spans="2:11" s="1" customFormat="1" ht="15" customHeight="1">
      <c r="B87" s="297"/>
      <c r="C87" s="276" t="s">
        <v>2275</v>
      </c>
      <c r="D87" s="276"/>
      <c r="E87" s="276"/>
      <c r="F87" s="296" t="s">
        <v>2262</v>
      </c>
      <c r="G87" s="295"/>
      <c r="H87" s="276" t="s">
        <v>2276</v>
      </c>
      <c r="I87" s="276" t="s">
        <v>2258</v>
      </c>
      <c r="J87" s="276">
        <v>50</v>
      </c>
      <c r="K87" s="288"/>
    </row>
    <row r="88" spans="2:11" s="1" customFormat="1" ht="15" customHeight="1">
      <c r="B88" s="297"/>
      <c r="C88" s="276" t="s">
        <v>2277</v>
      </c>
      <c r="D88" s="276"/>
      <c r="E88" s="276"/>
      <c r="F88" s="296" t="s">
        <v>2262</v>
      </c>
      <c r="G88" s="295"/>
      <c r="H88" s="276" t="s">
        <v>2278</v>
      </c>
      <c r="I88" s="276" t="s">
        <v>2258</v>
      </c>
      <c r="J88" s="276">
        <v>20</v>
      </c>
      <c r="K88" s="288"/>
    </row>
    <row r="89" spans="2:11" s="1" customFormat="1" ht="15" customHeight="1">
      <c r="B89" s="297"/>
      <c r="C89" s="276" t="s">
        <v>2279</v>
      </c>
      <c r="D89" s="276"/>
      <c r="E89" s="276"/>
      <c r="F89" s="296" t="s">
        <v>2262</v>
      </c>
      <c r="G89" s="295"/>
      <c r="H89" s="276" t="s">
        <v>2280</v>
      </c>
      <c r="I89" s="276" t="s">
        <v>2258</v>
      </c>
      <c r="J89" s="276">
        <v>20</v>
      </c>
      <c r="K89" s="288"/>
    </row>
    <row r="90" spans="2:11" s="1" customFormat="1" ht="15" customHeight="1">
      <c r="B90" s="297"/>
      <c r="C90" s="276" t="s">
        <v>2281</v>
      </c>
      <c r="D90" s="276"/>
      <c r="E90" s="276"/>
      <c r="F90" s="296" t="s">
        <v>2262</v>
      </c>
      <c r="G90" s="295"/>
      <c r="H90" s="276" t="s">
        <v>2282</v>
      </c>
      <c r="I90" s="276" t="s">
        <v>2258</v>
      </c>
      <c r="J90" s="276">
        <v>50</v>
      </c>
      <c r="K90" s="288"/>
    </row>
    <row r="91" spans="2:11" s="1" customFormat="1" ht="15" customHeight="1">
      <c r="B91" s="297"/>
      <c r="C91" s="276" t="s">
        <v>2283</v>
      </c>
      <c r="D91" s="276"/>
      <c r="E91" s="276"/>
      <c r="F91" s="296" t="s">
        <v>2262</v>
      </c>
      <c r="G91" s="295"/>
      <c r="H91" s="276" t="s">
        <v>2283</v>
      </c>
      <c r="I91" s="276" t="s">
        <v>2258</v>
      </c>
      <c r="J91" s="276">
        <v>50</v>
      </c>
      <c r="K91" s="288"/>
    </row>
    <row r="92" spans="2:11" s="1" customFormat="1" ht="15" customHeight="1">
      <c r="B92" s="297"/>
      <c r="C92" s="276" t="s">
        <v>1290</v>
      </c>
      <c r="D92" s="276"/>
      <c r="E92" s="276"/>
      <c r="F92" s="296" t="s">
        <v>2262</v>
      </c>
      <c r="G92" s="295"/>
      <c r="H92" s="276" t="s">
        <v>2284</v>
      </c>
      <c r="I92" s="276" t="s">
        <v>2258</v>
      </c>
      <c r="J92" s="276">
        <v>255</v>
      </c>
      <c r="K92" s="288"/>
    </row>
    <row r="93" spans="2:11" s="1" customFormat="1" ht="15" customHeight="1">
      <c r="B93" s="297"/>
      <c r="C93" s="276" t="s">
        <v>2285</v>
      </c>
      <c r="D93" s="276"/>
      <c r="E93" s="276"/>
      <c r="F93" s="296" t="s">
        <v>2256</v>
      </c>
      <c r="G93" s="295"/>
      <c r="H93" s="276" t="s">
        <v>2286</v>
      </c>
      <c r="I93" s="276" t="s">
        <v>2287</v>
      </c>
      <c r="J93" s="276"/>
      <c r="K93" s="288"/>
    </row>
    <row r="94" spans="2:11" s="1" customFormat="1" ht="15" customHeight="1">
      <c r="B94" s="297"/>
      <c r="C94" s="276" t="s">
        <v>2288</v>
      </c>
      <c r="D94" s="276"/>
      <c r="E94" s="276"/>
      <c r="F94" s="296" t="s">
        <v>2256</v>
      </c>
      <c r="G94" s="295"/>
      <c r="H94" s="276" t="s">
        <v>2289</v>
      </c>
      <c r="I94" s="276" t="s">
        <v>2290</v>
      </c>
      <c r="J94" s="276"/>
      <c r="K94" s="288"/>
    </row>
    <row r="95" spans="2:11" s="1" customFormat="1" ht="15" customHeight="1">
      <c r="B95" s="297"/>
      <c r="C95" s="276" t="s">
        <v>2291</v>
      </c>
      <c r="D95" s="276"/>
      <c r="E95" s="276"/>
      <c r="F95" s="296" t="s">
        <v>2256</v>
      </c>
      <c r="G95" s="295"/>
      <c r="H95" s="276" t="s">
        <v>2291</v>
      </c>
      <c r="I95" s="276" t="s">
        <v>2290</v>
      </c>
      <c r="J95" s="276"/>
      <c r="K95" s="288"/>
    </row>
    <row r="96" spans="2:11" s="1" customFormat="1" ht="15" customHeight="1">
      <c r="B96" s="297"/>
      <c r="C96" s="276" t="s">
        <v>34</v>
      </c>
      <c r="D96" s="276"/>
      <c r="E96" s="276"/>
      <c r="F96" s="296" t="s">
        <v>2256</v>
      </c>
      <c r="G96" s="295"/>
      <c r="H96" s="276" t="s">
        <v>2292</v>
      </c>
      <c r="I96" s="276" t="s">
        <v>2290</v>
      </c>
      <c r="J96" s="276"/>
      <c r="K96" s="288"/>
    </row>
    <row r="97" spans="2:11" s="1" customFormat="1" ht="15" customHeight="1">
      <c r="B97" s="297"/>
      <c r="C97" s="276" t="s">
        <v>44</v>
      </c>
      <c r="D97" s="276"/>
      <c r="E97" s="276"/>
      <c r="F97" s="296" t="s">
        <v>2256</v>
      </c>
      <c r="G97" s="295"/>
      <c r="H97" s="276" t="s">
        <v>2293</v>
      </c>
      <c r="I97" s="276" t="s">
        <v>2290</v>
      </c>
      <c r="J97" s="276"/>
      <c r="K97" s="288"/>
    </row>
    <row r="98" spans="2:11" s="1" customFormat="1" ht="15" customHeight="1">
      <c r="B98" s="300"/>
      <c r="C98" s="301"/>
      <c r="D98" s="301"/>
      <c r="E98" s="301"/>
      <c r="F98" s="301"/>
      <c r="G98" s="301"/>
      <c r="H98" s="301"/>
      <c r="I98" s="301"/>
      <c r="J98" s="301"/>
      <c r="K98" s="302"/>
    </row>
    <row r="99" spans="2:11" s="1" customFormat="1" ht="18.7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3"/>
    </row>
    <row r="100" spans="2:11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pans="2:1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pans="2:11" s="1" customFormat="1" ht="45" customHeight="1">
      <c r="B102" s="287"/>
      <c r="C102" s="396" t="s">
        <v>2294</v>
      </c>
      <c r="D102" s="396"/>
      <c r="E102" s="396"/>
      <c r="F102" s="396"/>
      <c r="G102" s="396"/>
      <c r="H102" s="396"/>
      <c r="I102" s="396"/>
      <c r="J102" s="396"/>
      <c r="K102" s="288"/>
    </row>
    <row r="103" spans="2:11" s="1" customFormat="1" ht="17.25" customHeight="1">
      <c r="B103" s="287"/>
      <c r="C103" s="289" t="s">
        <v>2250</v>
      </c>
      <c r="D103" s="289"/>
      <c r="E103" s="289"/>
      <c r="F103" s="289" t="s">
        <v>2251</v>
      </c>
      <c r="G103" s="290"/>
      <c r="H103" s="289" t="s">
        <v>50</v>
      </c>
      <c r="I103" s="289" t="s">
        <v>53</v>
      </c>
      <c r="J103" s="289" t="s">
        <v>2252</v>
      </c>
      <c r="K103" s="288"/>
    </row>
    <row r="104" spans="2:11" s="1" customFormat="1" ht="17.25" customHeight="1">
      <c r="B104" s="287"/>
      <c r="C104" s="291" t="s">
        <v>2253</v>
      </c>
      <c r="D104" s="291"/>
      <c r="E104" s="291"/>
      <c r="F104" s="292" t="s">
        <v>2254</v>
      </c>
      <c r="G104" s="293"/>
      <c r="H104" s="291"/>
      <c r="I104" s="291"/>
      <c r="J104" s="291" t="s">
        <v>2255</v>
      </c>
      <c r="K104" s="288"/>
    </row>
    <row r="105" spans="2:11" s="1" customFormat="1" ht="5.25" customHeight="1">
      <c r="B105" s="287"/>
      <c r="C105" s="289"/>
      <c r="D105" s="289"/>
      <c r="E105" s="289"/>
      <c r="F105" s="289"/>
      <c r="G105" s="305"/>
      <c r="H105" s="289"/>
      <c r="I105" s="289"/>
      <c r="J105" s="289"/>
      <c r="K105" s="288"/>
    </row>
    <row r="106" spans="2:11" s="1" customFormat="1" ht="15" customHeight="1">
      <c r="B106" s="287"/>
      <c r="C106" s="276" t="s">
        <v>49</v>
      </c>
      <c r="D106" s="294"/>
      <c r="E106" s="294"/>
      <c r="F106" s="296" t="s">
        <v>2256</v>
      </c>
      <c r="G106" s="305"/>
      <c r="H106" s="276" t="s">
        <v>2295</v>
      </c>
      <c r="I106" s="276" t="s">
        <v>2258</v>
      </c>
      <c r="J106" s="276">
        <v>20</v>
      </c>
      <c r="K106" s="288"/>
    </row>
    <row r="107" spans="2:11" s="1" customFormat="1" ht="15" customHeight="1">
      <c r="B107" s="287"/>
      <c r="C107" s="276" t="s">
        <v>2259</v>
      </c>
      <c r="D107" s="276"/>
      <c r="E107" s="276"/>
      <c r="F107" s="296" t="s">
        <v>2256</v>
      </c>
      <c r="G107" s="276"/>
      <c r="H107" s="276" t="s">
        <v>2295</v>
      </c>
      <c r="I107" s="276" t="s">
        <v>2258</v>
      </c>
      <c r="J107" s="276">
        <v>120</v>
      </c>
      <c r="K107" s="288"/>
    </row>
    <row r="108" spans="2:11" s="1" customFormat="1" ht="15" customHeight="1">
      <c r="B108" s="297"/>
      <c r="C108" s="276" t="s">
        <v>2261</v>
      </c>
      <c r="D108" s="276"/>
      <c r="E108" s="276"/>
      <c r="F108" s="296" t="s">
        <v>2262</v>
      </c>
      <c r="G108" s="276"/>
      <c r="H108" s="276" t="s">
        <v>2295</v>
      </c>
      <c r="I108" s="276" t="s">
        <v>2258</v>
      </c>
      <c r="J108" s="276">
        <v>50</v>
      </c>
      <c r="K108" s="288"/>
    </row>
    <row r="109" spans="2:11" s="1" customFormat="1" ht="15" customHeight="1">
      <c r="B109" s="297"/>
      <c r="C109" s="276" t="s">
        <v>2264</v>
      </c>
      <c r="D109" s="276"/>
      <c r="E109" s="276"/>
      <c r="F109" s="296" t="s">
        <v>2256</v>
      </c>
      <c r="G109" s="276"/>
      <c r="H109" s="276" t="s">
        <v>2295</v>
      </c>
      <c r="I109" s="276" t="s">
        <v>2266</v>
      </c>
      <c r="J109" s="276"/>
      <c r="K109" s="288"/>
    </row>
    <row r="110" spans="2:11" s="1" customFormat="1" ht="15" customHeight="1">
      <c r="B110" s="297"/>
      <c r="C110" s="276" t="s">
        <v>2275</v>
      </c>
      <c r="D110" s="276"/>
      <c r="E110" s="276"/>
      <c r="F110" s="296" t="s">
        <v>2262</v>
      </c>
      <c r="G110" s="276"/>
      <c r="H110" s="276" t="s">
        <v>2295</v>
      </c>
      <c r="I110" s="276" t="s">
        <v>2258</v>
      </c>
      <c r="J110" s="276">
        <v>50</v>
      </c>
      <c r="K110" s="288"/>
    </row>
    <row r="111" spans="2:11" s="1" customFormat="1" ht="15" customHeight="1">
      <c r="B111" s="297"/>
      <c r="C111" s="276" t="s">
        <v>2283</v>
      </c>
      <c r="D111" s="276"/>
      <c r="E111" s="276"/>
      <c r="F111" s="296" t="s">
        <v>2262</v>
      </c>
      <c r="G111" s="276"/>
      <c r="H111" s="276" t="s">
        <v>2295</v>
      </c>
      <c r="I111" s="276" t="s">
        <v>2258</v>
      </c>
      <c r="J111" s="276">
        <v>50</v>
      </c>
      <c r="K111" s="288"/>
    </row>
    <row r="112" spans="2:11" s="1" customFormat="1" ht="15" customHeight="1">
      <c r="B112" s="297"/>
      <c r="C112" s="276" t="s">
        <v>2281</v>
      </c>
      <c r="D112" s="276"/>
      <c r="E112" s="276"/>
      <c r="F112" s="296" t="s">
        <v>2262</v>
      </c>
      <c r="G112" s="276"/>
      <c r="H112" s="276" t="s">
        <v>2295</v>
      </c>
      <c r="I112" s="276" t="s">
        <v>2258</v>
      </c>
      <c r="J112" s="276">
        <v>50</v>
      </c>
      <c r="K112" s="288"/>
    </row>
    <row r="113" spans="2:11" s="1" customFormat="1" ht="15" customHeight="1">
      <c r="B113" s="297"/>
      <c r="C113" s="276" t="s">
        <v>49</v>
      </c>
      <c r="D113" s="276"/>
      <c r="E113" s="276"/>
      <c r="F113" s="296" t="s">
        <v>2256</v>
      </c>
      <c r="G113" s="276"/>
      <c r="H113" s="276" t="s">
        <v>2296</v>
      </c>
      <c r="I113" s="276" t="s">
        <v>2258</v>
      </c>
      <c r="J113" s="276">
        <v>20</v>
      </c>
      <c r="K113" s="288"/>
    </row>
    <row r="114" spans="2:11" s="1" customFormat="1" ht="15" customHeight="1">
      <c r="B114" s="297"/>
      <c r="C114" s="276" t="s">
        <v>2297</v>
      </c>
      <c r="D114" s="276"/>
      <c r="E114" s="276"/>
      <c r="F114" s="296" t="s">
        <v>2256</v>
      </c>
      <c r="G114" s="276"/>
      <c r="H114" s="276" t="s">
        <v>2298</v>
      </c>
      <c r="I114" s="276" t="s">
        <v>2258</v>
      </c>
      <c r="J114" s="276">
        <v>120</v>
      </c>
      <c r="K114" s="288"/>
    </row>
    <row r="115" spans="2:11" s="1" customFormat="1" ht="15" customHeight="1">
      <c r="B115" s="297"/>
      <c r="C115" s="276" t="s">
        <v>34</v>
      </c>
      <c r="D115" s="276"/>
      <c r="E115" s="276"/>
      <c r="F115" s="296" t="s">
        <v>2256</v>
      </c>
      <c r="G115" s="276"/>
      <c r="H115" s="276" t="s">
        <v>2299</v>
      </c>
      <c r="I115" s="276" t="s">
        <v>2290</v>
      </c>
      <c r="J115" s="276"/>
      <c r="K115" s="288"/>
    </row>
    <row r="116" spans="2:11" s="1" customFormat="1" ht="15" customHeight="1">
      <c r="B116" s="297"/>
      <c r="C116" s="276" t="s">
        <v>44</v>
      </c>
      <c r="D116" s="276"/>
      <c r="E116" s="276"/>
      <c r="F116" s="296" t="s">
        <v>2256</v>
      </c>
      <c r="G116" s="276"/>
      <c r="H116" s="276" t="s">
        <v>2300</v>
      </c>
      <c r="I116" s="276" t="s">
        <v>2290</v>
      </c>
      <c r="J116" s="276"/>
      <c r="K116" s="288"/>
    </row>
    <row r="117" spans="2:11" s="1" customFormat="1" ht="15" customHeight="1">
      <c r="B117" s="297"/>
      <c r="C117" s="276" t="s">
        <v>53</v>
      </c>
      <c r="D117" s="276"/>
      <c r="E117" s="276"/>
      <c r="F117" s="296" t="s">
        <v>2256</v>
      </c>
      <c r="G117" s="276"/>
      <c r="H117" s="276" t="s">
        <v>2301</v>
      </c>
      <c r="I117" s="276" t="s">
        <v>2302</v>
      </c>
      <c r="J117" s="276"/>
      <c r="K117" s="288"/>
    </row>
    <row r="118" spans="2:11" s="1" customFormat="1" ht="15" customHeight="1">
      <c r="B118" s="300"/>
      <c r="C118" s="306"/>
      <c r="D118" s="306"/>
      <c r="E118" s="306"/>
      <c r="F118" s="306"/>
      <c r="G118" s="306"/>
      <c r="H118" s="306"/>
      <c r="I118" s="306"/>
      <c r="J118" s="306"/>
      <c r="K118" s="302"/>
    </row>
    <row r="119" spans="2:11" s="1" customFormat="1" ht="18.75" customHeight="1">
      <c r="B119" s="307"/>
      <c r="C119" s="273"/>
      <c r="D119" s="273"/>
      <c r="E119" s="273"/>
      <c r="F119" s="308"/>
      <c r="G119" s="273"/>
      <c r="H119" s="273"/>
      <c r="I119" s="273"/>
      <c r="J119" s="273"/>
      <c r="K119" s="307"/>
    </row>
    <row r="120" spans="2:11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pans="2:11" s="1" customFormat="1" ht="7.5" customHeight="1">
      <c r="B121" s="309"/>
      <c r="C121" s="310"/>
      <c r="D121" s="310"/>
      <c r="E121" s="310"/>
      <c r="F121" s="310"/>
      <c r="G121" s="310"/>
      <c r="H121" s="310"/>
      <c r="I121" s="310"/>
      <c r="J121" s="310"/>
      <c r="K121" s="311"/>
    </row>
    <row r="122" spans="2:11" s="1" customFormat="1" ht="45" customHeight="1">
      <c r="B122" s="312"/>
      <c r="C122" s="397" t="s">
        <v>2303</v>
      </c>
      <c r="D122" s="397"/>
      <c r="E122" s="397"/>
      <c r="F122" s="397"/>
      <c r="G122" s="397"/>
      <c r="H122" s="397"/>
      <c r="I122" s="397"/>
      <c r="J122" s="397"/>
      <c r="K122" s="313"/>
    </row>
    <row r="123" spans="2:11" s="1" customFormat="1" ht="17.25" customHeight="1">
      <c r="B123" s="314"/>
      <c r="C123" s="289" t="s">
        <v>2250</v>
      </c>
      <c r="D123" s="289"/>
      <c r="E123" s="289"/>
      <c r="F123" s="289" t="s">
        <v>2251</v>
      </c>
      <c r="G123" s="290"/>
      <c r="H123" s="289" t="s">
        <v>50</v>
      </c>
      <c r="I123" s="289" t="s">
        <v>53</v>
      </c>
      <c r="J123" s="289" t="s">
        <v>2252</v>
      </c>
      <c r="K123" s="315"/>
    </row>
    <row r="124" spans="2:11" s="1" customFormat="1" ht="17.25" customHeight="1">
      <c r="B124" s="314"/>
      <c r="C124" s="291" t="s">
        <v>2253</v>
      </c>
      <c r="D124" s="291"/>
      <c r="E124" s="291"/>
      <c r="F124" s="292" t="s">
        <v>2254</v>
      </c>
      <c r="G124" s="293"/>
      <c r="H124" s="291"/>
      <c r="I124" s="291"/>
      <c r="J124" s="291" t="s">
        <v>2255</v>
      </c>
      <c r="K124" s="315"/>
    </row>
    <row r="125" spans="2:11" s="1" customFormat="1" ht="5.25" customHeight="1">
      <c r="B125" s="316"/>
      <c r="C125" s="294"/>
      <c r="D125" s="294"/>
      <c r="E125" s="294"/>
      <c r="F125" s="294"/>
      <c r="G125" s="276"/>
      <c r="H125" s="294"/>
      <c r="I125" s="294"/>
      <c r="J125" s="294"/>
      <c r="K125" s="317"/>
    </row>
    <row r="126" spans="2:11" s="1" customFormat="1" ht="15" customHeight="1">
      <c r="B126" s="316"/>
      <c r="C126" s="276" t="s">
        <v>2259</v>
      </c>
      <c r="D126" s="294"/>
      <c r="E126" s="294"/>
      <c r="F126" s="296" t="s">
        <v>2256</v>
      </c>
      <c r="G126" s="276"/>
      <c r="H126" s="276" t="s">
        <v>2295</v>
      </c>
      <c r="I126" s="276" t="s">
        <v>2258</v>
      </c>
      <c r="J126" s="276">
        <v>120</v>
      </c>
      <c r="K126" s="318"/>
    </row>
    <row r="127" spans="2:11" s="1" customFormat="1" ht="15" customHeight="1">
      <c r="B127" s="316"/>
      <c r="C127" s="276" t="s">
        <v>2304</v>
      </c>
      <c r="D127" s="276"/>
      <c r="E127" s="276"/>
      <c r="F127" s="296" t="s">
        <v>2256</v>
      </c>
      <c r="G127" s="276"/>
      <c r="H127" s="276" t="s">
        <v>2305</v>
      </c>
      <c r="I127" s="276" t="s">
        <v>2258</v>
      </c>
      <c r="J127" s="276" t="s">
        <v>2306</v>
      </c>
      <c r="K127" s="318"/>
    </row>
    <row r="128" spans="2:11" s="1" customFormat="1" ht="15" customHeight="1">
      <c r="B128" s="316"/>
      <c r="C128" s="276" t="s">
        <v>89</v>
      </c>
      <c r="D128" s="276"/>
      <c r="E128" s="276"/>
      <c r="F128" s="296" t="s">
        <v>2256</v>
      </c>
      <c r="G128" s="276"/>
      <c r="H128" s="276" t="s">
        <v>2307</v>
      </c>
      <c r="I128" s="276" t="s">
        <v>2258</v>
      </c>
      <c r="J128" s="276" t="s">
        <v>2306</v>
      </c>
      <c r="K128" s="318"/>
    </row>
    <row r="129" spans="2:11" s="1" customFormat="1" ht="15" customHeight="1">
      <c r="B129" s="316"/>
      <c r="C129" s="276" t="s">
        <v>2267</v>
      </c>
      <c r="D129" s="276"/>
      <c r="E129" s="276"/>
      <c r="F129" s="296" t="s">
        <v>2262</v>
      </c>
      <c r="G129" s="276"/>
      <c r="H129" s="276" t="s">
        <v>2268</v>
      </c>
      <c r="I129" s="276" t="s">
        <v>2258</v>
      </c>
      <c r="J129" s="276">
        <v>15</v>
      </c>
      <c r="K129" s="318"/>
    </row>
    <row r="130" spans="2:11" s="1" customFormat="1" ht="15" customHeight="1">
      <c r="B130" s="316"/>
      <c r="C130" s="298" t="s">
        <v>2269</v>
      </c>
      <c r="D130" s="298"/>
      <c r="E130" s="298"/>
      <c r="F130" s="299" t="s">
        <v>2262</v>
      </c>
      <c r="G130" s="298"/>
      <c r="H130" s="298" t="s">
        <v>2270</v>
      </c>
      <c r="I130" s="298" t="s">
        <v>2258</v>
      </c>
      <c r="J130" s="298">
        <v>15</v>
      </c>
      <c r="K130" s="318"/>
    </row>
    <row r="131" spans="2:11" s="1" customFormat="1" ht="15" customHeight="1">
      <c r="B131" s="316"/>
      <c r="C131" s="298" t="s">
        <v>2271</v>
      </c>
      <c r="D131" s="298"/>
      <c r="E131" s="298"/>
      <c r="F131" s="299" t="s">
        <v>2262</v>
      </c>
      <c r="G131" s="298"/>
      <c r="H131" s="298" t="s">
        <v>2272</v>
      </c>
      <c r="I131" s="298" t="s">
        <v>2258</v>
      </c>
      <c r="J131" s="298">
        <v>20</v>
      </c>
      <c r="K131" s="318"/>
    </row>
    <row r="132" spans="2:11" s="1" customFormat="1" ht="15" customHeight="1">
      <c r="B132" s="316"/>
      <c r="C132" s="298" t="s">
        <v>2273</v>
      </c>
      <c r="D132" s="298"/>
      <c r="E132" s="298"/>
      <c r="F132" s="299" t="s">
        <v>2262</v>
      </c>
      <c r="G132" s="298"/>
      <c r="H132" s="298" t="s">
        <v>2274</v>
      </c>
      <c r="I132" s="298" t="s">
        <v>2258</v>
      </c>
      <c r="J132" s="298">
        <v>20</v>
      </c>
      <c r="K132" s="318"/>
    </row>
    <row r="133" spans="2:11" s="1" customFormat="1" ht="15" customHeight="1">
      <c r="B133" s="316"/>
      <c r="C133" s="276" t="s">
        <v>2261</v>
      </c>
      <c r="D133" s="276"/>
      <c r="E133" s="276"/>
      <c r="F133" s="296" t="s">
        <v>2262</v>
      </c>
      <c r="G133" s="276"/>
      <c r="H133" s="276" t="s">
        <v>2295</v>
      </c>
      <c r="I133" s="276" t="s">
        <v>2258</v>
      </c>
      <c r="J133" s="276">
        <v>50</v>
      </c>
      <c r="K133" s="318"/>
    </row>
    <row r="134" spans="2:11" s="1" customFormat="1" ht="15" customHeight="1">
      <c r="B134" s="316"/>
      <c r="C134" s="276" t="s">
        <v>2275</v>
      </c>
      <c r="D134" s="276"/>
      <c r="E134" s="276"/>
      <c r="F134" s="296" t="s">
        <v>2262</v>
      </c>
      <c r="G134" s="276"/>
      <c r="H134" s="276" t="s">
        <v>2295</v>
      </c>
      <c r="I134" s="276" t="s">
        <v>2258</v>
      </c>
      <c r="J134" s="276">
        <v>50</v>
      </c>
      <c r="K134" s="318"/>
    </row>
    <row r="135" spans="2:11" s="1" customFormat="1" ht="15" customHeight="1">
      <c r="B135" s="316"/>
      <c r="C135" s="276" t="s">
        <v>2281</v>
      </c>
      <c r="D135" s="276"/>
      <c r="E135" s="276"/>
      <c r="F135" s="296" t="s">
        <v>2262</v>
      </c>
      <c r="G135" s="276"/>
      <c r="H135" s="276" t="s">
        <v>2295</v>
      </c>
      <c r="I135" s="276" t="s">
        <v>2258</v>
      </c>
      <c r="J135" s="276">
        <v>50</v>
      </c>
      <c r="K135" s="318"/>
    </row>
    <row r="136" spans="2:11" s="1" customFormat="1" ht="15" customHeight="1">
      <c r="B136" s="316"/>
      <c r="C136" s="276" t="s">
        <v>2283</v>
      </c>
      <c r="D136" s="276"/>
      <c r="E136" s="276"/>
      <c r="F136" s="296" t="s">
        <v>2262</v>
      </c>
      <c r="G136" s="276"/>
      <c r="H136" s="276" t="s">
        <v>2295</v>
      </c>
      <c r="I136" s="276" t="s">
        <v>2258</v>
      </c>
      <c r="J136" s="276">
        <v>50</v>
      </c>
      <c r="K136" s="318"/>
    </row>
    <row r="137" spans="2:11" s="1" customFormat="1" ht="15" customHeight="1">
      <c r="B137" s="316"/>
      <c r="C137" s="276" t="s">
        <v>1290</v>
      </c>
      <c r="D137" s="276"/>
      <c r="E137" s="276"/>
      <c r="F137" s="296" t="s">
        <v>2262</v>
      </c>
      <c r="G137" s="276"/>
      <c r="H137" s="276" t="s">
        <v>2308</v>
      </c>
      <c r="I137" s="276" t="s">
        <v>2258</v>
      </c>
      <c r="J137" s="276">
        <v>255</v>
      </c>
      <c r="K137" s="318"/>
    </row>
    <row r="138" spans="2:11" s="1" customFormat="1" ht="15" customHeight="1">
      <c r="B138" s="316"/>
      <c r="C138" s="276" t="s">
        <v>2285</v>
      </c>
      <c r="D138" s="276"/>
      <c r="E138" s="276"/>
      <c r="F138" s="296" t="s">
        <v>2256</v>
      </c>
      <c r="G138" s="276"/>
      <c r="H138" s="276" t="s">
        <v>2309</v>
      </c>
      <c r="I138" s="276" t="s">
        <v>2287</v>
      </c>
      <c r="J138" s="276"/>
      <c r="K138" s="318"/>
    </row>
    <row r="139" spans="2:11" s="1" customFormat="1" ht="15" customHeight="1">
      <c r="B139" s="316"/>
      <c r="C139" s="276" t="s">
        <v>2288</v>
      </c>
      <c r="D139" s="276"/>
      <c r="E139" s="276"/>
      <c r="F139" s="296" t="s">
        <v>2256</v>
      </c>
      <c r="G139" s="276"/>
      <c r="H139" s="276" t="s">
        <v>2310</v>
      </c>
      <c r="I139" s="276" t="s">
        <v>2290</v>
      </c>
      <c r="J139" s="276"/>
      <c r="K139" s="318"/>
    </row>
    <row r="140" spans="2:11" s="1" customFormat="1" ht="15" customHeight="1">
      <c r="B140" s="316"/>
      <c r="C140" s="276" t="s">
        <v>2291</v>
      </c>
      <c r="D140" s="276"/>
      <c r="E140" s="276"/>
      <c r="F140" s="296" t="s">
        <v>2256</v>
      </c>
      <c r="G140" s="276"/>
      <c r="H140" s="276" t="s">
        <v>2291</v>
      </c>
      <c r="I140" s="276" t="s">
        <v>2290</v>
      </c>
      <c r="J140" s="276"/>
      <c r="K140" s="318"/>
    </row>
    <row r="141" spans="2:11" s="1" customFormat="1" ht="15" customHeight="1">
      <c r="B141" s="316"/>
      <c r="C141" s="276" t="s">
        <v>34</v>
      </c>
      <c r="D141" s="276"/>
      <c r="E141" s="276"/>
      <c r="F141" s="296" t="s">
        <v>2256</v>
      </c>
      <c r="G141" s="276"/>
      <c r="H141" s="276" t="s">
        <v>2311</v>
      </c>
      <c r="I141" s="276" t="s">
        <v>2290</v>
      </c>
      <c r="J141" s="276"/>
      <c r="K141" s="318"/>
    </row>
    <row r="142" spans="2:11" s="1" customFormat="1" ht="15" customHeight="1">
      <c r="B142" s="316"/>
      <c r="C142" s="276" t="s">
        <v>2312</v>
      </c>
      <c r="D142" s="276"/>
      <c r="E142" s="276"/>
      <c r="F142" s="296" t="s">
        <v>2256</v>
      </c>
      <c r="G142" s="276"/>
      <c r="H142" s="276" t="s">
        <v>2313</v>
      </c>
      <c r="I142" s="276" t="s">
        <v>2290</v>
      </c>
      <c r="J142" s="276"/>
      <c r="K142" s="318"/>
    </row>
    <row r="143" spans="2:11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pans="2:11" s="1" customFormat="1" ht="18.75" customHeight="1">
      <c r="B144" s="273"/>
      <c r="C144" s="273"/>
      <c r="D144" s="273"/>
      <c r="E144" s="273"/>
      <c r="F144" s="308"/>
      <c r="G144" s="273"/>
      <c r="H144" s="273"/>
      <c r="I144" s="273"/>
      <c r="J144" s="273"/>
      <c r="K144" s="273"/>
    </row>
    <row r="145" spans="2:11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pans="2:11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pans="2:11" s="1" customFormat="1" ht="45" customHeight="1">
      <c r="B147" s="287"/>
      <c r="C147" s="396" t="s">
        <v>2314</v>
      </c>
      <c r="D147" s="396"/>
      <c r="E147" s="396"/>
      <c r="F147" s="396"/>
      <c r="G147" s="396"/>
      <c r="H147" s="396"/>
      <c r="I147" s="396"/>
      <c r="J147" s="396"/>
      <c r="K147" s="288"/>
    </row>
    <row r="148" spans="2:11" s="1" customFormat="1" ht="17.25" customHeight="1">
      <c r="B148" s="287"/>
      <c r="C148" s="289" t="s">
        <v>2250</v>
      </c>
      <c r="D148" s="289"/>
      <c r="E148" s="289"/>
      <c r="F148" s="289" t="s">
        <v>2251</v>
      </c>
      <c r="G148" s="290"/>
      <c r="H148" s="289" t="s">
        <v>50</v>
      </c>
      <c r="I148" s="289" t="s">
        <v>53</v>
      </c>
      <c r="J148" s="289" t="s">
        <v>2252</v>
      </c>
      <c r="K148" s="288"/>
    </row>
    <row r="149" spans="2:11" s="1" customFormat="1" ht="17.25" customHeight="1">
      <c r="B149" s="287"/>
      <c r="C149" s="291" t="s">
        <v>2253</v>
      </c>
      <c r="D149" s="291"/>
      <c r="E149" s="291"/>
      <c r="F149" s="292" t="s">
        <v>2254</v>
      </c>
      <c r="G149" s="293"/>
      <c r="H149" s="291"/>
      <c r="I149" s="291"/>
      <c r="J149" s="291" t="s">
        <v>2255</v>
      </c>
      <c r="K149" s="288"/>
    </row>
    <row r="150" spans="2:11" s="1" customFormat="1" ht="5.25" customHeight="1">
      <c r="B150" s="297"/>
      <c r="C150" s="294"/>
      <c r="D150" s="294"/>
      <c r="E150" s="294"/>
      <c r="F150" s="294"/>
      <c r="G150" s="295"/>
      <c r="H150" s="294"/>
      <c r="I150" s="294"/>
      <c r="J150" s="294"/>
      <c r="K150" s="318"/>
    </row>
    <row r="151" spans="2:11" s="1" customFormat="1" ht="15" customHeight="1">
      <c r="B151" s="297"/>
      <c r="C151" s="322" t="s">
        <v>2259</v>
      </c>
      <c r="D151" s="276"/>
      <c r="E151" s="276"/>
      <c r="F151" s="323" t="s">
        <v>2256</v>
      </c>
      <c r="G151" s="276"/>
      <c r="H151" s="322" t="s">
        <v>2295</v>
      </c>
      <c r="I151" s="322" t="s">
        <v>2258</v>
      </c>
      <c r="J151" s="322">
        <v>120</v>
      </c>
      <c r="K151" s="318"/>
    </row>
    <row r="152" spans="2:11" s="1" customFormat="1" ht="15" customHeight="1">
      <c r="B152" s="297"/>
      <c r="C152" s="322" t="s">
        <v>2304</v>
      </c>
      <c r="D152" s="276"/>
      <c r="E152" s="276"/>
      <c r="F152" s="323" t="s">
        <v>2256</v>
      </c>
      <c r="G152" s="276"/>
      <c r="H152" s="322" t="s">
        <v>2315</v>
      </c>
      <c r="I152" s="322" t="s">
        <v>2258</v>
      </c>
      <c r="J152" s="322" t="s">
        <v>2306</v>
      </c>
      <c r="K152" s="318"/>
    </row>
    <row r="153" spans="2:11" s="1" customFormat="1" ht="15" customHeight="1">
      <c r="B153" s="297"/>
      <c r="C153" s="322" t="s">
        <v>89</v>
      </c>
      <c r="D153" s="276"/>
      <c r="E153" s="276"/>
      <c r="F153" s="323" t="s">
        <v>2256</v>
      </c>
      <c r="G153" s="276"/>
      <c r="H153" s="322" t="s">
        <v>2316</v>
      </c>
      <c r="I153" s="322" t="s">
        <v>2258</v>
      </c>
      <c r="J153" s="322" t="s">
        <v>2306</v>
      </c>
      <c r="K153" s="318"/>
    </row>
    <row r="154" spans="2:11" s="1" customFormat="1" ht="15" customHeight="1">
      <c r="B154" s="297"/>
      <c r="C154" s="322" t="s">
        <v>2261</v>
      </c>
      <c r="D154" s="276"/>
      <c r="E154" s="276"/>
      <c r="F154" s="323" t="s">
        <v>2262</v>
      </c>
      <c r="G154" s="276"/>
      <c r="H154" s="322" t="s">
        <v>2295</v>
      </c>
      <c r="I154" s="322" t="s">
        <v>2258</v>
      </c>
      <c r="J154" s="322">
        <v>50</v>
      </c>
      <c r="K154" s="318"/>
    </row>
    <row r="155" spans="2:11" s="1" customFormat="1" ht="15" customHeight="1">
      <c r="B155" s="297"/>
      <c r="C155" s="322" t="s">
        <v>2264</v>
      </c>
      <c r="D155" s="276"/>
      <c r="E155" s="276"/>
      <c r="F155" s="323" t="s">
        <v>2256</v>
      </c>
      <c r="G155" s="276"/>
      <c r="H155" s="322" t="s">
        <v>2295</v>
      </c>
      <c r="I155" s="322" t="s">
        <v>2266</v>
      </c>
      <c r="J155" s="322"/>
      <c r="K155" s="318"/>
    </row>
    <row r="156" spans="2:11" s="1" customFormat="1" ht="15" customHeight="1">
      <c r="B156" s="297"/>
      <c r="C156" s="322" t="s">
        <v>2275</v>
      </c>
      <c r="D156" s="276"/>
      <c r="E156" s="276"/>
      <c r="F156" s="323" t="s">
        <v>2262</v>
      </c>
      <c r="G156" s="276"/>
      <c r="H156" s="322" t="s">
        <v>2295</v>
      </c>
      <c r="I156" s="322" t="s">
        <v>2258</v>
      </c>
      <c r="J156" s="322">
        <v>50</v>
      </c>
      <c r="K156" s="318"/>
    </row>
    <row r="157" spans="2:11" s="1" customFormat="1" ht="15" customHeight="1">
      <c r="B157" s="297"/>
      <c r="C157" s="322" t="s">
        <v>2283</v>
      </c>
      <c r="D157" s="276"/>
      <c r="E157" s="276"/>
      <c r="F157" s="323" t="s">
        <v>2262</v>
      </c>
      <c r="G157" s="276"/>
      <c r="H157" s="322" t="s">
        <v>2295</v>
      </c>
      <c r="I157" s="322" t="s">
        <v>2258</v>
      </c>
      <c r="J157" s="322">
        <v>50</v>
      </c>
      <c r="K157" s="318"/>
    </row>
    <row r="158" spans="2:11" s="1" customFormat="1" ht="15" customHeight="1">
      <c r="B158" s="297"/>
      <c r="C158" s="322" t="s">
        <v>2281</v>
      </c>
      <c r="D158" s="276"/>
      <c r="E158" s="276"/>
      <c r="F158" s="323" t="s">
        <v>2262</v>
      </c>
      <c r="G158" s="276"/>
      <c r="H158" s="322" t="s">
        <v>2295</v>
      </c>
      <c r="I158" s="322" t="s">
        <v>2258</v>
      </c>
      <c r="J158" s="322">
        <v>50</v>
      </c>
      <c r="K158" s="318"/>
    </row>
    <row r="159" spans="2:11" s="1" customFormat="1" ht="15" customHeight="1">
      <c r="B159" s="297"/>
      <c r="C159" s="322" t="s">
        <v>128</v>
      </c>
      <c r="D159" s="276"/>
      <c r="E159" s="276"/>
      <c r="F159" s="323" t="s">
        <v>2256</v>
      </c>
      <c r="G159" s="276"/>
      <c r="H159" s="322" t="s">
        <v>2317</v>
      </c>
      <c r="I159" s="322" t="s">
        <v>2258</v>
      </c>
      <c r="J159" s="322" t="s">
        <v>2318</v>
      </c>
      <c r="K159" s="318"/>
    </row>
    <row r="160" spans="2:11" s="1" customFormat="1" ht="15" customHeight="1">
      <c r="B160" s="297"/>
      <c r="C160" s="322" t="s">
        <v>2319</v>
      </c>
      <c r="D160" s="276"/>
      <c r="E160" s="276"/>
      <c r="F160" s="323" t="s">
        <v>2256</v>
      </c>
      <c r="G160" s="276"/>
      <c r="H160" s="322" t="s">
        <v>2320</v>
      </c>
      <c r="I160" s="322" t="s">
        <v>2290</v>
      </c>
      <c r="J160" s="322"/>
      <c r="K160" s="318"/>
    </row>
    <row r="161" spans="2:11" s="1" customFormat="1" ht="15" customHeight="1">
      <c r="B161" s="324"/>
      <c r="C161" s="306"/>
      <c r="D161" s="306"/>
      <c r="E161" s="306"/>
      <c r="F161" s="306"/>
      <c r="G161" s="306"/>
      <c r="H161" s="306"/>
      <c r="I161" s="306"/>
      <c r="J161" s="306"/>
      <c r="K161" s="325"/>
    </row>
    <row r="162" spans="2:11" s="1" customFormat="1" ht="18.75" customHeight="1">
      <c r="B162" s="273"/>
      <c r="C162" s="276"/>
      <c r="D162" s="276"/>
      <c r="E162" s="276"/>
      <c r="F162" s="296"/>
      <c r="G162" s="276"/>
      <c r="H162" s="276"/>
      <c r="I162" s="276"/>
      <c r="J162" s="276"/>
      <c r="K162" s="273"/>
    </row>
    <row r="163" spans="2:11" s="1" customFormat="1" ht="18.75" customHeight="1">
      <c r="B163" s="273"/>
      <c r="C163" s="276"/>
      <c r="D163" s="276"/>
      <c r="E163" s="276"/>
      <c r="F163" s="296"/>
      <c r="G163" s="276"/>
      <c r="H163" s="276"/>
      <c r="I163" s="276"/>
      <c r="J163" s="276"/>
      <c r="K163" s="273"/>
    </row>
    <row r="164" spans="2:11" s="1" customFormat="1" ht="18.75" customHeight="1">
      <c r="B164" s="273"/>
      <c r="C164" s="276"/>
      <c r="D164" s="276"/>
      <c r="E164" s="276"/>
      <c r="F164" s="296"/>
      <c r="G164" s="276"/>
      <c r="H164" s="276"/>
      <c r="I164" s="276"/>
      <c r="J164" s="276"/>
      <c r="K164" s="273"/>
    </row>
    <row r="165" spans="2:11" s="1" customFormat="1" ht="18.75" customHeight="1">
      <c r="B165" s="273"/>
      <c r="C165" s="276"/>
      <c r="D165" s="276"/>
      <c r="E165" s="276"/>
      <c r="F165" s="296"/>
      <c r="G165" s="276"/>
      <c r="H165" s="276"/>
      <c r="I165" s="276"/>
      <c r="J165" s="276"/>
      <c r="K165" s="273"/>
    </row>
    <row r="166" spans="2:11" s="1" customFormat="1" ht="18.75" customHeight="1">
      <c r="B166" s="273"/>
      <c r="C166" s="276"/>
      <c r="D166" s="276"/>
      <c r="E166" s="276"/>
      <c r="F166" s="296"/>
      <c r="G166" s="276"/>
      <c r="H166" s="276"/>
      <c r="I166" s="276"/>
      <c r="J166" s="276"/>
      <c r="K166" s="273"/>
    </row>
    <row r="167" spans="2:11" s="1" customFormat="1" ht="18.75" customHeight="1">
      <c r="B167" s="273"/>
      <c r="C167" s="276"/>
      <c r="D167" s="276"/>
      <c r="E167" s="276"/>
      <c r="F167" s="296"/>
      <c r="G167" s="276"/>
      <c r="H167" s="276"/>
      <c r="I167" s="276"/>
      <c r="J167" s="276"/>
      <c r="K167" s="273"/>
    </row>
    <row r="168" spans="2:11" s="1" customFormat="1" ht="18.75" customHeight="1">
      <c r="B168" s="273"/>
      <c r="C168" s="276"/>
      <c r="D168" s="276"/>
      <c r="E168" s="276"/>
      <c r="F168" s="296"/>
      <c r="G168" s="276"/>
      <c r="H168" s="276"/>
      <c r="I168" s="276"/>
      <c r="J168" s="276"/>
      <c r="K168" s="273"/>
    </row>
    <row r="169" spans="2:11" s="1" customFormat="1" ht="18.75" customHeight="1">
      <c r="B169" s="283"/>
      <c r="C169" s="283"/>
      <c r="D169" s="283"/>
      <c r="E169" s="283"/>
      <c r="F169" s="283"/>
      <c r="G169" s="283"/>
      <c r="H169" s="283"/>
      <c r="I169" s="283"/>
      <c r="J169" s="283"/>
      <c r="K169" s="283"/>
    </row>
    <row r="170" spans="2:11" s="1" customFormat="1" ht="7.5" customHeight="1">
      <c r="B170" s="265"/>
      <c r="C170" s="266"/>
      <c r="D170" s="266"/>
      <c r="E170" s="266"/>
      <c r="F170" s="266"/>
      <c r="G170" s="266"/>
      <c r="H170" s="266"/>
      <c r="I170" s="266"/>
      <c r="J170" s="266"/>
      <c r="K170" s="267"/>
    </row>
    <row r="171" spans="2:11" s="1" customFormat="1" ht="45" customHeight="1">
      <c r="B171" s="268"/>
      <c r="C171" s="397" t="s">
        <v>2321</v>
      </c>
      <c r="D171" s="397"/>
      <c r="E171" s="397"/>
      <c r="F171" s="397"/>
      <c r="G171" s="397"/>
      <c r="H171" s="397"/>
      <c r="I171" s="397"/>
      <c r="J171" s="397"/>
      <c r="K171" s="269"/>
    </row>
    <row r="172" spans="2:11" s="1" customFormat="1" ht="17.25" customHeight="1">
      <c r="B172" s="268"/>
      <c r="C172" s="289" t="s">
        <v>2250</v>
      </c>
      <c r="D172" s="289"/>
      <c r="E172" s="289"/>
      <c r="F172" s="289" t="s">
        <v>2251</v>
      </c>
      <c r="G172" s="326"/>
      <c r="H172" s="327" t="s">
        <v>50</v>
      </c>
      <c r="I172" s="327" t="s">
        <v>53</v>
      </c>
      <c r="J172" s="289" t="s">
        <v>2252</v>
      </c>
      <c r="K172" s="269"/>
    </row>
    <row r="173" spans="2:11" s="1" customFormat="1" ht="17.25" customHeight="1">
      <c r="B173" s="270"/>
      <c r="C173" s="291" t="s">
        <v>2253</v>
      </c>
      <c r="D173" s="291"/>
      <c r="E173" s="291"/>
      <c r="F173" s="292" t="s">
        <v>2254</v>
      </c>
      <c r="G173" s="328"/>
      <c r="H173" s="329"/>
      <c r="I173" s="329"/>
      <c r="J173" s="291" t="s">
        <v>2255</v>
      </c>
      <c r="K173" s="271"/>
    </row>
    <row r="174" spans="2:11" s="1" customFormat="1" ht="5.25" customHeight="1">
      <c r="B174" s="297"/>
      <c r="C174" s="294"/>
      <c r="D174" s="294"/>
      <c r="E174" s="294"/>
      <c r="F174" s="294"/>
      <c r="G174" s="295"/>
      <c r="H174" s="294"/>
      <c r="I174" s="294"/>
      <c r="J174" s="294"/>
      <c r="K174" s="318"/>
    </row>
    <row r="175" spans="2:11" s="1" customFormat="1" ht="15" customHeight="1">
      <c r="B175" s="297"/>
      <c r="C175" s="276" t="s">
        <v>2259</v>
      </c>
      <c r="D175" s="276"/>
      <c r="E175" s="276"/>
      <c r="F175" s="296" t="s">
        <v>2256</v>
      </c>
      <c r="G175" s="276"/>
      <c r="H175" s="276" t="s">
        <v>2295</v>
      </c>
      <c r="I175" s="276" t="s">
        <v>2258</v>
      </c>
      <c r="J175" s="276">
        <v>120</v>
      </c>
      <c r="K175" s="318"/>
    </row>
    <row r="176" spans="2:11" s="1" customFormat="1" ht="15" customHeight="1">
      <c r="B176" s="297"/>
      <c r="C176" s="276" t="s">
        <v>2304</v>
      </c>
      <c r="D176" s="276"/>
      <c r="E176" s="276"/>
      <c r="F176" s="296" t="s">
        <v>2256</v>
      </c>
      <c r="G176" s="276"/>
      <c r="H176" s="276" t="s">
        <v>2305</v>
      </c>
      <c r="I176" s="276" t="s">
        <v>2258</v>
      </c>
      <c r="J176" s="276" t="s">
        <v>2306</v>
      </c>
      <c r="K176" s="318"/>
    </row>
    <row r="177" spans="2:11" s="1" customFormat="1" ht="15" customHeight="1">
      <c r="B177" s="297"/>
      <c r="C177" s="276" t="s">
        <v>89</v>
      </c>
      <c r="D177" s="276"/>
      <c r="E177" s="276"/>
      <c r="F177" s="296" t="s">
        <v>2256</v>
      </c>
      <c r="G177" s="276"/>
      <c r="H177" s="276" t="s">
        <v>2322</v>
      </c>
      <c r="I177" s="276" t="s">
        <v>2258</v>
      </c>
      <c r="J177" s="276" t="s">
        <v>2306</v>
      </c>
      <c r="K177" s="318"/>
    </row>
    <row r="178" spans="2:11" s="1" customFormat="1" ht="15" customHeight="1">
      <c r="B178" s="297"/>
      <c r="C178" s="276" t="s">
        <v>2261</v>
      </c>
      <c r="D178" s="276"/>
      <c r="E178" s="276"/>
      <c r="F178" s="296" t="s">
        <v>2262</v>
      </c>
      <c r="G178" s="276"/>
      <c r="H178" s="276" t="s">
        <v>2322</v>
      </c>
      <c r="I178" s="276" t="s">
        <v>2258</v>
      </c>
      <c r="J178" s="276">
        <v>50</v>
      </c>
      <c r="K178" s="318"/>
    </row>
    <row r="179" spans="2:11" s="1" customFormat="1" ht="15" customHeight="1">
      <c r="B179" s="297"/>
      <c r="C179" s="276" t="s">
        <v>2264</v>
      </c>
      <c r="D179" s="276"/>
      <c r="E179" s="276"/>
      <c r="F179" s="296" t="s">
        <v>2256</v>
      </c>
      <c r="G179" s="276"/>
      <c r="H179" s="276" t="s">
        <v>2322</v>
      </c>
      <c r="I179" s="276" t="s">
        <v>2266</v>
      </c>
      <c r="J179" s="276"/>
      <c r="K179" s="318"/>
    </row>
    <row r="180" spans="2:11" s="1" customFormat="1" ht="15" customHeight="1">
      <c r="B180" s="297"/>
      <c r="C180" s="276" t="s">
        <v>2275</v>
      </c>
      <c r="D180" s="276"/>
      <c r="E180" s="276"/>
      <c r="F180" s="296" t="s">
        <v>2262</v>
      </c>
      <c r="G180" s="276"/>
      <c r="H180" s="276" t="s">
        <v>2322</v>
      </c>
      <c r="I180" s="276" t="s">
        <v>2258</v>
      </c>
      <c r="J180" s="276">
        <v>50</v>
      </c>
      <c r="K180" s="318"/>
    </row>
    <row r="181" spans="2:11" s="1" customFormat="1" ht="15" customHeight="1">
      <c r="B181" s="297"/>
      <c r="C181" s="276" t="s">
        <v>2283</v>
      </c>
      <c r="D181" s="276"/>
      <c r="E181" s="276"/>
      <c r="F181" s="296" t="s">
        <v>2262</v>
      </c>
      <c r="G181" s="276"/>
      <c r="H181" s="276" t="s">
        <v>2322</v>
      </c>
      <c r="I181" s="276" t="s">
        <v>2258</v>
      </c>
      <c r="J181" s="276">
        <v>50</v>
      </c>
      <c r="K181" s="318"/>
    </row>
    <row r="182" spans="2:11" s="1" customFormat="1" ht="15" customHeight="1">
      <c r="B182" s="297"/>
      <c r="C182" s="276" t="s">
        <v>2281</v>
      </c>
      <c r="D182" s="276"/>
      <c r="E182" s="276"/>
      <c r="F182" s="296" t="s">
        <v>2262</v>
      </c>
      <c r="G182" s="276"/>
      <c r="H182" s="276" t="s">
        <v>2322</v>
      </c>
      <c r="I182" s="276" t="s">
        <v>2258</v>
      </c>
      <c r="J182" s="276">
        <v>50</v>
      </c>
      <c r="K182" s="318"/>
    </row>
    <row r="183" spans="2:11" s="1" customFormat="1" ht="15" customHeight="1">
      <c r="B183" s="297"/>
      <c r="C183" s="276" t="s">
        <v>152</v>
      </c>
      <c r="D183" s="276"/>
      <c r="E183" s="276"/>
      <c r="F183" s="296" t="s">
        <v>2256</v>
      </c>
      <c r="G183" s="276"/>
      <c r="H183" s="276" t="s">
        <v>2323</v>
      </c>
      <c r="I183" s="276" t="s">
        <v>2324</v>
      </c>
      <c r="J183" s="276"/>
      <c r="K183" s="318"/>
    </row>
    <row r="184" spans="2:11" s="1" customFormat="1" ht="15" customHeight="1">
      <c r="B184" s="297"/>
      <c r="C184" s="276" t="s">
        <v>53</v>
      </c>
      <c r="D184" s="276"/>
      <c r="E184" s="276"/>
      <c r="F184" s="296" t="s">
        <v>2256</v>
      </c>
      <c r="G184" s="276"/>
      <c r="H184" s="276" t="s">
        <v>2325</v>
      </c>
      <c r="I184" s="276" t="s">
        <v>2326</v>
      </c>
      <c r="J184" s="276">
        <v>1</v>
      </c>
      <c r="K184" s="318"/>
    </row>
    <row r="185" spans="2:11" s="1" customFormat="1" ht="15" customHeight="1">
      <c r="B185" s="297"/>
      <c r="C185" s="276" t="s">
        <v>49</v>
      </c>
      <c r="D185" s="276"/>
      <c r="E185" s="276"/>
      <c r="F185" s="296" t="s">
        <v>2256</v>
      </c>
      <c r="G185" s="276"/>
      <c r="H185" s="276" t="s">
        <v>2327</v>
      </c>
      <c r="I185" s="276" t="s">
        <v>2258</v>
      </c>
      <c r="J185" s="276">
        <v>20</v>
      </c>
      <c r="K185" s="318"/>
    </row>
    <row r="186" spans="2:11" s="1" customFormat="1" ht="15" customHeight="1">
      <c r="B186" s="297"/>
      <c r="C186" s="276" t="s">
        <v>50</v>
      </c>
      <c r="D186" s="276"/>
      <c r="E186" s="276"/>
      <c r="F186" s="296" t="s">
        <v>2256</v>
      </c>
      <c r="G186" s="276"/>
      <c r="H186" s="276" t="s">
        <v>2328</v>
      </c>
      <c r="I186" s="276" t="s">
        <v>2258</v>
      </c>
      <c r="J186" s="276">
        <v>255</v>
      </c>
      <c r="K186" s="318"/>
    </row>
    <row r="187" spans="2:11" s="1" customFormat="1" ht="15" customHeight="1">
      <c r="B187" s="297"/>
      <c r="C187" s="276" t="s">
        <v>153</v>
      </c>
      <c r="D187" s="276"/>
      <c r="E187" s="276"/>
      <c r="F187" s="296" t="s">
        <v>2256</v>
      </c>
      <c r="G187" s="276"/>
      <c r="H187" s="276" t="s">
        <v>2220</v>
      </c>
      <c r="I187" s="276" t="s">
        <v>2258</v>
      </c>
      <c r="J187" s="276">
        <v>10</v>
      </c>
      <c r="K187" s="318"/>
    </row>
    <row r="188" spans="2:11" s="1" customFormat="1" ht="15" customHeight="1">
      <c r="B188" s="297"/>
      <c r="C188" s="276" t="s">
        <v>154</v>
      </c>
      <c r="D188" s="276"/>
      <c r="E188" s="276"/>
      <c r="F188" s="296" t="s">
        <v>2256</v>
      </c>
      <c r="G188" s="276"/>
      <c r="H188" s="276" t="s">
        <v>2329</v>
      </c>
      <c r="I188" s="276" t="s">
        <v>2290</v>
      </c>
      <c r="J188" s="276"/>
      <c r="K188" s="318"/>
    </row>
    <row r="189" spans="2:11" s="1" customFormat="1" ht="15" customHeight="1">
      <c r="B189" s="297"/>
      <c r="C189" s="276" t="s">
        <v>2330</v>
      </c>
      <c r="D189" s="276"/>
      <c r="E189" s="276"/>
      <c r="F189" s="296" t="s">
        <v>2256</v>
      </c>
      <c r="G189" s="276"/>
      <c r="H189" s="276" t="s">
        <v>2331</v>
      </c>
      <c r="I189" s="276" t="s">
        <v>2290</v>
      </c>
      <c r="J189" s="276"/>
      <c r="K189" s="318"/>
    </row>
    <row r="190" spans="2:11" s="1" customFormat="1" ht="15" customHeight="1">
      <c r="B190" s="297"/>
      <c r="C190" s="276" t="s">
        <v>2319</v>
      </c>
      <c r="D190" s="276"/>
      <c r="E190" s="276"/>
      <c r="F190" s="296" t="s">
        <v>2256</v>
      </c>
      <c r="G190" s="276"/>
      <c r="H190" s="276" t="s">
        <v>2332</v>
      </c>
      <c r="I190" s="276" t="s">
        <v>2290</v>
      </c>
      <c r="J190" s="276"/>
      <c r="K190" s="318"/>
    </row>
    <row r="191" spans="2:11" s="1" customFormat="1" ht="15" customHeight="1">
      <c r="B191" s="297"/>
      <c r="C191" s="276" t="s">
        <v>156</v>
      </c>
      <c r="D191" s="276"/>
      <c r="E191" s="276"/>
      <c r="F191" s="296" t="s">
        <v>2262</v>
      </c>
      <c r="G191" s="276"/>
      <c r="H191" s="276" t="s">
        <v>2333</v>
      </c>
      <c r="I191" s="276" t="s">
        <v>2258</v>
      </c>
      <c r="J191" s="276">
        <v>50</v>
      </c>
      <c r="K191" s="318"/>
    </row>
    <row r="192" spans="2:11" s="1" customFormat="1" ht="15" customHeight="1">
      <c r="B192" s="297"/>
      <c r="C192" s="276" t="s">
        <v>2334</v>
      </c>
      <c r="D192" s="276"/>
      <c r="E192" s="276"/>
      <c r="F192" s="296" t="s">
        <v>2262</v>
      </c>
      <c r="G192" s="276"/>
      <c r="H192" s="276" t="s">
        <v>2335</v>
      </c>
      <c r="I192" s="276" t="s">
        <v>2336</v>
      </c>
      <c r="J192" s="276"/>
      <c r="K192" s="318"/>
    </row>
    <row r="193" spans="2:11" s="1" customFormat="1" ht="15" customHeight="1">
      <c r="B193" s="297"/>
      <c r="C193" s="276" t="s">
        <v>2337</v>
      </c>
      <c r="D193" s="276"/>
      <c r="E193" s="276"/>
      <c r="F193" s="296" t="s">
        <v>2262</v>
      </c>
      <c r="G193" s="276"/>
      <c r="H193" s="276" t="s">
        <v>2338</v>
      </c>
      <c r="I193" s="276" t="s">
        <v>2336</v>
      </c>
      <c r="J193" s="276"/>
      <c r="K193" s="318"/>
    </row>
    <row r="194" spans="2:11" s="1" customFormat="1" ht="15" customHeight="1">
      <c r="B194" s="297"/>
      <c r="C194" s="276" t="s">
        <v>2339</v>
      </c>
      <c r="D194" s="276"/>
      <c r="E194" s="276"/>
      <c r="F194" s="296" t="s">
        <v>2262</v>
      </c>
      <c r="G194" s="276"/>
      <c r="H194" s="276" t="s">
        <v>2340</v>
      </c>
      <c r="I194" s="276" t="s">
        <v>2336</v>
      </c>
      <c r="J194" s="276"/>
      <c r="K194" s="318"/>
    </row>
    <row r="195" spans="2:11" s="1" customFormat="1" ht="15" customHeight="1">
      <c r="B195" s="297"/>
      <c r="C195" s="330" t="s">
        <v>2341</v>
      </c>
      <c r="D195" s="276"/>
      <c r="E195" s="276"/>
      <c r="F195" s="296" t="s">
        <v>2262</v>
      </c>
      <c r="G195" s="276"/>
      <c r="H195" s="276" t="s">
        <v>2342</v>
      </c>
      <c r="I195" s="276" t="s">
        <v>2343</v>
      </c>
      <c r="J195" s="331" t="s">
        <v>2344</v>
      </c>
      <c r="K195" s="318"/>
    </row>
    <row r="196" spans="2:11" s="1" customFormat="1" ht="15" customHeight="1">
      <c r="B196" s="297"/>
      <c r="C196" s="282" t="s">
        <v>38</v>
      </c>
      <c r="D196" s="276"/>
      <c r="E196" s="276"/>
      <c r="F196" s="296" t="s">
        <v>2256</v>
      </c>
      <c r="G196" s="276"/>
      <c r="H196" s="273" t="s">
        <v>2345</v>
      </c>
      <c r="I196" s="276" t="s">
        <v>2346</v>
      </c>
      <c r="J196" s="276"/>
      <c r="K196" s="318"/>
    </row>
    <row r="197" spans="2:11" s="1" customFormat="1" ht="15" customHeight="1">
      <c r="B197" s="297"/>
      <c r="C197" s="282" t="s">
        <v>2347</v>
      </c>
      <c r="D197" s="276"/>
      <c r="E197" s="276"/>
      <c r="F197" s="296" t="s">
        <v>2256</v>
      </c>
      <c r="G197" s="276"/>
      <c r="H197" s="276" t="s">
        <v>2348</v>
      </c>
      <c r="I197" s="276" t="s">
        <v>2290</v>
      </c>
      <c r="J197" s="276"/>
      <c r="K197" s="318"/>
    </row>
    <row r="198" spans="2:11" s="1" customFormat="1" ht="15" customHeight="1">
      <c r="B198" s="297"/>
      <c r="C198" s="282" t="s">
        <v>2349</v>
      </c>
      <c r="D198" s="276"/>
      <c r="E198" s="276"/>
      <c r="F198" s="296" t="s">
        <v>2256</v>
      </c>
      <c r="G198" s="276"/>
      <c r="H198" s="276" t="s">
        <v>2350</v>
      </c>
      <c r="I198" s="276" t="s">
        <v>2290</v>
      </c>
      <c r="J198" s="276"/>
      <c r="K198" s="318"/>
    </row>
    <row r="199" spans="2:11" s="1" customFormat="1" ht="15" customHeight="1">
      <c r="B199" s="297"/>
      <c r="C199" s="282" t="s">
        <v>2351</v>
      </c>
      <c r="D199" s="276"/>
      <c r="E199" s="276"/>
      <c r="F199" s="296" t="s">
        <v>2262</v>
      </c>
      <c r="G199" s="276"/>
      <c r="H199" s="276" t="s">
        <v>2352</v>
      </c>
      <c r="I199" s="276" t="s">
        <v>2290</v>
      </c>
      <c r="J199" s="276"/>
      <c r="K199" s="318"/>
    </row>
    <row r="200" spans="2:11" s="1" customFormat="1" ht="15" customHeight="1">
      <c r="B200" s="324"/>
      <c r="C200" s="332"/>
      <c r="D200" s="306"/>
      <c r="E200" s="306"/>
      <c r="F200" s="306"/>
      <c r="G200" s="306"/>
      <c r="H200" s="306"/>
      <c r="I200" s="306"/>
      <c r="J200" s="306"/>
      <c r="K200" s="325"/>
    </row>
    <row r="201" spans="2:11" s="1" customFormat="1" ht="18.75" customHeight="1">
      <c r="B201" s="273"/>
      <c r="C201" s="276"/>
      <c r="D201" s="276"/>
      <c r="E201" s="276"/>
      <c r="F201" s="296"/>
      <c r="G201" s="276"/>
      <c r="H201" s="276"/>
      <c r="I201" s="276"/>
      <c r="J201" s="276"/>
      <c r="K201" s="273"/>
    </row>
    <row r="202" spans="2:11" s="1" customFormat="1" ht="18.75" customHeight="1">
      <c r="B202" s="283"/>
      <c r="C202" s="283"/>
      <c r="D202" s="283"/>
      <c r="E202" s="283"/>
      <c r="F202" s="283"/>
      <c r="G202" s="283"/>
      <c r="H202" s="283"/>
      <c r="I202" s="283"/>
      <c r="J202" s="283"/>
      <c r="K202" s="283"/>
    </row>
    <row r="203" spans="2:11" s="1" customFormat="1" ht="13.5">
      <c r="B203" s="265"/>
      <c r="C203" s="266"/>
      <c r="D203" s="266"/>
      <c r="E203" s="266"/>
      <c r="F203" s="266"/>
      <c r="G203" s="266"/>
      <c r="H203" s="266"/>
      <c r="I203" s="266"/>
      <c r="J203" s="266"/>
      <c r="K203" s="267"/>
    </row>
    <row r="204" spans="2:11" s="1" customFormat="1" ht="21" customHeight="1">
      <c r="B204" s="268"/>
      <c r="C204" s="397" t="s">
        <v>2353</v>
      </c>
      <c r="D204" s="397"/>
      <c r="E204" s="397"/>
      <c r="F204" s="397"/>
      <c r="G204" s="397"/>
      <c r="H204" s="397"/>
      <c r="I204" s="397"/>
      <c r="J204" s="397"/>
      <c r="K204" s="269"/>
    </row>
    <row r="205" spans="2:11" s="1" customFormat="1" ht="25.5" customHeight="1">
      <c r="B205" s="268"/>
      <c r="C205" s="333" t="s">
        <v>2354</v>
      </c>
      <c r="D205" s="333"/>
      <c r="E205" s="333"/>
      <c r="F205" s="333" t="s">
        <v>2355</v>
      </c>
      <c r="G205" s="334"/>
      <c r="H205" s="398" t="s">
        <v>2356</v>
      </c>
      <c r="I205" s="398"/>
      <c r="J205" s="398"/>
      <c r="K205" s="269"/>
    </row>
    <row r="206" spans="2:11" s="1" customFormat="1" ht="5.25" customHeight="1">
      <c r="B206" s="297"/>
      <c r="C206" s="294"/>
      <c r="D206" s="294"/>
      <c r="E206" s="294"/>
      <c r="F206" s="294"/>
      <c r="G206" s="276"/>
      <c r="H206" s="294"/>
      <c r="I206" s="294"/>
      <c r="J206" s="294"/>
      <c r="K206" s="318"/>
    </row>
    <row r="207" spans="2:11" s="1" customFormat="1" ht="15" customHeight="1">
      <c r="B207" s="297"/>
      <c r="C207" s="276" t="s">
        <v>2346</v>
      </c>
      <c r="D207" s="276"/>
      <c r="E207" s="276"/>
      <c r="F207" s="296" t="s">
        <v>39</v>
      </c>
      <c r="G207" s="276"/>
      <c r="H207" s="399" t="s">
        <v>2357</v>
      </c>
      <c r="I207" s="399"/>
      <c r="J207" s="399"/>
      <c r="K207" s="318"/>
    </row>
    <row r="208" spans="2:11" s="1" customFormat="1" ht="15" customHeight="1">
      <c r="B208" s="297"/>
      <c r="C208" s="303"/>
      <c r="D208" s="276"/>
      <c r="E208" s="276"/>
      <c r="F208" s="296" t="s">
        <v>40</v>
      </c>
      <c r="G208" s="276"/>
      <c r="H208" s="399" t="s">
        <v>2358</v>
      </c>
      <c r="I208" s="399"/>
      <c r="J208" s="399"/>
      <c r="K208" s="318"/>
    </row>
    <row r="209" spans="2:11" s="1" customFormat="1" ht="15" customHeight="1">
      <c r="B209" s="297"/>
      <c r="C209" s="303"/>
      <c r="D209" s="276"/>
      <c r="E209" s="276"/>
      <c r="F209" s="296" t="s">
        <v>43</v>
      </c>
      <c r="G209" s="276"/>
      <c r="H209" s="399" t="s">
        <v>2359</v>
      </c>
      <c r="I209" s="399"/>
      <c r="J209" s="399"/>
      <c r="K209" s="318"/>
    </row>
    <row r="210" spans="2:11" s="1" customFormat="1" ht="15" customHeight="1">
      <c r="B210" s="297"/>
      <c r="C210" s="276"/>
      <c r="D210" s="276"/>
      <c r="E210" s="276"/>
      <c r="F210" s="296" t="s">
        <v>41</v>
      </c>
      <c r="G210" s="276"/>
      <c r="H210" s="399" t="s">
        <v>2360</v>
      </c>
      <c r="I210" s="399"/>
      <c r="J210" s="399"/>
      <c r="K210" s="318"/>
    </row>
    <row r="211" spans="2:11" s="1" customFormat="1" ht="15" customHeight="1">
      <c r="B211" s="297"/>
      <c r="C211" s="276"/>
      <c r="D211" s="276"/>
      <c r="E211" s="276"/>
      <c r="F211" s="296" t="s">
        <v>42</v>
      </c>
      <c r="G211" s="276"/>
      <c r="H211" s="399" t="s">
        <v>2361</v>
      </c>
      <c r="I211" s="399"/>
      <c r="J211" s="399"/>
      <c r="K211" s="318"/>
    </row>
    <row r="212" spans="2:11" s="1" customFormat="1" ht="15" customHeight="1">
      <c r="B212" s="297"/>
      <c r="C212" s="276"/>
      <c r="D212" s="276"/>
      <c r="E212" s="276"/>
      <c r="F212" s="296"/>
      <c r="G212" s="276"/>
      <c r="H212" s="276"/>
      <c r="I212" s="276"/>
      <c r="J212" s="276"/>
      <c r="K212" s="318"/>
    </row>
    <row r="213" spans="2:11" s="1" customFormat="1" ht="15" customHeight="1">
      <c r="B213" s="297"/>
      <c r="C213" s="276" t="s">
        <v>2302</v>
      </c>
      <c r="D213" s="276"/>
      <c r="E213" s="276"/>
      <c r="F213" s="296" t="s">
        <v>75</v>
      </c>
      <c r="G213" s="276"/>
      <c r="H213" s="399" t="s">
        <v>2362</v>
      </c>
      <c r="I213" s="399"/>
      <c r="J213" s="399"/>
      <c r="K213" s="318"/>
    </row>
    <row r="214" spans="2:11" s="1" customFormat="1" ht="15" customHeight="1">
      <c r="B214" s="297"/>
      <c r="C214" s="303"/>
      <c r="D214" s="276"/>
      <c r="E214" s="276"/>
      <c r="F214" s="296" t="s">
        <v>2199</v>
      </c>
      <c r="G214" s="276"/>
      <c r="H214" s="399" t="s">
        <v>2200</v>
      </c>
      <c r="I214" s="399"/>
      <c r="J214" s="399"/>
      <c r="K214" s="318"/>
    </row>
    <row r="215" spans="2:11" s="1" customFormat="1" ht="15" customHeight="1">
      <c r="B215" s="297"/>
      <c r="C215" s="276"/>
      <c r="D215" s="276"/>
      <c r="E215" s="276"/>
      <c r="F215" s="296" t="s">
        <v>2197</v>
      </c>
      <c r="G215" s="276"/>
      <c r="H215" s="399" t="s">
        <v>2363</v>
      </c>
      <c r="I215" s="399"/>
      <c r="J215" s="399"/>
      <c r="K215" s="318"/>
    </row>
    <row r="216" spans="2:11" s="1" customFormat="1" ht="15" customHeight="1">
      <c r="B216" s="335"/>
      <c r="C216" s="303"/>
      <c r="D216" s="303"/>
      <c r="E216" s="303"/>
      <c r="F216" s="296" t="s">
        <v>2201</v>
      </c>
      <c r="G216" s="282"/>
      <c r="H216" s="400" t="s">
        <v>2202</v>
      </c>
      <c r="I216" s="400"/>
      <c r="J216" s="400"/>
      <c r="K216" s="336"/>
    </row>
    <row r="217" spans="2:11" s="1" customFormat="1" ht="15" customHeight="1">
      <c r="B217" s="335"/>
      <c r="C217" s="303"/>
      <c r="D217" s="303"/>
      <c r="E217" s="303"/>
      <c r="F217" s="296" t="s">
        <v>2203</v>
      </c>
      <c r="G217" s="282"/>
      <c r="H217" s="400" t="s">
        <v>2364</v>
      </c>
      <c r="I217" s="400"/>
      <c r="J217" s="400"/>
      <c r="K217" s="336"/>
    </row>
    <row r="218" spans="2:11" s="1" customFormat="1" ht="15" customHeight="1">
      <c r="B218" s="335"/>
      <c r="C218" s="303"/>
      <c r="D218" s="303"/>
      <c r="E218" s="303"/>
      <c r="F218" s="337"/>
      <c r="G218" s="282"/>
      <c r="H218" s="338"/>
      <c r="I218" s="338"/>
      <c r="J218" s="338"/>
      <c r="K218" s="336"/>
    </row>
    <row r="219" spans="2:11" s="1" customFormat="1" ht="15" customHeight="1">
      <c r="B219" s="335"/>
      <c r="C219" s="276" t="s">
        <v>2326</v>
      </c>
      <c r="D219" s="303"/>
      <c r="E219" s="303"/>
      <c r="F219" s="296">
        <v>1</v>
      </c>
      <c r="G219" s="282"/>
      <c r="H219" s="400" t="s">
        <v>2365</v>
      </c>
      <c r="I219" s="400"/>
      <c r="J219" s="400"/>
      <c r="K219" s="336"/>
    </row>
    <row r="220" spans="2:11" s="1" customFormat="1" ht="15" customHeight="1">
      <c r="B220" s="335"/>
      <c r="C220" s="303"/>
      <c r="D220" s="303"/>
      <c r="E220" s="303"/>
      <c r="F220" s="296">
        <v>2</v>
      </c>
      <c r="G220" s="282"/>
      <c r="H220" s="400" t="s">
        <v>2366</v>
      </c>
      <c r="I220" s="400"/>
      <c r="J220" s="400"/>
      <c r="K220" s="336"/>
    </row>
    <row r="221" spans="2:11" s="1" customFormat="1" ht="15" customHeight="1">
      <c r="B221" s="335"/>
      <c r="C221" s="303"/>
      <c r="D221" s="303"/>
      <c r="E221" s="303"/>
      <c r="F221" s="296">
        <v>3</v>
      </c>
      <c r="G221" s="282"/>
      <c r="H221" s="400" t="s">
        <v>2367</v>
      </c>
      <c r="I221" s="400"/>
      <c r="J221" s="400"/>
      <c r="K221" s="336"/>
    </row>
    <row r="222" spans="2:11" s="1" customFormat="1" ht="15" customHeight="1">
      <c r="B222" s="335"/>
      <c r="C222" s="303"/>
      <c r="D222" s="303"/>
      <c r="E222" s="303"/>
      <c r="F222" s="296">
        <v>4</v>
      </c>
      <c r="G222" s="282"/>
      <c r="H222" s="400" t="s">
        <v>2368</v>
      </c>
      <c r="I222" s="400"/>
      <c r="J222" s="400"/>
      <c r="K222" s="336"/>
    </row>
    <row r="223" spans="2:11" s="1" customFormat="1" ht="12.75" customHeight="1">
      <c r="B223" s="339"/>
      <c r="C223" s="340"/>
      <c r="D223" s="340"/>
      <c r="E223" s="340"/>
      <c r="F223" s="340"/>
      <c r="G223" s="340"/>
      <c r="H223" s="340"/>
      <c r="I223" s="340"/>
      <c r="J223" s="340"/>
      <c r="K223" s="34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3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77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2" customFormat="1" ht="12" customHeight="1">
      <c r="A8" s="35"/>
      <c r="B8" s="40"/>
      <c r="C8" s="35"/>
      <c r="D8" s="115" t="s">
        <v>125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8" t="s">
        <v>126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>
        <f>'Rekapitulace zakázky'!AN8</f>
        <v>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04" t="s">
        <v>19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8" t="s">
        <v>26</v>
      </c>
      <c r="J15" s="104" t="s">
        <v>19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zakázky'!AN13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90" t="str">
        <f>'Rekapitulace zakázky'!E14</f>
        <v>Vyplň údaj</v>
      </c>
      <c r="F18" s="391"/>
      <c r="G18" s="391"/>
      <c r="H18" s="391"/>
      <c r="I18" s="118" t="s">
        <v>26</v>
      </c>
      <c r="J18" s="31" t="str">
        <f>'Rekapitulace zakázky'!AN14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04" t="s">
        <v>19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8" t="s">
        <v>26</v>
      </c>
      <c r="J21" s="104" t="s">
        <v>19</v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22</v>
      </c>
      <c r="F24" s="35"/>
      <c r="G24" s="35"/>
      <c r="H24" s="35"/>
      <c r="I24" s="118" t="s">
        <v>26</v>
      </c>
      <c r="J24" s="104" t="s">
        <v>19</v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92" t="s">
        <v>19</v>
      </c>
      <c r="F27" s="392"/>
      <c r="G27" s="392"/>
      <c r="H27" s="392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34</v>
      </c>
      <c r="E30" s="35"/>
      <c r="F30" s="35"/>
      <c r="G30" s="35"/>
      <c r="H30" s="35"/>
      <c r="I30" s="116"/>
      <c r="J30" s="127">
        <f>ROUND(J99,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36</v>
      </c>
      <c r="G32" s="35"/>
      <c r="H32" s="35"/>
      <c r="I32" s="129" t="s">
        <v>35</v>
      </c>
      <c r="J32" s="128" t="s">
        <v>37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38</v>
      </c>
      <c r="E33" s="115" t="s">
        <v>39</v>
      </c>
      <c r="F33" s="131">
        <f>ROUND((SUM(BE99:BE537)),  2)</f>
        <v>0</v>
      </c>
      <c r="G33" s="35"/>
      <c r="H33" s="35"/>
      <c r="I33" s="132">
        <v>0.21</v>
      </c>
      <c r="J33" s="131">
        <f>ROUND(((SUM(BE99:BE537))*I33),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40</v>
      </c>
      <c r="F34" s="131">
        <f>ROUND((SUM(BF99:BF537)),  2)</f>
        <v>0</v>
      </c>
      <c r="G34" s="35"/>
      <c r="H34" s="35"/>
      <c r="I34" s="132">
        <v>0.15</v>
      </c>
      <c r="J34" s="131">
        <f>ROUND(((SUM(BF99:BF537))*I34),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41</v>
      </c>
      <c r="F35" s="131">
        <f>ROUND((SUM(BG99:BG537)),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42</v>
      </c>
      <c r="F36" s="131">
        <f>ROUND((SUM(BH99:BH537)),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43</v>
      </c>
      <c r="F37" s="131">
        <f>ROUND((SUM(BI99:BI537)),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127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3" t="str">
        <f>E7</f>
        <v>Kroměříž - oprava VB</v>
      </c>
      <c r="F48" s="394"/>
      <c r="G48" s="394"/>
      <c r="H48" s="394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125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7" t="str">
        <f>E9</f>
        <v>SO01 - Stavební část</v>
      </c>
      <c r="F50" s="395"/>
      <c r="G50" s="395"/>
      <c r="H50" s="395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8" t="s">
        <v>23</v>
      </c>
      <c r="J52" s="60">
        <f>IF(J12="","",J12)</f>
        <v>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8" t="s">
        <v>29</v>
      </c>
      <c r="J54" s="33" t="str">
        <f>E21</f>
        <v xml:space="preserve">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8" t="s">
        <v>31</v>
      </c>
      <c r="J55" s="33" t="str">
        <f>E24</f>
        <v xml:space="preserve">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128</v>
      </c>
      <c r="D57" s="148"/>
      <c r="E57" s="148"/>
      <c r="F57" s="148"/>
      <c r="G57" s="148"/>
      <c r="H57" s="148"/>
      <c r="I57" s="149"/>
      <c r="J57" s="150" t="s">
        <v>129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66</v>
      </c>
      <c r="D59" s="37"/>
      <c r="E59" s="37"/>
      <c r="F59" s="37"/>
      <c r="G59" s="37"/>
      <c r="H59" s="37"/>
      <c r="I59" s="116"/>
      <c r="J59" s="78">
        <f>J99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130</v>
      </c>
    </row>
    <row r="60" spans="1:47" s="9" customFormat="1" ht="24.95" customHeight="1">
      <c r="B60" s="152"/>
      <c r="C60" s="153"/>
      <c r="D60" s="154" t="s">
        <v>131</v>
      </c>
      <c r="E60" s="155"/>
      <c r="F60" s="155"/>
      <c r="G60" s="155"/>
      <c r="H60" s="155"/>
      <c r="I60" s="156"/>
      <c r="J60" s="157">
        <f>J100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132</v>
      </c>
      <c r="E61" s="161"/>
      <c r="F61" s="161"/>
      <c r="G61" s="161"/>
      <c r="H61" s="161"/>
      <c r="I61" s="162"/>
      <c r="J61" s="163">
        <f>J101</f>
        <v>0</v>
      </c>
      <c r="K61" s="98"/>
      <c r="L61" s="164"/>
    </row>
    <row r="62" spans="1:47" s="10" customFormat="1" ht="19.899999999999999" customHeight="1">
      <c r="B62" s="159"/>
      <c r="C62" s="98"/>
      <c r="D62" s="160" t="s">
        <v>133</v>
      </c>
      <c r="E62" s="161"/>
      <c r="F62" s="161"/>
      <c r="G62" s="161"/>
      <c r="H62" s="161"/>
      <c r="I62" s="162"/>
      <c r="J62" s="163">
        <f>J110</f>
        <v>0</v>
      </c>
      <c r="K62" s="98"/>
      <c r="L62" s="164"/>
    </row>
    <row r="63" spans="1:47" s="10" customFormat="1" ht="19.899999999999999" customHeight="1">
      <c r="B63" s="159"/>
      <c r="C63" s="98"/>
      <c r="D63" s="160" t="s">
        <v>134</v>
      </c>
      <c r="E63" s="161"/>
      <c r="F63" s="161"/>
      <c r="G63" s="161"/>
      <c r="H63" s="161"/>
      <c r="I63" s="162"/>
      <c r="J63" s="163">
        <f>J133</f>
        <v>0</v>
      </c>
      <c r="K63" s="98"/>
      <c r="L63" s="164"/>
    </row>
    <row r="64" spans="1:47" s="10" customFormat="1" ht="19.899999999999999" customHeight="1">
      <c r="B64" s="159"/>
      <c r="C64" s="98"/>
      <c r="D64" s="160" t="s">
        <v>135</v>
      </c>
      <c r="E64" s="161"/>
      <c r="F64" s="161"/>
      <c r="G64" s="161"/>
      <c r="H64" s="161"/>
      <c r="I64" s="162"/>
      <c r="J64" s="163">
        <f>J179</f>
        <v>0</v>
      </c>
      <c r="K64" s="98"/>
      <c r="L64" s="164"/>
    </row>
    <row r="65" spans="1:31" s="10" customFormat="1" ht="19.899999999999999" customHeight="1">
      <c r="B65" s="159"/>
      <c r="C65" s="98"/>
      <c r="D65" s="160" t="s">
        <v>136</v>
      </c>
      <c r="E65" s="161"/>
      <c r="F65" s="161"/>
      <c r="G65" s="161"/>
      <c r="H65" s="161"/>
      <c r="I65" s="162"/>
      <c r="J65" s="163">
        <f>J228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137</v>
      </c>
      <c r="E66" s="161"/>
      <c r="F66" s="161"/>
      <c r="G66" s="161"/>
      <c r="H66" s="161"/>
      <c r="I66" s="162"/>
      <c r="J66" s="163">
        <f>J234</f>
        <v>0</v>
      </c>
      <c r="K66" s="98"/>
      <c r="L66" s="164"/>
    </row>
    <row r="67" spans="1:31" s="9" customFormat="1" ht="24.95" customHeight="1">
      <c r="B67" s="152"/>
      <c r="C67" s="153"/>
      <c r="D67" s="154" t="s">
        <v>138</v>
      </c>
      <c r="E67" s="155"/>
      <c r="F67" s="155"/>
      <c r="G67" s="155"/>
      <c r="H67" s="155"/>
      <c r="I67" s="156"/>
      <c r="J67" s="157">
        <f>J237</f>
        <v>0</v>
      </c>
      <c r="K67" s="153"/>
      <c r="L67" s="158"/>
    </row>
    <row r="68" spans="1:31" s="10" customFormat="1" ht="19.899999999999999" customHeight="1">
      <c r="B68" s="159"/>
      <c r="C68" s="98"/>
      <c r="D68" s="160" t="s">
        <v>139</v>
      </c>
      <c r="E68" s="161"/>
      <c r="F68" s="161"/>
      <c r="G68" s="161"/>
      <c r="H68" s="161"/>
      <c r="I68" s="162"/>
      <c r="J68" s="163">
        <f>J238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140</v>
      </c>
      <c r="E69" s="161"/>
      <c r="F69" s="161"/>
      <c r="G69" s="161"/>
      <c r="H69" s="161"/>
      <c r="I69" s="162"/>
      <c r="J69" s="163">
        <f>J245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141</v>
      </c>
      <c r="E70" s="161"/>
      <c r="F70" s="161"/>
      <c r="G70" s="161"/>
      <c r="H70" s="161"/>
      <c r="I70" s="162"/>
      <c r="J70" s="163">
        <f>J250</f>
        <v>0</v>
      </c>
      <c r="K70" s="98"/>
      <c r="L70" s="164"/>
    </row>
    <row r="71" spans="1:31" s="10" customFormat="1" ht="19.899999999999999" customHeight="1">
      <c r="B71" s="159"/>
      <c r="C71" s="98"/>
      <c r="D71" s="160" t="s">
        <v>142</v>
      </c>
      <c r="E71" s="161"/>
      <c r="F71" s="161"/>
      <c r="G71" s="161"/>
      <c r="H71" s="161"/>
      <c r="I71" s="162"/>
      <c r="J71" s="163">
        <f>J259</f>
        <v>0</v>
      </c>
      <c r="K71" s="98"/>
      <c r="L71" s="164"/>
    </row>
    <row r="72" spans="1:31" s="10" customFormat="1" ht="19.899999999999999" customHeight="1">
      <c r="B72" s="159"/>
      <c r="C72" s="98"/>
      <c r="D72" s="160" t="s">
        <v>143</v>
      </c>
      <c r="E72" s="161"/>
      <c r="F72" s="161"/>
      <c r="G72" s="161"/>
      <c r="H72" s="161"/>
      <c r="I72" s="162"/>
      <c r="J72" s="163">
        <f>J279</f>
        <v>0</v>
      </c>
      <c r="K72" s="98"/>
      <c r="L72" s="164"/>
    </row>
    <row r="73" spans="1:31" s="10" customFormat="1" ht="19.899999999999999" customHeight="1">
      <c r="B73" s="159"/>
      <c r="C73" s="98"/>
      <c r="D73" s="160" t="s">
        <v>144</v>
      </c>
      <c r="E73" s="161"/>
      <c r="F73" s="161"/>
      <c r="G73" s="161"/>
      <c r="H73" s="161"/>
      <c r="I73" s="162"/>
      <c r="J73" s="163">
        <f>J304</f>
        <v>0</v>
      </c>
      <c r="K73" s="98"/>
      <c r="L73" s="164"/>
    </row>
    <row r="74" spans="1:31" s="10" customFormat="1" ht="19.899999999999999" customHeight="1">
      <c r="B74" s="159"/>
      <c r="C74" s="98"/>
      <c r="D74" s="160" t="s">
        <v>145</v>
      </c>
      <c r="E74" s="161"/>
      <c r="F74" s="161"/>
      <c r="G74" s="161"/>
      <c r="H74" s="161"/>
      <c r="I74" s="162"/>
      <c r="J74" s="163">
        <f>J323</f>
        <v>0</v>
      </c>
      <c r="K74" s="98"/>
      <c r="L74" s="164"/>
    </row>
    <row r="75" spans="1:31" s="10" customFormat="1" ht="19.899999999999999" customHeight="1">
      <c r="B75" s="159"/>
      <c r="C75" s="98"/>
      <c r="D75" s="160" t="s">
        <v>146</v>
      </c>
      <c r="E75" s="161"/>
      <c r="F75" s="161"/>
      <c r="G75" s="161"/>
      <c r="H75" s="161"/>
      <c r="I75" s="162"/>
      <c r="J75" s="163">
        <f>J373</f>
        <v>0</v>
      </c>
      <c r="K75" s="98"/>
      <c r="L75" s="164"/>
    </row>
    <row r="76" spans="1:31" s="10" customFormat="1" ht="19.899999999999999" customHeight="1">
      <c r="B76" s="159"/>
      <c r="C76" s="98"/>
      <c r="D76" s="160" t="s">
        <v>147</v>
      </c>
      <c r="E76" s="161"/>
      <c r="F76" s="161"/>
      <c r="G76" s="161"/>
      <c r="H76" s="161"/>
      <c r="I76" s="162"/>
      <c r="J76" s="163">
        <f>J387</f>
        <v>0</v>
      </c>
      <c r="K76" s="98"/>
      <c r="L76" s="164"/>
    </row>
    <row r="77" spans="1:31" s="10" customFormat="1" ht="19.899999999999999" customHeight="1">
      <c r="B77" s="159"/>
      <c r="C77" s="98"/>
      <c r="D77" s="160" t="s">
        <v>148</v>
      </c>
      <c r="E77" s="161"/>
      <c r="F77" s="161"/>
      <c r="G77" s="161"/>
      <c r="H77" s="161"/>
      <c r="I77" s="162"/>
      <c r="J77" s="163">
        <f>J466</f>
        <v>0</v>
      </c>
      <c r="K77" s="98"/>
      <c r="L77" s="164"/>
    </row>
    <row r="78" spans="1:31" s="9" customFormat="1" ht="24.95" customHeight="1">
      <c r="B78" s="152"/>
      <c r="C78" s="153"/>
      <c r="D78" s="154" t="s">
        <v>149</v>
      </c>
      <c r="E78" s="155"/>
      <c r="F78" s="155"/>
      <c r="G78" s="155"/>
      <c r="H78" s="155"/>
      <c r="I78" s="156"/>
      <c r="J78" s="157">
        <f>J531</f>
        <v>0</v>
      </c>
      <c r="K78" s="153"/>
      <c r="L78" s="158"/>
    </row>
    <row r="79" spans="1:31" s="10" customFormat="1" ht="19.899999999999999" customHeight="1">
      <c r="B79" s="159"/>
      <c r="C79" s="98"/>
      <c r="D79" s="160" t="s">
        <v>150</v>
      </c>
      <c r="E79" s="161"/>
      <c r="F79" s="161"/>
      <c r="G79" s="161"/>
      <c r="H79" s="161"/>
      <c r="I79" s="162"/>
      <c r="J79" s="163">
        <f>J532</f>
        <v>0</v>
      </c>
      <c r="K79" s="98"/>
      <c r="L79" s="164"/>
    </row>
    <row r="80" spans="1:31" s="2" customFormat="1" ht="21.75" customHeight="1">
      <c r="A80" s="35"/>
      <c r="B80" s="36"/>
      <c r="C80" s="37"/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31" s="2" customFormat="1" ht="6.95" customHeight="1">
      <c r="A81" s="35"/>
      <c r="B81" s="48"/>
      <c r="C81" s="49"/>
      <c r="D81" s="49"/>
      <c r="E81" s="49"/>
      <c r="F81" s="49"/>
      <c r="G81" s="49"/>
      <c r="H81" s="49"/>
      <c r="I81" s="143"/>
      <c r="J81" s="49"/>
      <c r="K81" s="49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5" spans="1:31" s="2" customFormat="1" ht="6.95" customHeight="1">
      <c r="A85" s="35"/>
      <c r="B85" s="50"/>
      <c r="C85" s="51"/>
      <c r="D85" s="51"/>
      <c r="E85" s="51"/>
      <c r="F85" s="51"/>
      <c r="G85" s="51"/>
      <c r="H85" s="51"/>
      <c r="I85" s="146"/>
      <c r="J85" s="51"/>
      <c r="K85" s="51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24.95" customHeight="1">
      <c r="A86" s="35"/>
      <c r="B86" s="36"/>
      <c r="C86" s="24" t="s">
        <v>151</v>
      </c>
      <c r="D86" s="37"/>
      <c r="E86" s="37"/>
      <c r="F86" s="37"/>
      <c r="G86" s="37"/>
      <c r="H86" s="37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16</v>
      </c>
      <c r="D88" s="37"/>
      <c r="E88" s="37"/>
      <c r="F88" s="37"/>
      <c r="G88" s="37"/>
      <c r="H88" s="37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93" t="str">
        <f>E7</f>
        <v>Kroměříž - oprava VB</v>
      </c>
      <c r="F89" s="394"/>
      <c r="G89" s="394"/>
      <c r="H89" s="394"/>
      <c r="I89" s="116"/>
      <c r="J89" s="37"/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125</v>
      </c>
      <c r="D90" s="37"/>
      <c r="E90" s="37"/>
      <c r="F90" s="37"/>
      <c r="G90" s="37"/>
      <c r="H90" s="37"/>
      <c r="I90" s="116"/>
      <c r="J90" s="37"/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47" t="str">
        <f>E9</f>
        <v>SO01 - Stavební část</v>
      </c>
      <c r="F91" s="395"/>
      <c r="G91" s="395"/>
      <c r="H91" s="395"/>
      <c r="I91" s="116"/>
      <c r="J91" s="37"/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16"/>
      <c r="J92" s="37"/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21</v>
      </c>
      <c r="D93" s="37"/>
      <c r="E93" s="37"/>
      <c r="F93" s="28" t="str">
        <f>F12</f>
        <v xml:space="preserve"> </v>
      </c>
      <c r="G93" s="37"/>
      <c r="H93" s="37"/>
      <c r="I93" s="118" t="s">
        <v>23</v>
      </c>
      <c r="J93" s="60">
        <f>IF(J12="","",J12)</f>
        <v>0</v>
      </c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116"/>
      <c r="J94" s="37"/>
      <c r="K94" s="37"/>
      <c r="L94" s="11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E15</f>
        <v xml:space="preserve"> </v>
      </c>
      <c r="G95" s="37"/>
      <c r="H95" s="37"/>
      <c r="I95" s="118" t="s">
        <v>29</v>
      </c>
      <c r="J95" s="33" t="str">
        <f>E21</f>
        <v xml:space="preserve"> </v>
      </c>
      <c r="K95" s="37"/>
      <c r="L95" s="11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27</v>
      </c>
      <c r="D96" s="37"/>
      <c r="E96" s="37"/>
      <c r="F96" s="28" t="str">
        <f>IF(E18="","",E18)</f>
        <v>Vyplň údaj</v>
      </c>
      <c r="G96" s="37"/>
      <c r="H96" s="37"/>
      <c r="I96" s="118" t="s">
        <v>31</v>
      </c>
      <c r="J96" s="33" t="str">
        <f>E24</f>
        <v xml:space="preserve"> </v>
      </c>
      <c r="K96" s="37"/>
      <c r="L96" s="117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16"/>
      <c r="J97" s="37"/>
      <c r="K97" s="37"/>
      <c r="L97" s="117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11" customFormat="1" ht="29.25" customHeight="1">
      <c r="A98" s="165"/>
      <c r="B98" s="166"/>
      <c r="C98" s="167" t="s">
        <v>152</v>
      </c>
      <c r="D98" s="168" t="s">
        <v>53</v>
      </c>
      <c r="E98" s="168" t="s">
        <v>49</v>
      </c>
      <c r="F98" s="168" t="s">
        <v>50</v>
      </c>
      <c r="G98" s="168" t="s">
        <v>153</v>
      </c>
      <c r="H98" s="168" t="s">
        <v>154</v>
      </c>
      <c r="I98" s="169" t="s">
        <v>155</v>
      </c>
      <c r="J98" s="168" t="s">
        <v>129</v>
      </c>
      <c r="K98" s="170" t="s">
        <v>156</v>
      </c>
      <c r="L98" s="171"/>
      <c r="M98" s="69" t="s">
        <v>19</v>
      </c>
      <c r="N98" s="70" t="s">
        <v>38</v>
      </c>
      <c r="O98" s="70" t="s">
        <v>157</v>
      </c>
      <c r="P98" s="70" t="s">
        <v>158</v>
      </c>
      <c r="Q98" s="70" t="s">
        <v>159</v>
      </c>
      <c r="R98" s="70" t="s">
        <v>160</v>
      </c>
      <c r="S98" s="70" t="s">
        <v>161</v>
      </c>
      <c r="T98" s="71" t="s">
        <v>162</v>
      </c>
      <c r="U98" s="165"/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</row>
    <row r="99" spans="1:65" s="2" customFormat="1" ht="22.9" customHeight="1">
      <c r="A99" s="35"/>
      <c r="B99" s="36"/>
      <c r="C99" s="76" t="s">
        <v>163</v>
      </c>
      <c r="D99" s="37"/>
      <c r="E99" s="37"/>
      <c r="F99" s="37"/>
      <c r="G99" s="37"/>
      <c r="H99" s="37"/>
      <c r="I99" s="116"/>
      <c r="J99" s="172">
        <f>BK99</f>
        <v>0</v>
      </c>
      <c r="K99" s="37"/>
      <c r="L99" s="40"/>
      <c r="M99" s="72"/>
      <c r="N99" s="173"/>
      <c r="O99" s="73"/>
      <c r="P99" s="174">
        <f>P100+P237+P531</f>
        <v>0</v>
      </c>
      <c r="Q99" s="73"/>
      <c r="R99" s="174">
        <f>R100+R237+R531</f>
        <v>110.17777034056999</v>
      </c>
      <c r="S99" s="73"/>
      <c r="T99" s="175">
        <f>T100+T237+T531</f>
        <v>108.58161518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67</v>
      </c>
      <c r="AU99" s="18" t="s">
        <v>130</v>
      </c>
      <c r="BK99" s="176">
        <f>BK100+BK237+BK531</f>
        <v>0</v>
      </c>
    </row>
    <row r="100" spans="1:65" s="12" customFormat="1" ht="25.9" customHeight="1">
      <c r="B100" s="177"/>
      <c r="C100" s="178"/>
      <c r="D100" s="179" t="s">
        <v>67</v>
      </c>
      <c r="E100" s="180" t="s">
        <v>164</v>
      </c>
      <c r="F100" s="180" t="s">
        <v>165</v>
      </c>
      <c r="G100" s="178"/>
      <c r="H100" s="178"/>
      <c r="I100" s="181"/>
      <c r="J100" s="182">
        <f>BK100</f>
        <v>0</v>
      </c>
      <c r="K100" s="178"/>
      <c r="L100" s="183"/>
      <c r="M100" s="184"/>
      <c r="N100" s="185"/>
      <c r="O100" s="185"/>
      <c r="P100" s="186">
        <f>P101+P110+P133+P179+P228+P234</f>
        <v>0</v>
      </c>
      <c r="Q100" s="185"/>
      <c r="R100" s="186">
        <f>R101+R110+R133+R179+R228+R234</f>
        <v>68.449862162999992</v>
      </c>
      <c r="S100" s="185"/>
      <c r="T100" s="187">
        <f>T101+T110+T133+T179+T228+T234</f>
        <v>96.173146000000003</v>
      </c>
      <c r="AR100" s="188" t="s">
        <v>76</v>
      </c>
      <c r="AT100" s="189" t="s">
        <v>67</v>
      </c>
      <c r="AU100" s="189" t="s">
        <v>68</v>
      </c>
      <c r="AY100" s="188" t="s">
        <v>166</v>
      </c>
      <c r="BK100" s="190">
        <f>BK101+BK110+BK133+BK179+BK228+BK234</f>
        <v>0</v>
      </c>
    </row>
    <row r="101" spans="1:65" s="12" customFormat="1" ht="22.9" customHeight="1">
      <c r="B101" s="177"/>
      <c r="C101" s="178"/>
      <c r="D101" s="179" t="s">
        <v>67</v>
      </c>
      <c r="E101" s="191" t="s">
        <v>76</v>
      </c>
      <c r="F101" s="191" t="s">
        <v>167</v>
      </c>
      <c r="G101" s="178"/>
      <c r="H101" s="178"/>
      <c r="I101" s="181"/>
      <c r="J101" s="192">
        <f>BK101</f>
        <v>0</v>
      </c>
      <c r="K101" s="178"/>
      <c r="L101" s="183"/>
      <c r="M101" s="184"/>
      <c r="N101" s="185"/>
      <c r="O101" s="185"/>
      <c r="P101" s="186">
        <f>SUM(P102:P109)</f>
        <v>0</v>
      </c>
      <c r="Q101" s="185"/>
      <c r="R101" s="186">
        <f>SUM(R102:R109)</f>
        <v>15</v>
      </c>
      <c r="S101" s="185"/>
      <c r="T101" s="187">
        <f>SUM(T102:T109)</f>
        <v>0</v>
      </c>
      <c r="AR101" s="188" t="s">
        <v>76</v>
      </c>
      <c r="AT101" s="189" t="s">
        <v>67</v>
      </c>
      <c r="AU101" s="189" t="s">
        <v>76</v>
      </c>
      <c r="AY101" s="188" t="s">
        <v>166</v>
      </c>
      <c r="BK101" s="190">
        <f>SUM(BK102:BK109)</f>
        <v>0</v>
      </c>
    </row>
    <row r="102" spans="1:65" s="2" customFormat="1" ht="44.25" customHeight="1">
      <c r="A102" s="35"/>
      <c r="B102" s="36"/>
      <c r="C102" s="193" t="s">
        <v>76</v>
      </c>
      <c r="D102" s="193" t="s">
        <v>168</v>
      </c>
      <c r="E102" s="194" t="s">
        <v>169</v>
      </c>
      <c r="F102" s="195" t="s">
        <v>170</v>
      </c>
      <c r="G102" s="196" t="s">
        <v>171</v>
      </c>
      <c r="H102" s="197">
        <v>4.8</v>
      </c>
      <c r="I102" s="198"/>
      <c r="J102" s="199">
        <f>ROUND(I102*H102,2)</f>
        <v>0</v>
      </c>
      <c r="K102" s="195" t="s">
        <v>172</v>
      </c>
      <c r="L102" s="40"/>
      <c r="M102" s="200" t="s">
        <v>19</v>
      </c>
      <c r="N102" s="201" t="s">
        <v>39</v>
      </c>
      <c r="O102" s="65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173</v>
      </c>
      <c r="AT102" s="204" t="s">
        <v>168</v>
      </c>
      <c r="AU102" s="204" t="s">
        <v>78</v>
      </c>
      <c r="AY102" s="18" t="s">
        <v>166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76</v>
      </c>
      <c r="BK102" s="205">
        <f>ROUND(I102*H102,2)</f>
        <v>0</v>
      </c>
      <c r="BL102" s="18" t="s">
        <v>173</v>
      </c>
      <c r="BM102" s="204" t="s">
        <v>174</v>
      </c>
    </row>
    <row r="103" spans="1:65" s="13" customFormat="1" ht="11.25">
      <c r="B103" s="206"/>
      <c r="C103" s="207"/>
      <c r="D103" s="208" t="s">
        <v>175</v>
      </c>
      <c r="E103" s="209" t="s">
        <v>19</v>
      </c>
      <c r="F103" s="210" t="s">
        <v>176</v>
      </c>
      <c r="G103" s="207"/>
      <c r="H103" s="209" t="s">
        <v>19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175</v>
      </c>
      <c r="AU103" s="216" t="s">
        <v>78</v>
      </c>
      <c r="AV103" s="13" t="s">
        <v>76</v>
      </c>
      <c r="AW103" s="13" t="s">
        <v>30</v>
      </c>
      <c r="AX103" s="13" t="s">
        <v>68</v>
      </c>
      <c r="AY103" s="216" t="s">
        <v>166</v>
      </c>
    </row>
    <row r="104" spans="1:65" s="14" customFormat="1" ht="11.25">
      <c r="B104" s="217"/>
      <c r="C104" s="218"/>
      <c r="D104" s="208" t="s">
        <v>175</v>
      </c>
      <c r="E104" s="219" t="s">
        <v>19</v>
      </c>
      <c r="F104" s="220" t="s">
        <v>177</v>
      </c>
      <c r="G104" s="218"/>
      <c r="H104" s="221">
        <v>4.8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175</v>
      </c>
      <c r="AU104" s="227" t="s">
        <v>78</v>
      </c>
      <c r="AV104" s="14" t="s">
        <v>78</v>
      </c>
      <c r="AW104" s="14" t="s">
        <v>30</v>
      </c>
      <c r="AX104" s="14" t="s">
        <v>76</v>
      </c>
      <c r="AY104" s="227" t="s">
        <v>166</v>
      </c>
    </row>
    <row r="105" spans="1:65" s="2" customFormat="1" ht="33" customHeight="1">
      <c r="A105" s="35"/>
      <c r="B105" s="36"/>
      <c r="C105" s="193" t="s">
        <v>78</v>
      </c>
      <c r="D105" s="193" t="s">
        <v>168</v>
      </c>
      <c r="E105" s="194" t="s">
        <v>178</v>
      </c>
      <c r="F105" s="195" t="s">
        <v>179</v>
      </c>
      <c r="G105" s="196" t="s">
        <v>171</v>
      </c>
      <c r="H105" s="197">
        <v>6</v>
      </c>
      <c r="I105" s="198"/>
      <c r="J105" s="199">
        <f>ROUND(I105*H105,2)</f>
        <v>0</v>
      </c>
      <c r="K105" s="195" t="s">
        <v>172</v>
      </c>
      <c r="L105" s="40"/>
      <c r="M105" s="200" t="s">
        <v>19</v>
      </c>
      <c r="N105" s="201" t="s">
        <v>39</v>
      </c>
      <c r="O105" s="65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173</v>
      </c>
      <c r="AT105" s="204" t="s">
        <v>168</v>
      </c>
      <c r="AU105" s="204" t="s">
        <v>78</v>
      </c>
      <c r="AY105" s="18" t="s">
        <v>166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76</v>
      </c>
      <c r="BK105" s="205">
        <f>ROUND(I105*H105,2)</f>
        <v>0</v>
      </c>
      <c r="BL105" s="18" t="s">
        <v>173</v>
      </c>
      <c r="BM105" s="204" t="s">
        <v>180</v>
      </c>
    </row>
    <row r="106" spans="1:65" s="13" customFormat="1" ht="11.25">
      <c r="B106" s="206"/>
      <c r="C106" s="207"/>
      <c r="D106" s="208" t="s">
        <v>175</v>
      </c>
      <c r="E106" s="209" t="s">
        <v>19</v>
      </c>
      <c r="F106" s="210" t="s">
        <v>176</v>
      </c>
      <c r="G106" s="207"/>
      <c r="H106" s="209" t="s">
        <v>19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175</v>
      </c>
      <c r="AU106" s="216" t="s">
        <v>78</v>
      </c>
      <c r="AV106" s="13" t="s">
        <v>76</v>
      </c>
      <c r="AW106" s="13" t="s">
        <v>30</v>
      </c>
      <c r="AX106" s="13" t="s">
        <v>68</v>
      </c>
      <c r="AY106" s="216" t="s">
        <v>166</v>
      </c>
    </row>
    <row r="107" spans="1:65" s="14" customFormat="1" ht="11.25">
      <c r="B107" s="217"/>
      <c r="C107" s="218"/>
      <c r="D107" s="208" t="s">
        <v>175</v>
      </c>
      <c r="E107" s="219" t="s">
        <v>19</v>
      </c>
      <c r="F107" s="220" t="s">
        <v>181</v>
      </c>
      <c r="G107" s="218"/>
      <c r="H107" s="221">
        <v>6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175</v>
      </c>
      <c r="AU107" s="227" t="s">
        <v>78</v>
      </c>
      <c r="AV107" s="14" t="s">
        <v>78</v>
      </c>
      <c r="AW107" s="14" t="s">
        <v>30</v>
      </c>
      <c r="AX107" s="14" t="s">
        <v>68</v>
      </c>
      <c r="AY107" s="227" t="s">
        <v>166</v>
      </c>
    </row>
    <row r="108" spans="1:65" s="15" customFormat="1" ht="11.25">
      <c r="B108" s="228"/>
      <c r="C108" s="229"/>
      <c r="D108" s="208" t="s">
        <v>175</v>
      </c>
      <c r="E108" s="230" t="s">
        <v>19</v>
      </c>
      <c r="F108" s="231" t="s">
        <v>182</v>
      </c>
      <c r="G108" s="229"/>
      <c r="H108" s="232">
        <v>6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AT108" s="238" t="s">
        <v>175</v>
      </c>
      <c r="AU108" s="238" t="s">
        <v>78</v>
      </c>
      <c r="AV108" s="15" t="s">
        <v>173</v>
      </c>
      <c r="AW108" s="15" t="s">
        <v>30</v>
      </c>
      <c r="AX108" s="15" t="s">
        <v>76</v>
      </c>
      <c r="AY108" s="238" t="s">
        <v>166</v>
      </c>
    </row>
    <row r="109" spans="1:65" s="2" customFormat="1" ht="16.5" customHeight="1">
      <c r="A109" s="35"/>
      <c r="B109" s="36"/>
      <c r="C109" s="239" t="s">
        <v>183</v>
      </c>
      <c r="D109" s="239" t="s">
        <v>184</v>
      </c>
      <c r="E109" s="240" t="s">
        <v>185</v>
      </c>
      <c r="F109" s="241" t="s">
        <v>186</v>
      </c>
      <c r="G109" s="242" t="s">
        <v>187</v>
      </c>
      <c r="H109" s="243">
        <v>15</v>
      </c>
      <c r="I109" s="244"/>
      <c r="J109" s="245">
        <f>ROUND(I109*H109,2)</f>
        <v>0</v>
      </c>
      <c r="K109" s="241" t="s">
        <v>172</v>
      </c>
      <c r="L109" s="246"/>
      <c r="M109" s="247" t="s">
        <v>19</v>
      </c>
      <c r="N109" s="248" t="s">
        <v>39</v>
      </c>
      <c r="O109" s="65"/>
      <c r="P109" s="202">
        <f>O109*H109</f>
        <v>0</v>
      </c>
      <c r="Q109" s="202">
        <v>1</v>
      </c>
      <c r="R109" s="202">
        <f>Q109*H109</f>
        <v>15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188</v>
      </c>
      <c r="AT109" s="204" t="s">
        <v>184</v>
      </c>
      <c r="AU109" s="204" t="s">
        <v>78</v>
      </c>
      <c r="AY109" s="18" t="s">
        <v>166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76</v>
      </c>
      <c r="BK109" s="205">
        <f>ROUND(I109*H109,2)</f>
        <v>0</v>
      </c>
      <c r="BL109" s="18" t="s">
        <v>173</v>
      </c>
      <c r="BM109" s="204" t="s">
        <v>189</v>
      </c>
    </row>
    <row r="110" spans="1:65" s="12" customFormat="1" ht="22.9" customHeight="1">
      <c r="B110" s="177"/>
      <c r="C110" s="178"/>
      <c r="D110" s="179" t="s">
        <v>67</v>
      </c>
      <c r="E110" s="191" t="s">
        <v>183</v>
      </c>
      <c r="F110" s="191" t="s">
        <v>190</v>
      </c>
      <c r="G110" s="178"/>
      <c r="H110" s="178"/>
      <c r="I110" s="181"/>
      <c r="J110" s="192">
        <f>BK110</f>
        <v>0</v>
      </c>
      <c r="K110" s="178"/>
      <c r="L110" s="183"/>
      <c r="M110" s="184"/>
      <c r="N110" s="185"/>
      <c r="O110" s="185"/>
      <c r="P110" s="186">
        <f>SUM(P111:P132)</f>
        <v>0</v>
      </c>
      <c r="Q110" s="185"/>
      <c r="R110" s="186">
        <f>SUM(R111:R132)</f>
        <v>23.435425679999998</v>
      </c>
      <c r="S110" s="185"/>
      <c r="T110" s="187">
        <f>SUM(T111:T132)</f>
        <v>0</v>
      </c>
      <c r="AR110" s="188" t="s">
        <v>76</v>
      </c>
      <c r="AT110" s="189" t="s">
        <v>67</v>
      </c>
      <c r="AU110" s="189" t="s">
        <v>76</v>
      </c>
      <c r="AY110" s="188" t="s">
        <v>166</v>
      </c>
      <c r="BK110" s="190">
        <f>SUM(BK111:BK132)</f>
        <v>0</v>
      </c>
    </row>
    <row r="111" spans="1:65" s="2" customFormat="1" ht="21.75" customHeight="1">
      <c r="A111" s="35"/>
      <c r="B111" s="36"/>
      <c r="C111" s="193" t="s">
        <v>173</v>
      </c>
      <c r="D111" s="193" t="s">
        <v>168</v>
      </c>
      <c r="E111" s="194" t="s">
        <v>191</v>
      </c>
      <c r="F111" s="195" t="s">
        <v>192</v>
      </c>
      <c r="G111" s="196" t="s">
        <v>171</v>
      </c>
      <c r="H111" s="197">
        <v>3.4409999999999998</v>
      </c>
      <c r="I111" s="198"/>
      <c r="J111" s="199">
        <f>ROUND(I111*H111,2)</f>
        <v>0</v>
      </c>
      <c r="K111" s="195" t="s">
        <v>172</v>
      </c>
      <c r="L111" s="40"/>
      <c r="M111" s="200" t="s">
        <v>19</v>
      </c>
      <c r="N111" s="201" t="s">
        <v>39</v>
      </c>
      <c r="O111" s="65"/>
      <c r="P111" s="202">
        <f>O111*H111</f>
        <v>0</v>
      </c>
      <c r="Q111" s="202">
        <v>1.6759999999999999</v>
      </c>
      <c r="R111" s="202">
        <f>Q111*H111</f>
        <v>5.7671159999999997</v>
      </c>
      <c r="S111" s="202">
        <v>0</v>
      </c>
      <c r="T111" s="20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173</v>
      </c>
      <c r="AT111" s="204" t="s">
        <v>168</v>
      </c>
      <c r="AU111" s="204" t="s">
        <v>78</v>
      </c>
      <c r="AY111" s="18" t="s">
        <v>166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76</v>
      </c>
      <c r="BK111" s="205">
        <f>ROUND(I111*H111,2)</f>
        <v>0</v>
      </c>
      <c r="BL111" s="18" t="s">
        <v>173</v>
      </c>
      <c r="BM111" s="204" t="s">
        <v>193</v>
      </c>
    </row>
    <row r="112" spans="1:65" s="13" customFormat="1" ht="11.25">
      <c r="B112" s="206"/>
      <c r="C112" s="207"/>
      <c r="D112" s="208" t="s">
        <v>175</v>
      </c>
      <c r="E112" s="209" t="s">
        <v>19</v>
      </c>
      <c r="F112" s="210" t="s">
        <v>194</v>
      </c>
      <c r="G112" s="207"/>
      <c r="H112" s="209" t="s">
        <v>19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175</v>
      </c>
      <c r="AU112" s="216" t="s">
        <v>78</v>
      </c>
      <c r="AV112" s="13" t="s">
        <v>76</v>
      </c>
      <c r="AW112" s="13" t="s">
        <v>30</v>
      </c>
      <c r="AX112" s="13" t="s">
        <v>68</v>
      </c>
      <c r="AY112" s="216" t="s">
        <v>166</v>
      </c>
    </row>
    <row r="113" spans="1:65" s="14" customFormat="1" ht="11.25">
      <c r="B113" s="217"/>
      <c r="C113" s="218"/>
      <c r="D113" s="208" t="s">
        <v>175</v>
      </c>
      <c r="E113" s="219" t="s">
        <v>19</v>
      </c>
      <c r="F113" s="220" t="s">
        <v>195</v>
      </c>
      <c r="G113" s="218"/>
      <c r="H113" s="221">
        <v>1.397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175</v>
      </c>
      <c r="AU113" s="227" t="s">
        <v>78</v>
      </c>
      <c r="AV113" s="14" t="s">
        <v>78</v>
      </c>
      <c r="AW113" s="14" t="s">
        <v>30</v>
      </c>
      <c r="AX113" s="14" t="s">
        <v>68</v>
      </c>
      <c r="AY113" s="227" t="s">
        <v>166</v>
      </c>
    </row>
    <row r="114" spans="1:65" s="13" customFormat="1" ht="11.25">
      <c r="B114" s="206"/>
      <c r="C114" s="207"/>
      <c r="D114" s="208" t="s">
        <v>175</v>
      </c>
      <c r="E114" s="209" t="s">
        <v>19</v>
      </c>
      <c r="F114" s="210" t="s">
        <v>196</v>
      </c>
      <c r="G114" s="207"/>
      <c r="H114" s="209" t="s">
        <v>19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175</v>
      </c>
      <c r="AU114" s="216" t="s">
        <v>78</v>
      </c>
      <c r="AV114" s="13" t="s">
        <v>76</v>
      </c>
      <c r="AW114" s="13" t="s">
        <v>30</v>
      </c>
      <c r="AX114" s="13" t="s">
        <v>68</v>
      </c>
      <c r="AY114" s="216" t="s">
        <v>166</v>
      </c>
    </row>
    <row r="115" spans="1:65" s="14" customFormat="1" ht="11.25">
      <c r="B115" s="217"/>
      <c r="C115" s="218"/>
      <c r="D115" s="208" t="s">
        <v>175</v>
      </c>
      <c r="E115" s="219" t="s">
        <v>19</v>
      </c>
      <c r="F115" s="220" t="s">
        <v>197</v>
      </c>
      <c r="G115" s="218"/>
      <c r="H115" s="221">
        <v>2.044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175</v>
      </c>
      <c r="AU115" s="227" t="s">
        <v>78</v>
      </c>
      <c r="AV115" s="14" t="s">
        <v>78</v>
      </c>
      <c r="AW115" s="14" t="s">
        <v>30</v>
      </c>
      <c r="AX115" s="14" t="s">
        <v>68</v>
      </c>
      <c r="AY115" s="227" t="s">
        <v>166</v>
      </c>
    </row>
    <row r="116" spans="1:65" s="15" customFormat="1" ht="11.25">
      <c r="B116" s="228"/>
      <c r="C116" s="229"/>
      <c r="D116" s="208" t="s">
        <v>175</v>
      </c>
      <c r="E116" s="230" t="s">
        <v>19</v>
      </c>
      <c r="F116" s="231" t="s">
        <v>182</v>
      </c>
      <c r="G116" s="229"/>
      <c r="H116" s="232">
        <v>3.4409999999999998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175</v>
      </c>
      <c r="AU116" s="238" t="s">
        <v>78</v>
      </c>
      <c r="AV116" s="15" t="s">
        <v>173</v>
      </c>
      <c r="AW116" s="15" t="s">
        <v>30</v>
      </c>
      <c r="AX116" s="15" t="s">
        <v>76</v>
      </c>
      <c r="AY116" s="238" t="s">
        <v>166</v>
      </c>
    </row>
    <row r="117" spans="1:65" s="2" customFormat="1" ht="33" customHeight="1">
      <c r="A117" s="35"/>
      <c r="B117" s="36"/>
      <c r="C117" s="193" t="s">
        <v>198</v>
      </c>
      <c r="D117" s="193" t="s">
        <v>168</v>
      </c>
      <c r="E117" s="194" t="s">
        <v>199</v>
      </c>
      <c r="F117" s="195" t="s">
        <v>200</v>
      </c>
      <c r="G117" s="196" t="s">
        <v>187</v>
      </c>
      <c r="H117" s="197">
        <v>1.88</v>
      </c>
      <c r="I117" s="198"/>
      <c r="J117" s="199">
        <f>ROUND(I117*H117,2)</f>
        <v>0</v>
      </c>
      <c r="K117" s="195" t="s">
        <v>172</v>
      </c>
      <c r="L117" s="40"/>
      <c r="M117" s="200" t="s">
        <v>19</v>
      </c>
      <c r="N117" s="201" t="s">
        <v>39</v>
      </c>
      <c r="O117" s="65"/>
      <c r="P117" s="202">
        <f>O117*H117</f>
        <v>0</v>
      </c>
      <c r="Q117" s="202">
        <v>1.221E-2</v>
      </c>
      <c r="R117" s="202">
        <f>Q117*H117</f>
        <v>2.2954800000000001E-2</v>
      </c>
      <c r="S117" s="202">
        <v>0</v>
      </c>
      <c r="T117" s="20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173</v>
      </c>
      <c r="AT117" s="204" t="s">
        <v>168</v>
      </c>
      <c r="AU117" s="204" t="s">
        <v>78</v>
      </c>
      <c r="AY117" s="18" t="s">
        <v>166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76</v>
      </c>
      <c r="BK117" s="205">
        <f>ROUND(I117*H117,2)</f>
        <v>0</v>
      </c>
      <c r="BL117" s="18" t="s">
        <v>173</v>
      </c>
      <c r="BM117" s="204" t="s">
        <v>201</v>
      </c>
    </row>
    <row r="118" spans="1:65" s="13" customFormat="1" ht="11.25">
      <c r="B118" s="206"/>
      <c r="C118" s="207"/>
      <c r="D118" s="208" t="s">
        <v>175</v>
      </c>
      <c r="E118" s="209" t="s">
        <v>19</v>
      </c>
      <c r="F118" s="210" t="s">
        <v>202</v>
      </c>
      <c r="G118" s="207"/>
      <c r="H118" s="209" t="s">
        <v>19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175</v>
      </c>
      <c r="AU118" s="216" t="s">
        <v>78</v>
      </c>
      <c r="AV118" s="13" t="s">
        <v>76</v>
      </c>
      <c r="AW118" s="13" t="s">
        <v>30</v>
      </c>
      <c r="AX118" s="13" t="s">
        <v>68</v>
      </c>
      <c r="AY118" s="216" t="s">
        <v>166</v>
      </c>
    </row>
    <row r="119" spans="1:65" s="14" customFormat="1" ht="11.25">
      <c r="B119" s="217"/>
      <c r="C119" s="218"/>
      <c r="D119" s="208" t="s">
        <v>175</v>
      </c>
      <c r="E119" s="219" t="s">
        <v>19</v>
      </c>
      <c r="F119" s="220" t="s">
        <v>203</v>
      </c>
      <c r="G119" s="218"/>
      <c r="H119" s="221">
        <v>1.88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175</v>
      </c>
      <c r="AU119" s="227" t="s">
        <v>78</v>
      </c>
      <c r="AV119" s="14" t="s">
        <v>78</v>
      </c>
      <c r="AW119" s="14" t="s">
        <v>30</v>
      </c>
      <c r="AX119" s="14" t="s">
        <v>76</v>
      </c>
      <c r="AY119" s="227" t="s">
        <v>166</v>
      </c>
    </row>
    <row r="120" spans="1:65" s="2" customFormat="1" ht="16.5" customHeight="1">
      <c r="A120" s="35"/>
      <c r="B120" s="36"/>
      <c r="C120" s="239" t="s">
        <v>204</v>
      </c>
      <c r="D120" s="239" t="s">
        <v>184</v>
      </c>
      <c r="E120" s="240" t="s">
        <v>205</v>
      </c>
      <c r="F120" s="241" t="s">
        <v>206</v>
      </c>
      <c r="G120" s="242" t="s">
        <v>187</v>
      </c>
      <c r="H120" s="243">
        <v>1.88</v>
      </c>
      <c r="I120" s="244"/>
      <c r="J120" s="245">
        <f>ROUND(I120*H120,2)</f>
        <v>0</v>
      </c>
      <c r="K120" s="241" t="s">
        <v>172</v>
      </c>
      <c r="L120" s="246"/>
      <c r="M120" s="247" t="s">
        <v>19</v>
      </c>
      <c r="N120" s="248" t="s">
        <v>39</v>
      </c>
      <c r="O120" s="65"/>
      <c r="P120" s="202">
        <f>O120*H120</f>
        <v>0</v>
      </c>
      <c r="Q120" s="202">
        <v>1</v>
      </c>
      <c r="R120" s="202">
        <f>Q120*H120</f>
        <v>1.88</v>
      </c>
      <c r="S120" s="202">
        <v>0</v>
      </c>
      <c r="T120" s="20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188</v>
      </c>
      <c r="AT120" s="204" t="s">
        <v>184</v>
      </c>
      <c r="AU120" s="204" t="s">
        <v>78</v>
      </c>
      <c r="AY120" s="18" t="s">
        <v>166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76</v>
      </c>
      <c r="BK120" s="205">
        <f>ROUND(I120*H120,2)</f>
        <v>0</v>
      </c>
      <c r="BL120" s="18" t="s">
        <v>173</v>
      </c>
      <c r="BM120" s="204" t="s">
        <v>207</v>
      </c>
    </row>
    <row r="121" spans="1:65" s="2" customFormat="1" ht="19.5">
      <c r="A121" s="35"/>
      <c r="B121" s="36"/>
      <c r="C121" s="37"/>
      <c r="D121" s="208" t="s">
        <v>208</v>
      </c>
      <c r="E121" s="37"/>
      <c r="F121" s="249" t="s">
        <v>209</v>
      </c>
      <c r="G121" s="37"/>
      <c r="H121" s="37"/>
      <c r="I121" s="116"/>
      <c r="J121" s="37"/>
      <c r="K121" s="37"/>
      <c r="L121" s="40"/>
      <c r="M121" s="250"/>
      <c r="N121" s="25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208</v>
      </c>
      <c r="AU121" s="18" t="s">
        <v>78</v>
      </c>
    </row>
    <row r="122" spans="1:65" s="2" customFormat="1" ht="33" customHeight="1">
      <c r="A122" s="35"/>
      <c r="B122" s="36"/>
      <c r="C122" s="193" t="s">
        <v>210</v>
      </c>
      <c r="D122" s="193" t="s">
        <v>168</v>
      </c>
      <c r="E122" s="194" t="s">
        <v>211</v>
      </c>
      <c r="F122" s="195" t="s">
        <v>212</v>
      </c>
      <c r="G122" s="196" t="s">
        <v>213</v>
      </c>
      <c r="H122" s="197">
        <v>235.726</v>
      </c>
      <c r="I122" s="198"/>
      <c r="J122" s="199">
        <f>ROUND(I122*H122,2)</f>
        <v>0</v>
      </c>
      <c r="K122" s="195" t="s">
        <v>172</v>
      </c>
      <c r="L122" s="40"/>
      <c r="M122" s="200" t="s">
        <v>19</v>
      </c>
      <c r="N122" s="201" t="s">
        <v>39</v>
      </c>
      <c r="O122" s="65"/>
      <c r="P122" s="202">
        <f>O122*H122</f>
        <v>0</v>
      </c>
      <c r="Q122" s="202">
        <v>6.6879999999999995E-2</v>
      </c>
      <c r="R122" s="202">
        <f>Q122*H122</f>
        <v>15.765354879999999</v>
      </c>
      <c r="S122" s="202">
        <v>0</v>
      </c>
      <c r="T122" s="20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173</v>
      </c>
      <c r="AT122" s="204" t="s">
        <v>168</v>
      </c>
      <c r="AU122" s="204" t="s">
        <v>78</v>
      </c>
      <c r="AY122" s="18" t="s">
        <v>166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76</v>
      </c>
      <c r="BK122" s="205">
        <f>ROUND(I122*H122,2)</f>
        <v>0</v>
      </c>
      <c r="BL122" s="18" t="s">
        <v>173</v>
      </c>
      <c r="BM122" s="204" t="s">
        <v>214</v>
      </c>
    </row>
    <row r="123" spans="1:65" s="13" customFormat="1" ht="11.25">
      <c r="B123" s="206"/>
      <c r="C123" s="207"/>
      <c r="D123" s="208" t="s">
        <v>175</v>
      </c>
      <c r="E123" s="209" t="s">
        <v>19</v>
      </c>
      <c r="F123" s="210" t="s">
        <v>215</v>
      </c>
      <c r="G123" s="207"/>
      <c r="H123" s="209" t="s">
        <v>19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175</v>
      </c>
      <c r="AU123" s="216" t="s">
        <v>78</v>
      </c>
      <c r="AV123" s="13" t="s">
        <v>76</v>
      </c>
      <c r="AW123" s="13" t="s">
        <v>30</v>
      </c>
      <c r="AX123" s="13" t="s">
        <v>68</v>
      </c>
      <c r="AY123" s="216" t="s">
        <v>166</v>
      </c>
    </row>
    <row r="124" spans="1:65" s="14" customFormat="1" ht="22.5">
      <c r="B124" s="217"/>
      <c r="C124" s="218"/>
      <c r="D124" s="208" t="s">
        <v>175</v>
      </c>
      <c r="E124" s="219" t="s">
        <v>19</v>
      </c>
      <c r="F124" s="220" t="s">
        <v>216</v>
      </c>
      <c r="G124" s="218"/>
      <c r="H124" s="221">
        <v>78.995000000000005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175</v>
      </c>
      <c r="AU124" s="227" t="s">
        <v>78</v>
      </c>
      <c r="AV124" s="14" t="s">
        <v>78</v>
      </c>
      <c r="AW124" s="14" t="s">
        <v>30</v>
      </c>
      <c r="AX124" s="14" t="s">
        <v>68</v>
      </c>
      <c r="AY124" s="227" t="s">
        <v>166</v>
      </c>
    </row>
    <row r="125" spans="1:65" s="13" customFormat="1" ht="11.25">
      <c r="B125" s="206"/>
      <c r="C125" s="207"/>
      <c r="D125" s="208" t="s">
        <v>175</v>
      </c>
      <c r="E125" s="209" t="s">
        <v>19</v>
      </c>
      <c r="F125" s="210" t="s">
        <v>217</v>
      </c>
      <c r="G125" s="207"/>
      <c r="H125" s="209" t="s">
        <v>19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175</v>
      </c>
      <c r="AU125" s="216" t="s">
        <v>78</v>
      </c>
      <c r="AV125" s="13" t="s">
        <v>76</v>
      </c>
      <c r="AW125" s="13" t="s">
        <v>30</v>
      </c>
      <c r="AX125" s="13" t="s">
        <v>68</v>
      </c>
      <c r="AY125" s="216" t="s">
        <v>166</v>
      </c>
    </row>
    <row r="126" spans="1:65" s="14" customFormat="1" ht="11.25">
      <c r="B126" s="217"/>
      <c r="C126" s="218"/>
      <c r="D126" s="208" t="s">
        <v>175</v>
      </c>
      <c r="E126" s="219" t="s">
        <v>19</v>
      </c>
      <c r="F126" s="220" t="s">
        <v>218</v>
      </c>
      <c r="G126" s="218"/>
      <c r="H126" s="221">
        <v>62.67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175</v>
      </c>
      <c r="AU126" s="227" t="s">
        <v>78</v>
      </c>
      <c r="AV126" s="14" t="s">
        <v>78</v>
      </c>
      <c r="AW126" s="14" t="s">
        <v>30</v>
      </c>
      <c r="AX126" s="14" t="s">
        <v>68</v>
      </c>
      <c r="AY126" s="227" t="s">
        <v>166</v>
      </c>
    </row>
    <row r="127" spans="1:65" s="14" customFormat="1" ht="11.25">
      <c r="B127" s="217"/>
      <c r="C127" s="218"/>
      <c r="D127" s="208" t="s">
        <v>175</v>
      </c>
      <c r="E127" s="219" t="s">
        <v>19</v>
      </c>
      <c r="F127" s="220" t="s">
        <v>219</v>
      </c>
      <c r="G127" s="218"/>
      <c r="H127" s="221">
        <v>56.79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175</v>
      </c>
      <c r="AU127" s="227" t="s">
        <v>78</v>
      </c>
      <c r="AV127" s="14" t="s">
        <v>78</v>
      </c>
      <c r="AW127" s="14" t="s">
        <v>30</v>
      </c>
      <c r="AX127" s="14" t="s">
        <v>68</v>
      </c>
      <c r="AY127" s="227" t="s">
        <v>166</v>
      </c>
    </row>
    <row r="128" spans="1:65" s="13" customFormat="1" ht="11.25">
      <c r="B128" s="206"/>
      <c r="C128" s="207"/>
      <c r="D128" s="208" t="s">
        <v>175</v>
      </c>
      <c r="E128" s="209" t="s">
        <v>19</v>
      </c>
      <c r="F128" s="210" t="s">
        <v>220</v>
      </c>
      <c r="G128" s="207"/>
      <c r="H128" s="209" t="s">
        <v>19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175</v>
      </c>
      <c r="AU128" s="216" t="s">
        <v>78</v>
      </c>
      <c r="AV128" s="13" t="s">
        <v>76</v>
      </c>
      <c r="AW128" s="13" t="s">
        <v>30</v>
      </c>
      <c r="AX128" s="13" t="s">
        <v>68</v>
      </c>
      <c r="AY128" s="216" t="s">
        <v>166</v>
      </c>
    </row>
    <row r="129" spans="1:65" s="14" customFormat="1" ht="11.25">
      <c r="B129" s="217"/>
      <c r="C129" s="218"/>
      <c r="D129" s="208" t="s">
        <v>175</v>
      </c>
      <c r="E129" s="219" t="s">
        <v>19</v>
      </c>
      <c r="F129" s="220" t="s">
        <v>221</v>
      </c>
      <c r="G129" s="218"/>
      <c r="H129" s="221">
        <v>13.247999999999999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175</v>
      </c>
      <c r="AU129" s="227" t="s">
        <v>78</v>
      </c>
      <c r="AV129" s="14" t="s">
        <v>78</v>
      </c>
      <c r="AW129" s="14" t="s">
        <v>30</v>
      </c>
      <c r="AX129" s="14" t="s">
        <v>68</v>
      </c>
      <c r="AY129" s="227" t="s">
        <v>166</v>
      </c>
    </row>
    <row r="130" spans="1:65" s="13" customFormat="1" ht="11.25">
      <c r="B130" s="206"/>
      <c r="C130" s="207"/>
      <c r="D130" s="208" t="s">
        <v>175</v>
      </c>
      <c r="E130" s="209" t="s">
        <v>19</v>
      </c>
      <c r="F130" s="210" t="s">
        <v>222</v>
      </c>
      <c r="G130" s="207"/>
      <c r="H130" s="209" t="s">
        <v>19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175</v>
      </c>
      <c r="AU130" s="216" t="s">
        <v>78</v>
      </c>
      <c r="AV130" s="13" t="s">
        <v>76</v>
      </c>
      <c r="AW130" s="13" t="s">
        <v>30</v>
      </c>
      <c r="AX130" s="13" t="s">
        <v>68</v>
      </c>
      <c r="AY130" s="216" t="s">
        <v>166</v>
      </c>
    </row>
    <row r="131" spans="1:65" s="14" customFormat="1" ht="11.25">
      <c r="B131" s="217"/>
      <c r="C131" s="218"/>
      <c r="D131" s="208" t="s">
        <v>175</v>
      </c>
      <c r="E131" s="219" t="s">
        <v>19</v>
      </c>
      <c r="F131" s="220" t="s">
        <v>223</v>
      </c>
      <c r="G131" s="218"/>
      <c r="H131" s="221">
        <v>24.023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175</v>
      </c>
      <c r="AU131" s="227" t="s">
        <v>78</v>
      </c>
      <c r="AV131" s="14" t="s">
        <v>78</v>
      </c>
      <c r="AW131" s="14" t="s">
        <v>30</v>
      </c>
      <c r="AX131" s="14" t="s">
        <v>68</v>
      </c>
      <c r="AY131" s="227" t="s">
        <v>166</v>
      </c>
    </row>
    <row r="132" spans="1:65" s="15" customFormat="1" ht="11.25">
      <c r="B132" s="228"/>
      <c r="C132" s="229"/>
      <c r="D132" s="208" t="s">
        <v>175</v>
      </c>
      <c r="E132" s="230" t="s">
        <v>19</v>
      </c>
      <c r="F132" s="231" t="s">
        <v>182</v>
      </c>
      <c r="G132" s="229"/>
      <c r="H132" s="232">
        <v>235.726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175</v>
      </c>
      <c r="AU132" s="238" t="s">
        <v>78</v>
      </c>
      <c r="AV132" s="15" t="s">
        <v>173</v>
      </c>
      <c r="AW132" s="15" t="s">
        <v>30</v>
      </c>
      <c r="AX132" s="15" t="s">
        <v>76</v>
      </c>
      <c r="AY132" s="238" t="s">
        <v>166</v>
      </c>
    </row>
    <row r="133" spans="1:65" s="12" customFormat="1" ht="22.9" customHeight="1">
      <c r="B133" s="177"/>
      <c r="C133" s="178"/>
      <c r="D133" s="179" t="s">
        <v>67</v>
      </c>
      <c r="E133" s="191" t="s">
        <v>204</v>
      </c>
      <c r="F133" s="191" t="s">
        <v>224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SUM(P134:P178)</f>
        <v>0</v>
      </c>
      <c r="Q133" s="185"/>
      <c r="R133" s="186">
        <f>SUM(R134:R178)</f>
        <v>29.520075283000001</v>
      </c>
      <c r="S133" s="185"/>
      <c r="T133" s="187">
        <f>SUM(T134:T178)</f>
        <v>0</v>
      </c>
      <c r="AR133" s="188" t="s">
        <v>76</v>
      </c>
      <c r="AT133" s="189" t="s">
        <v>67</v>
      </c>
      <c r="AU133" s="189" t="s">
        <v>76</v>
      </c>
      <c r="AY133" s="188" t="s">
        <v>166</v>
      </c>
      <c r="BK133" s="190">
        <f>SUM(BK134:BK178)</f>
        <v>0</v>
      </c>
    </row>
    <row r="134" spans="1:65" s="2" customFormat="1" ht="21.75" customHeight="1">
      <c r="A134" s="35"/>
      <c r="B134" s="36"/>
      <c r="C134" s="193" t="s">
        <v>188</v>
      </c>
      <c r="D134" s="193" t="s">
        <v>168</v>
      </c>
      <c r="E134" s="194" t="s">
        <v>225</v>
      </c>
      <c r="F134" s="195" t="s">
        <v>226</v>
      </c>
      <c r="G134" s="196" t="s">
        <v>213</v>
      </c>
      <c r="H134" s="197">
        <v>374.94400000000002</v>
      </c>
      <c r="I134" s="198"/>
      <c r="J134" s="199">
        <f>ROUND(I134*H134,2)</f>
        <v>0</v>
      </c>
      <c r="K134" s="195" t="s">
        <v>172</v>
      </c>
      <c r="L134" s="40"/>
      <c r="M134" s="200" t="s">
        <v>19</v>
      </c>
      <c r="N134" s="201" t="s">
        <v>39</v>
      </c>
      <c r="O134" s="65"/>
      <c r="P134" s="202">
        <f>O134*H134</f>
        <v>0</v>
      </c>
      <c r="Q134" s="202">
        <v>2.63E-4</v>
      </c>
      <c r="R134" s="202">
        <f>Q134*H134</f>
        <v>9.8610271999999999E-2</v>
      </c>
      <c r="S134" s="202">
        <v>0</v>
      </c>
      <c r="T134" s="20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173</v>
      </c>
      <c r="AT134" s="204" t="s">
        <v>168</v>
      </c>
      <c r="AU134" s="204" t="s">
        <v>78</v>
      </c>
      <c r="AY134" s="18" t="s">
        <v>166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8" t="s">
        <v>76</v>
      </c>
      <c r="BK134" s="205">
        <f>ROUND(I134*H134,2)</f>
        <v>0</v>
      </c>
      <c r="BL134" s="18" t="s">
        <v>173</v>
      </c>
      <c r="BM134" s="204" t="s">
        <v>227</v>
      </c>
    </row>
    <row r="135" spans="1:65" s="13" customFormat="1" ht="11.25">
      <c r="B135" s="206"/>
      <c r="C135" s="207"/>
      <c r="D135" s="208" t="s">
        <v>175</v>
      </c>
      <c r="E135" s="209" t="s">
        <v>19</v>
      </c>
      <c r="F135" s="210" t="s">
        <v>228</v>
      </c>
      <c r="G135" s="207"/>
      <c r="H135" s="209" t="s">
        <v>19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175</v>
      </c>
      <c r="AU135" s="216" t="s">
        <v>78</v>
      </c>
      <c r="AV135" s="13" t="s">
        <v>76</v>
      </c>
      <c r="AW135" s="13" t="s">
        <v>30</v>
      </c>
      <c r="AX135" s="13" t="s">
        <v>68</v>
      </c>
      <c r="AY135" s="216" t="s">
        <v>166</v>
      </c>
    </row>
    <row r="136" spans="1:65" s="14" customFormat="1" ht="11.25">
      <c r="B136" s="217"/>
      <c r="C136" s="218"/>
      <c r="D136" s="208" t="s">
        <v>175</v>
      </c>
      <c r="E136" s="219" t="s">
        <v>19</v>
      </c>
      <c r="F136" s="220" t="s">
        <v>229</v>
      </c>
      <c r="G136" s="218"/>
      <c r="H136" s="221">
        <v>374.94400000000002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175</v>
      </c>
      <c r="AU136" s="227" t="s">
        <v>78</v>
      </c>
      <c r="AV136" s="14" t="s">
        <v>78</v>
      </c>
      <c r="AW136" s="14" t="s">
        <v>30</v>
      </c>
      <c r="AX136" s="14" t="s">
        <v>76</v>
      </c>
      <c r="AY136" s="227" t="s">
        <v>166</v>
      </c>
    </row>
    <row r="137" spans="1:65" s="2" customFormat="1" ht="21.75" customHeight="1">
      <c r="A137" s="35"/>
      <c r="B137" s="36"/>
      <c r="C137" s="193" t="s">
        <v>230</v>
      </c>
      <c r="D137" s="193" t="s">
        <v>168</v>
      </c>
      <c r="E137" s="194" t="s">
        <v>231</v>
      </c>
      <c r="F137" s="195" t="s">
        <v>232</v>
      </c>
      <c r="G137" s="196" t="s">
        <v>213</v>
      </c>
      <c r="H137" s="197">
        <v>374.94400000000002</v>
      </c>
      <c r="I137" s="198"/>
      <c r="J137" s="199">
        <f>ROUND(I137*H137,2)</f>
        <v>0</v>
      </c>
      <c r="K137" s="195" t="s">
        <v>172</v>
      </c>
      <c r="L137" s="40"/>
      <c r="M137" s="200" t="s">
        <v>19</v>
      </c>
      <c r="N137" s="201" t="s">
        <v>39</v>
      </c>
      <c r="O137" s="65"/>
      <c r="P137" s="202">
        <f>O137*H137</f>
        <v>0</v>
      </c>
      <c r="Q137" s="202">
        <v>3.0000000000000001E-3</v>
      </c>
      <c r="R137" s="202">
        <f>Q137*H137</f>
        <v>1.1248320000000001</v>
      </c>
      <c r="S137" s="202">
        <v>0</v>
      </c>
      <c r="T137" s="20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173</v>
      </c>
      <c r="AT137" s="204" t="s">
        <v>168</v>
      </c>
      <c r="AU137" s="204" t="s">
        <v>78</v>
      </c>
      <c r="AY137" s="18" t="s">
        <v>166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76</v>
      </c>
      <c r="BK137" s="205">
        <f>ROUND(I137*H137,2)</f>
        <v>0</v>
      </c>
      <c r="BL137" s="18" t="s">
        <v>173</v>
      </c>
      <c r="BM137" s="204" t="s">
        <v>233</v>
      </c>
    </row>
    <row r="138" spans="1:65" s="13" customFormat="1" ht="11.25">
      <c r="B138" s="206"/>
      <c r="C138" s="207"/>
      <c r="D138" s="208" t="s">
        <v>175</v>
      </c>
      <c r="E138" s="209" t="s">
        <v>19</v>
      </c>
      <c r="F138" s="210" t="s">
        <v>234</v>
      </c>
      <c r="G138" s="207"/>
      <c r="H138" s="209" t="s">
        <v>19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175</v>
      </c>
      <c r="AU138" s="216" t="s">
        <v>78</v>
      </c>
      <c r="AV138" s="13" t="s">
        <v>76</v>
      </c>
      <c r="AW138" s="13" t="s">
        <v>30</v>
      </c>
      <c r="AX138" s="13" t="s">
        <v>68</v>
      </c>
      <c r="AY138" s="216" t="s">
        <v>166</v>
      </c>
    </row>
    <row r="139" spans="1:65" s="14" customFormat="1" ht="11.25">
      <c r="B139" s="217"/>
      <c r="C139" s="218"/>
      <c r="D139" s="208" t="s">
        <v>175</v>
      </c>
      <c r="E139" s="219" t="s">
        <v>19</v>
      </c>
      <c r="F139" s="220" t="s">
        <v>235</v>
      </c>
      <c r="G139" s="218"/>
      <c r="H139" s="221">
        <v>156.69399999999999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175</v>
      </c>
      <c r="AU139" s="227" t="s">
        <v>78</v>
      </c>
      <c r="AV139" s="14" t="s">
        <v>78</v>
      </c>
      <c r="AW139" s="14" t="s">
        <v>30</v>
      </c>
      <c r="AX139" s="14" t="s">
        <v>68</v>
      </c>
      <c r="AY139" s="227" t="s">
        <v>166</v>
      </c>
    </row>
    <row r="140" spans="1:65" s="13" customFormat="1" ht="11.25">
      <c r="B140" s="206"/>
      <c r="C140" s="207"/>
      <c r="D140" s="208" t="s">
        <v>175</v>
      </c>
      <c r="E140" s="209" t="s">
        <v>19</v>
      </c>
      <c r="F140" s="210" t="s">
        <v>202</v>
      </c>
      <c r="G140" s="207"/>
      <c r="H140" s="209" t="s">
        <v>19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175</v>
      </c>
      <c r="AU140" s="216" t="s">
        <v>78</v>
      </c>
      <c r="AV140" s="13" t="s">
        <v>76</v>
      </c>
      <c r="AW140" s="13" t="s">
        <v>30</v>
      </c>
      <c r="AX140" s="13" t="s">
        <v>68</v>
      </c>
      <c r="AY140" s="216" t="s">
        <v>166</v>
      </c>
    </row>
    <row r="141" spans="1:65" s="14" customFormat="1" ht="11.25">
      <c r="B141" s="217"/>
      <c r="C141" s="218"/>
      <c r="D141" s="208" t="s">
        <v>175</v>
      </c>
      <c r="E141" s="219" t="s">
        <v>19</v>
      </c>
      <c r="F141" s="220" t="s">
        <v>236</v>
      </c>
      <c r="G141" s="218"/>
      <c r="H141" s="221">
        <v>161.5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175</v>
      </c>
      <c r="AU141" s="227" t="s">
        <v>78</v>
      </c>
      <c r="AV141" s="14" t="s">
        <v>78</v>
      </c>
      <c r="AW141" s="14" t="s">
        <v>30</v>
      </c>
      <c r="AX141" s="14" t="s">
        <v>68</v>
      </c>
      <c r="AY141" s="227" t="s">
        <v>166</v>
      </c>
    </row>
    <row r="142" spans="1:65" s="13" customFormat="1" ht="11.25">
      <c r="B142" s="206"/>
      <c r="C142" s="207"/>
      <c r="D142" s="208" t="s">
        <v>175</v>
      </c>
      <c r="E142" s="209" t="s">
        <v>19</v>
      </c>
      <c r="F142" s="210" t="s">
        <v>237</v>
      </c>
      <c r="G142" s="207"/>
      <c r="H142" s="209" t="s">
        <v>19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175</v>
      </c>
      <c r="AU142" s="216" t="s">
        <v>78</v>
      </c>
      <c r="AV142" s="13" t="s">
        <v>76</v>
      </c>
      <c r="AW142" s="13" t="s">
        <v>30</v>
      </c>
      <c r="AX142" s="13" t="s">
        <v>68</v>
      </c>
      <c r="AY142" s="216" t="s">
        <v>166</v>
      </c>
    </row>
    <row r="143" spans="1:65" s="14" customFormat="1" ht="11.25">
      <c r="B143" s="217"/>
      <c r="C143" s="218"/>
      <c r="D143" s="208" t="s">
        <v>175</v>
      </c>
      <c r="E143" s="219" t="s">
        <v>19</v>
      </c>
      <c r="F143" s="220" t="s">
        <v>238</v>
      </c>
      <c r="G143" s="218"/>
      <c r="H143" s="221">
        <v>56.75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175</v>
      </c>
      <c r="AU143" s="227" t="s">
        <v>78</v>
      </c>
      <c r="AV143" s="14" t="s">
        <v>78</v>
      </c>
      <c r="AW143" s="14" t="s">
        <v>30</v>
      </c>
      <c r="AX143" s="14" t="s">
        <v>68</v>
      </c>
      <c r="AY143" s="227" t="s">
        <v>166</v>
      </c>
    </row>
    <row r="144" spans="1:65" s="15" customFormat="1" ht="11.25">
      <c r="B144" s="228"/>
      <c r="C144" s="229"/>
      <c r="D144" s="208" t="s">
        <v>175</v>
      </c>
      <c r="E144" s="230" t="s">
        <v>19</v>
      </c>
      <c r="F144" s="231" t="s">
        <v>182</v>
      </c>
      <c r="G144" s="229"/>
      <c r="H144" s="232">
        <v>374.94400000000002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175</v>
      </c>
      <c r="AU144" s="238" t="s">
        <v>78</v>
      </c>
      <c r="AV144" s="15" t="s">
        <v>173</v>
      </c>
      <c r="AW144" s="15" t="s">
        <v>30</v>
      </c>
      <c r="AX144" s="15" t="s">
        <v>76</v>
      </c>
      <c r="AY144" s="238" t="s">
        <v>166</v>
      </c>
    </row>
    <row r="145" spans="1:65" s="2" customFormat="1" ht="33" customHeight="1">
      <c r="A145" s="35"/>
      <c r="B145" s="36"/>
      <c r="C145" s="193" t="s">
        <v>239</v>
      </c>
      <c r="D145" s="193" t="s">
        <v>168</v>
      </c>
      <c r="E145" s="194" t="s">
        <v>240</v>
      </c>
      <c r="F145" s="195" t="s">
        <v>241</v>
      </c>
      <c r="G145" s="196" t="s">
        <v>213</v>
      </c>
      <c r="H145" s="197">
        <v>146.71</v>
      </c>
      <c r="I145" s="198"/>
      <c r="J145" s="199">
        <f>ROUND(I145*H145,2)</f>
        <v>0</v>
      </c>
      <c r="K145" s="195" t="s">
        <v>172</v>
      </c>
      <c r="L145" s="40"/>
      <c r="M145" s="200" t="s">
        <v>19</v>
      </c>
      <c r="N145" s="201" t="s">
        <v>39</v>
      </c>
      <c r="O145" s="65"/>
      <c r="P145" s="202">
        <f>O145*H145</f>
        <v>0</v>
      </c>
      <c r="Q145" s="202">
        <v>3.0000000000000001E-3</v>
      </c>
      <c r="R145" s="202">
        <f>Q145*H145</f>
        <v>0.44013000000000002</v>
      </c>
      <c r="S145" s="202">
        <v>0</v>
      </c>
      <c r="T145" s="20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173</v>
      </c>
      <c r="AT145" s="204" t="s">
        <v>168</v>
      </c>
      <c r="AU145" s="204" t="s">
        <v>78</v>
      </c>
      <c r="AY145" s="18" t="s">
        <v>166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8" t="s">
        <v>76</v>
      </c>
      <c r="BK145" s="205">
        <f>ROUND(I145*H145,2)</f>
        <v>0</v>
      </c>
      <c r="BL145" s="18" t="s">
        <v>173</v>
      </c>
      <c r="BM145" s="204" t="s">
        <v>242</v>
      </c>
    </row>
    <row r="146" spans="1:65" s="2" customFormat="1" ht="21.75" customHeight="1">
      <c r="A146" s="35"/>
      <c r="B146" s="36"/>
      <c r="C146" s="193" t="s">
        <v>243</v>
      </c>
      <c r="D146" s="193" t="s">
        <v>168</v>
      </c>
      <c r="E146" s="194" t="s">
        <v>244</v>
      </c>
      <c r="F146" s="195" t="s">
        <v>245</v>
      </c>
      <c r="G146" s="196" t="s">
        <v>213</v>
      </c>
      <c r="H146" s="197">
        <v>1388.797</v>
      </c>
      <c r="I146" s="198"/>
      <c r="J146" s="199">
        <f>ROUND(I146*H146,2)</f>
        <v>0</v>
      </c>
      <c r="K146" s="195" t="s">
        <v>172</v>
      </c>
      <c r="L146" s="40"/>
      <c r="M146" s="200" t="s">
        <v>19</v>
      </c>
      <c r="N146" s="201" t="s">
        <v>39</v>
      </c>
      <c r="O146" s="65"/>
      <c r="P146" s="202">
        <f>O146*H146</f>
        <v>0</v>
      </c>
      <c r="Q146" s="202">
        <v>2.63E-4</v>
      </c>
      <c r="R146" s="202">
        <f>Q146*H146</f>
        <v>0.36525361099999998</v>
      </c>
      <c r="S146" s="202">
        <v>0</v>
      </c>
      <c r="T146" s="20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4" t="s">
        <v>173</v>
      </c>
      <c r="AT146" s="204" t="s">
        <v>168</v>
      </c>
      <c r="AU146" s="204" t="s">
        <v>78</v>
      </c>
      <c r="AY146" s="18" t="s">
        <v>166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8" t="s">
        <v>76</v>
      </c>
      <c r="BK146" s="205">
        <f>ROUND(I146*H146,2)</f>
        <v>0</v>
      </c>
      <c r="BL146" s="18" t="s">
        <v>173</v>
      </c>
      <c r="BM146" s="204" t="s">
        <v>246</v>
      </c>
    </row>
    <row r="147" spans="1:65" s="13" customFormat="1" ht="11.25">
      <c r="B147" s="206"/>
      <c r="C147" s="207"/>
      <c r="D147" s="208" t="s">
        <v>175</v>
      </c>
      <c r="E147" s="209" t="s">
        <v>19</v>
      </c>
      <c r="F147" s="210" t="s">
        <v>247</v>
      </c>
      <c r="G147" s="207"/>
      <c r="H147" s="209" t="s">
        <v>19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175</v>
      </c>
      <c r="AU147" s="216" t="s">
        <v>78</v>
      </c>
      <c r="AV147" s="13" t="s">
        <v>76</v>
      </c>
      <c r="AW147" s="13" t="s">
        <v>30</v>
      </c>
      <c r="AX147" s="13" t="s">
        <v>68</v>
      </c>
      <c r="AY147" s="216" t="s">
        <v>166</v>
      </c>
    </row>
    <row r="148" spans="1:65" s="14" customFormat="1" ht="11.25">
      <c r="B148" s="217"/>
      <c r="C148" s="218"/>
      <c r="D148" s="208" t="s">
        <v>175</v>
      </c>
      <c r="E148" s="219" t="s">
        <v>19</v>
      </c>
      <c r="F148" s="220" t="s">
        <v>248</v>
      </c>
      <c r="G148" s="218"/>
      <c r="H148" s="221">
        <v>1388.797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175</v>
      </c>
      <c r="AU148" s="227" t="s">
        <v>78</v>
      </c>
      <c r="AV148" s="14" t="s">
        <v>78</v>
      </c>
      <c r="AW148" s="14" t="s">
        <v>30</v>
      </c>
      <c r="AX148" s="14" t="s">
        <v>76</v>
      </c>
      <c r="AY148" s="227" t="s">
        <v>166</v>
      </c>
    </row>
    <row r="149" spans="1:65" s="2" customFormat="1" ht="33" customHeight="1">
      <c r="A149" s="35"/>
      <c r="B149" s="36"/>
      <c r="C149" s="193" t="s">
        <v>249</v>
      </c>
      <c r="D149" s="193" t="s">
        <v>168</v>
      </c>
      <c r="E149" s="194" t="s">
        <v>250</v>
      </c>
      <c r="F149" s="195" t="s">
        <v>251</v>
      </c>
      <c r="G149" s="196" t="s">
        <v>213</v>
      </c>
      <c r="H149" s="197">
        <v>265.72500000000002</v>
      </c>
      <c r="I149" s="198"/>
      <c r="J149" s="199">
        <f>ROUND(I149*H149,2)</f>
        <v>0</v>
      </c>
      <c r="K149" s="195" t="s">
        <v>172</v>
      </c>
      <c r="L149" s="40"/>
      <c r="M149" s="200" t="s">
        <v>19</v>
      </c>
      <c r="N149" s="201" t="s">
        <v>39</v>
      </c>
      <c r="O149" s="65"/>
      <c r="P149" s="202">
        <f>O149*H149</f>
        <v>0</v>
      </c>
      <c r="Q149" s="202">
        <v>4.3839999999999999E-3</v>
      </c>
      <c r="R149" s="202">
        <f>Q149*H149</f>
        <v>1.1649384</v>
      </c>
      <c r="S149" s="202">
        <v>0</v>
      </c>
      <c r="T149" s="20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4" t="s">
        <v>173</v>
      </c>
      <c r="AT149" s="204" t="s">
        <v>168</v>
      </c>
      <c r="AU149" s="204" t="s">
        <v>78</v>
      </c>
      <c r="AY149" s="18" t="s">
        <v>166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8" t="s">
        <v>76</v>
      </c>
      <c r="BK149" s="205">
        <f>ROUND(I149*H149,2)</f>
        <v>0</v>
      </c>
      <c r="BL149" s="18" t="s">
        <v>173</v>
      </c>
      <c r="BM149" s="204" t="s">
        <v>252</v>
      </c>
    </row>
    <row r="150" spans="1:65" s="13" customFormat="1" ht="11.25">
      <c r="B150" s="206"/>
      <c r="C150" s="207"/>
      <c r="D150" s="208" t="s">
        <v>175</v>
      </c>
      <c r="E150" s="209" t="s">
        <v>19</v>
      </c>
      <c r="F150" s="210" t="s">
        <v>253</v>
      </c>
      <c r="G150" s="207"/>
      <c r="H150" s="209" t="s">
        <v>19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175</v>
      </c>
      <c r="AU150" s="216" t="s">
        <v>78</v>
      </c>
      <c r="AV150" s="13" t="s">
        <v>76</v>
      </c>
      <c r="AW150" s="13" t="s">
        <v>30</v>
      </c>
      <c r="AX150" s="13" t="s">
        <v>68</v>
      </c>
      <c r="AY150" s="216" t="s">
        <v>166</v>
      </c>
    </row>
    <row r="151" spans="1:65" s="14" customFormat="1" ht="11.25">
      <c r="B151" s="217"/>
      <c r="C151" s="218"/>
      <c r="D151" s="208" t="s">
        <v>175</v>
      </c>
      <c r="E151" s="219" t="s">
        <v>19</v>
      </c>
      <c r="F151" s="220" t="s">
        <v>254</v>
      </c>
      <c r="G151" s="218"/>
      <c r="H151" s="221">
        <v>235.72499999999999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175</v>
      </c>
      <c r="AU151" s="227" t="s">
        <v>78</v>
      </c>
      <c r="AV151" s="14" t="s">
        <v>78</v>
      </c>
      <c r="AW151" s="14" t="s">
        <v>30</v>
      </c>
      <c r="AX151" s="14" t="s">
        <v>68</v>
      </c>
      <c r="AY151" s="227" t="s">
        <v>166</v>
      </c>
    </row>
    <row r="152" spans="1:65" s="13" customFormat="1" ht="11.25">
      <c r="B152" s="206"/>
      <c r="C152" s="207"/>
      <c r="D152" s="208" t="s">
        <v>175</v>
      </c>
      <c r="E152" s="209" t="s">
        <v>19</v>
      </c>
      <c r="F152" s="210" t="s">
        <v>255</v>
      </c>
      <c r="G152" s="207"/>
      <c r="H152" s="209" t="s">
        <v>19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175</v>
      </c>
      <c r="AU152" s="216" t="s">
        <v>78</v>
      </c>
      <c r="AV152" s="13" t="s">
        <v>76</v>
      </c>
      <c r="AW152" s="13" t="s">
        <v>30</v>
      </c>
      <c r="AX152" s="13" t="s">
        <v>68</v>
      </c>
      <c r="AY152" s="216" t="s">
        <v>166</v>
      </c>
    </row>
    <row r="153" spans="1:65" s="14" customFormat="1" ht="11.25">
      <c r="B153" s="217"/>
      <c r="C153" s="218"/>
      <c r="D153" s="208" t="s">
        <v>175</v>
      </c>
      <c r="E153" s="219" t="s">
        <v>19</v>
      </c>
      <c r="F153" s="220" t="s">
        <v>256</v>
      </c>
      <c r="G153" s="218"/>
      <c r="H153" s="221">
        <v>30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175</v>
      </c>
      <c r="AU153" s="227" t="s">
        <v>78</v>
      </c>
      <c r="AV153" s="14" t="s">
        <v>78</v>
      </c>
      <c r="AW153" s="14" t="s">
        <v>30</v>
      </c>
      <c r="AX153" s="14" t="s">
        <v>68</v>
      </c>
      <c r="AY153" s="227" t="s">
        <v>166</v>
      </c>
    </row>
    <row r="154" spans="1:65" s="15" customFormat="1" ht="11.25">
      <c r="B154" s="228"/>
      <c r="C154" s="229"/>
      <c r="D154" s="208" t="s">
        <v>175</v>
      </c>
      <c r="E154" s="230" t="s">
        <v>19</v>
      </c>
      <c r="F154" s="231" t="s">
        <v>182</v>
      </c>
      <c r="G154" s="229"/>
      <c r="H154" s="232">
        <v>265.72500000000002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175</v>
      </c>
      <c r="AU154" s="238" t="s">
        <v>78</v>
      </c>
      <c r="AV154" s="15" t="s">
        <v>173</v>
      </c>
      <c r="AW154" s="15" t="s">
        <v>30</v>
      </c>
      <c r="AX154" s="15" t="s">
        <v>76</v>
      </c>
      <c r="AY154" s="238" t="s">
        <v>166</v>
      </c>
    </row>
    <row r="155" spans="1:65" s="2" customFormat="1" ht="21.75" customHeight="1">
      <c r="A155" s="35"/>
      <c r="B155" s="36"/>
      <c r="C155" s="193" t="s">
        <v>257</v>
      </c>
      <c r="D155" s="193" t="s">
        <v>168</v>
      </c>
      <c r="E155" s="194" t="s">
        <v>258</v>
      </c>
      <c r="F155" s="195" t="s">
        <v>259</v>
      </c>
      <c r="G155" s="196" t="s">
        <v>213</v>
      </c>
      <c r="H155" s="197">
        <v>1388.797</v>
      </c>
      <c r="I155" s="198"/>
      <c r="J155" s="199">
        <f>ROUND(I155*H155,2)</f>
        <v>0</v>
      </c>
      <c r="K155" s="195" t="s">
        <v>172</v>
      </c>
      <c r="L155" s="40"/>
      <c r="M155" s="200" t="s">
        <v>19</v>
      </c>
      <c r="N155" s="201" t="s">
        <v>39</v>
      </c>
      <c r="O155" s="65"/>
      <c r="P155" s="202">
        <f>O155*H155</f>
        <v>0</v>
      </c>
      <c r="Q155" s="202">
        <v>3.0000000000000001E-3</v>
      </c>
      <c r="R155" s="202">
        <f>Q155*H155</f>
        <v>4.166391</v>
      </c>
      <c r="S155" s="202">
        <v>0</v>
      </c>
      <c r="T155" s="20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4" t="s">
        <v>173</v>
      </c>
      <c r="AT155" s="204" t="s">
        <v>168</v>
      </c>
      <c r="AU155" s="204" t="s">
        <v>78</v>
      </c>
      <c r="AY155" s="18" t="s">
        <v>166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8" t="s">
        <v>76</v>
      </c>
      <c r="BK155" s="205">
        <f>ROUND(I155*H155,2)</f>
        <v>0</v>
      </c>
      <c r="BL155" s="18" t="s">
        <v>173</v>
      </c>
      <c r="BM155" s="204" t="s">
        <v>260</v>
      </c>
    </row>
    <row r="156" spans="1:65" s="13" customFormat="1" ht="11.25">
      <c r="B156" s="206"/>
      <c r="C156" s="207"/>
      <c r="D156" s="208" t="s">
        <v>175</v>
      </c>
      <c r="E156" s="209" t="s">
        <v>19</v>
      </c>
      <c r="F156" s="210" t="s">
        <v>261</v>
      </c>
      <c r="G156" s="207"/>
      <c r="H156" s="209" t="s">
        <v>19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175</v>
      </c>
      <c r="AU156" s="216" t="s">
        <v>78</v>
      </c>
      <c r="AV156" s="13" t="s">
        <v>76</v>
      </c>
      <c r="AW156" s="13" t="s">
        <v>30</v>
      </c>
      <c r="AX156" s="13" t="s">
        <v>68</v>
      </c>
      <c r="AY156" s="216" t="s">
        <v>166</v>
      </c>
    </row>
    <row r="157" spans="1:65" s="14" customFormat="1" ht="11.25">
      <c r="B157" s="217"/>
      <c r="C157" s="218"/>
      <c r="D157" s="208" t="s">
        <v>175</v>
      </c>
      <c r="E157" s="219" t="s">
        <v>19</v>
      </c>
      <c r="F157" s="220" t="s">
        <v>262</v>
      </c>
      <c r="G157" s="218"/>
      <c r="H157" s="221">
        <v>876.97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175</v>
      </c>
      <c r="AU157" s="227" t="s">
        <v>78</v>
      </c>
      <c r="AV157" s="14" t="s">
        <v>78</v>
      </c>
      <c r="AW157" s="14" t="s">
        <v>30</v>
      </c>
      <c r="AX157" s="14" t="s">
        <v>68</v>
      </c>
      <c r="AY157" s="227" t="s">
        <v>166</v>
      </c>
    </row>
    <row r="158" spans="1:65" s="13" customFormat="1" ht="11.25">
      <c r="B158" s="206"/>
      <c r="C158" s="207"/>
      <c r="D158" s="208" t="s">
        <v>175</v>
      </c>
      <c r="E158" s="209" t="s">
        <v>19</v>
      </c>
      <c r="F158" s="210" t="s">
        <v>263</v>
      </c>
      <c r="G158" s="207"/>
      <c r="H158" s="209" t="s">
        <v>19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175</v>
      </c>
      <c r="AU158" s="216" t="s">
        <v>78</v>
      </c>
      <c r="AV158" s="13" t="s">
        <v>76</v>
      </c>
      <c r="AW158" s="13" t="s">
        <v>30</v>
      </c>
      <c r="AX158" s="13" t="s">
        <v>68</v>
      </c>
      <c r="AY158" s="216" t="s">
        <v>166</v>
      </c>
    </row>
    <row r="159" spans="1:65" s="14" customFormat="1" ht="11.25">
      <c r="B159" s="217"/>
      <c r="C159" s="218"/>
      <c r="D159" s="208" t="s">
        <v>175</v>
      </c>
      <c r="E159" s="219" t="s">
        <v>19</v>
      </c>
      <c r="F159" s="220" t="s">
        <v>264</v>
      </c>
      <c r="G159" s="218"/>
      <c r="H159" s="221">
        <v>273.8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175</v>
      </c>
      <c r="AU159" s="227" t="s">
        <v>78</v>
      </c>
      <c r="AV159" s="14" t="s">
        <v>78</v>
      </c>
      <c r="AW159" s="14" t="s">
        <v>30</v>
      </c>
      <c r="AX159" s="14" t="s">
        <v>68</v>
      </c>
      <c r="AY159" s="227" t="s">
        <v>166</v>
      </c>
    </row>
    <row r="160" spans="1:65" s="13" customFormat="1" ht="11.25">
      <c r="B160" s="206"/>
      <c r="C160" s="207"/>
      <c r="D160" s="208" t="s">
        <v>175</v>
      </c>
      <c r="E160" s="209" t="s">
        <v>19</v>
      </c>
      <c r="F160" s="210" t="s">
        <v>237</v>
      </c>
      <c r="G160" s="207"/>
      <c r="H160" s="209" t="s">
        <v>19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175</v>
      </c>
      <c r="AU160" s="216" t="s">
        <v>78</v>
      </c>
      <c r="AV160" s="13" t="s">
        <v>76</v>
      </c>
      <c r="AW160" s="13" t="s">
        <v>30</v>
      </c>
      <c r="AX160" s="13" t="s">
        <v>68</v>
      </c>
      <c r="AY160" s="216" t="s">
        <v>166</v>
      </c>
    </row>
    <row r="161" spans="1:65" s="14" customFormat="1" ht="11.25">
      <c r="B161" s="217"/>
      <c r="C161" s="218"/>
      <c r="D161" s="208" t="s">
        <v>175</v>
      </c>
      <c r="E161" s="219" t="s">
        <v>19</v>
      </c>
      <c r="F161" s="220" t="s">
        <v>265</v>
      </c>
      <c r="G161" s="218"/>
      <c r="H161" s="221">
        <v>238.02699999999999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175</v>
      </c>
      <c r="AU161" s="227" t="s">
        <v>78</v>
      </c>
      <c r="AV161" s="14" t="s">
        <v>78</v>
      </c>
      <c r="AW161" s="14" t="s">
        <v>30</v>
      </c>
      <c r="AX161" s="14" t="s">
        <v>68</v>
      </c>
      <c r="AY161" s="227" t="s">
        <v>166</v>
      </c>
    </row>
    <row r="162" spans="1:65" s="15" customFormat="1" ht="11.25">
      <c r="B162" s="228"/>
      <c r="C162" s="229"/>
      <c r="D162" s="208" t="s">
        <v>175</v>
      </c>
      <c r="E162" s="230" t="s">
        <v>19</v>
      </c>
      <c r="F162" s="231" t="s">
        <v>182</v>
      </c>
      <c r="G162" s="229"/>
      <c r="H162" s="232">
        <v>1388.797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175</v>
      </c>
      <c r="AU162" s="238" t="s">
        <v>78</v>
      </c>
      <c r="AV162" s="15" t="s">
        <v>173</v>
      </c>
      <c r="AW162" s="15" t="s">
        <v>30</v>
      </c>
      <c r="AX162" s="15" t="s">
        <v>76</v>
      </c>
      <c r="AY162" s="238" t="s">
        <v>166</v>
      </c>
    </row>
    <row r="163" spans="1:65" s="2" customFormat="1" ht="21.75" customHeight="1">
      <c r="A163" s="35"/>
      <c r="B163" s="36"/>
      <c r="C163" s="193" t="s">
        <v>266</v>
      </c>
      <c r="D163" s="193" t="s">
        <v>168</v>
      </c>
      <c r="E163" s="194" t="s">
        <v>267</v>
      </c>
      <c r="F163" s="195" t="s">
        <v>268</v>
      </c>
      <c r="G163" s="196" t="s">
        <v>213</v>
      </c>
      <c r="H163" s="197">
        <v>208.726</v>
      </c>
      <c r="I163" s="198"/>
      <c r="J163" s="199">
        <f>ROUND(I163*H163,2)</f>
        <v>0</v>
      </c>
      <c r="K163" s="195" t="s">
        <v>172</v>
      </c>
      <c r="L163" s="40"/>
      <c r="M163" s="200" t="s">
        <v>19</v>
      </c>
      <c r="N163" s="201" t="s">
        <v>39</v>
      </c>
      <c r="O163" s="65"/>
      <c r="P163" s="202">
        <f>O163*H163</f>
        <v>0</v>
      </c>
      <c r="Q163" s="202">
        <v>0.105</v>
      </c>
      <c r="R163" s="202">
        <f>Q163*H163</f>
        <v>21.916229999999999</v>
      </c>
      <c r="S163" s="202">
        <v>0</v>
      </c>
      <c r="T163" s="20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4" t="s">
        <v>173</v>
      </c>
      <c r="AT163" s="204" t="s">
        <v>168</v>
      </c>
      <c r="AU163" s="204" t="s">
        <v>78</v>
      </c>
      <c r="AY163" s="18" t="s">
        <v>166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8" t="s">
        <v>76</v>
      </c>
      <c r="BK163" s="205">
        <f>ROUND(I163*H163,2)</f>
        <v>0</v>
      </c>
      <c r="BL163" s="18" t="s">
        <v>173</v>
      </c>
      <c r="BM163" s="204" t="s">
        <v>269</v>
      </c>
    </row>
    <row r="164" spans="1:65" s="13" customFormat="1" ht="11.25">
      <c r="B164" s="206"/>
      <c r="C164" s="207"/>
      <c r="D164" s="208" t="s">
        <v>175</v>
      </c>
      <c r="E164" s="209" t="s">
        <v>19</v>
      </c>
      <c r="F164" s="210" t="s">
        <v>270</v>
      </c>
      <c r="G164" s="207"/>
      <c r="H164" s="209" t="s">
        <v>19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175</v>
      </c>
      <c r="AU164" s="216" t="s">
        <v>78</v>
      </c>
      <c r="AV164" s="13" t="s">
        <v>76</v>
      </c>
      <c r="AW164" s="13" t="s">
        <v>30</v>
      </c>
      <c r="AX164" s="13" t="s">
        <v>68</v>
      </c>
      <c r="AY164" s="216" t="s">
        <v>166</v>
      </c>
    </row>
    <row r="165" spans="1:65" s="14" customFormat="1" ht="11.25">
      <c r="B165" s="217"/>
      <c r="C165" s="218"/>
      <c r="D165" s="208" t="s">
        <v>175</v>
      </c>
      <c r="E165" s="219" t="s">
        <v>19</v>
      </c>
      <c r="F165" s="220" t="s">
        <v>271</v>
      </c>
      <c r="G165" s="218"/>
      <c r="H165" s="221">
        <v>156.95599999999999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175</v>
      </c>
      <c r="AU165" s="227" t="s">
        <v>78</v>
      </c>
      <c r="AV165" s="14" t="s">
        <v>78</v>
      </c>
      <c r="AW165" s="14" t="s">
        <v>30</v>
      </c>
      <c r="AX165" s="14" t="s">
        <v>68</v>
      </c>
      <c r="AY165" s="227" t="s">
        <v>166</v>
      </c>
    </row>
    <row r="166" spans="1:65" s="13" customFormat="1" ht="11.25">
      <c r="B166" s="206"/>
      <c r="C166" s="207"/>
      <c r="D166" s="208" t="s">
        <v>175</v>
      </c>
      <c r="E166" s="209" t="s">
        <v>19</v>
      </c>
      <c r="F166" s="210" t="s">
        <v>237</v>
      </c>
      <c r="G166" s="207"/>
      <c r="H166" s="209" t="s">
        <v>19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175</v>
      </c>
      <c r="AU166" s="216" t="s">
        <v>78</v>
      </c>
      <c r="AV166" s="13" t="s">
        <v>76</v>
      </c>
      <c r="AW166" s="13" t="s">
        <v>30</v>
      </c>
      <c r="AX166" s="13" t="s">
        <v>68</v>
      </c>
      <c r="AY166" s="216" t="s">
        <v>166</v>
      </c>
    </row>
    <row r="167" spans="1:65" s="14" customFormat="1" ht="11.25">
      <c r="B167" s="217"/>
      <c r="C167" s="218"/>
      <c r="D167" s="208" t="s">
        <v>175</v>
      </c>
      <c r="E167" s="219" t="s">
        <v>19</v>
      </c>
      <c r="F167" s="220" t="s">
        <v>272</v>
      </c>
      <c r="G167" s="218"/>
      <c r="H167" s="221">
        <v>51.77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175</v>
      </c>
      <c r="AU167" s="227" t="s">
        <v>78</v>
      </c>
      <c r="AV167" s="14" t="s">
        <v>78</v>
      </c>
      <c r="AW167" s="14" t="s">
        <v>30</v>
      </c>
      <c r="AX167" s="14" t="s">
        <v>68</v>
      </c>
      <c r="AY167" s="227" t="s">
        <v>166</v>
      </c>
    </row>
    <row r="168" spans="1:65" s="15" customFormat="1" ht="11.25">
      <c r="B168" s="228"/>
      <c r="C168" s="229"/>
      <c r="D168" s="208" t="s">
        <v>175</v>
      </c>
      <c r="E168" s="230" t="s">
        <v>19</v>
      </c>
      <c r="F168" s="231" t="s">
        <v>182</v>
      </c>
      <c r="G168" s="229"/>
      <c r="H168" s="232">
        <v>208.726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175</v>
      </c>
      <c r="AU168" s="238" t="s">
        <v>78</v>
      </c>
      <c r="AV168" s="15" t="s">
        <v>173</v>
      </c>
      <c r="AW168" s="15" t="s">
        <v>30</v>
      </c>
      <c r="AX168" s="15" t="s">
        <v>76</v>
      </c>
      <c r="AY168" s="238" t="s">
        <v>166</v>
      </c>
    </row>
    <row r="169" spans="1:65" s="2" customFormat="1" ht="33" customHeight="1">
      <c r="A169" s="35"/>
      <c r="B169" s="36"/>
      <c r="C169" s="193" t="s">
        <v>8</v>
      </c>
      <c r="D169" s="193" t="s">
        <v>168</v>
      </c>
      <c r="E169" s="194" t="s">
        <v>273</v>
      </c>
      <c r="F169" s="195" t="s">
        <v>274</v>
      </c>
      <c r="G169" s="196" t="s">
        <v>275</v>
      </c>
      <c r="H169" s="197">
        <v>8</v>
      </c>
      <c r="I169" s="198"/>
      <c r="J169" s="199">
        <f>ROUND(I169*H169,2)</f>
        <v>0</v>
      </c>
      <c r="K169" s="195" t="s">
        <v>172</v>
      </c>
      <c r="L169" s="40"/>
      <c r="M169" s="200" t="s">
        <v>19</v>
      </c>
      <c r="N169" s="201" t="s">
        <v>39</v>
      </c>
      <c r="O169" s="65"/>
      <c r="P169" s="202">
        <f>O169*H169</f>
        <v>0</v>
      </c>
      <c r="Q169" s="202">
        <v>1.7770000000000001E-2</v>
      </c>
      <c r="R169" s="202">
        <f>Q169*H169</f>
        <v>0.14216000000000001</v>
      </c>
      <c r="S169" s="202">
        <v>0</v>
      </c>
      <c r="T169" s="20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173</v>
      </c>
      <c r="AT169" s="204" t="s">
        <v>168</v>
      </c>
      <c r="AU169" s="204" t="s">
        <v>78</v>
      </c>
      <c r="AY169" s="18" t="s">
        <v>166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8" t="s">
        <v>76</v>
      </c>
      <c r="BK169" s="205">
        <f>ROUND(I169*H169,2)</f>
        <v>0</v>
      </c>
      <c r="BL169" s="18" t="s">
        <v>173</v>
      </c>
      <c r="BM169" s="204" t="s">
        <v>276</v>
      </c>
    </row>
    <row r="170" spans="1:65" s="13" customFormat="1" ht="11.25">
      <c r="B170" s="206"/>
      <c r="C170" s="207"/>
      <c r="D170" s="208" t="s">
        <v>175</v>
      </c>
      <c r="E170" s="209" t="s">
        <v>19</v>
      </c>
      <c r="F170" s="210" t="s">
        <v>277</v>
      </c>
      <c r="G170" s="207"/>
      <c r="H170" s="209" t="s">
        <v>19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175</v>
      </c>
      <c r="AU170" s="216" t="s">
        <v>78</v>
      </c>
      <c r="AV170" s="13" t="s">
        <v>76</v>
      </c>
      <c r="AW170" s="13" t="s">
        <v>30</v>
      </c>
      <c r="AX170" s="13" t="s">
        <v>68</v>
      </c>
      <c r="AY170" s="216" t="s">
        <v>166</v>
      </c>
    </row>
    <row r="171" spans="1:65" s="14" customFormat="1" ht="11.25">
      <c r="B171" s="217"/>
      <c r="C171" s="218"/>
      <c r="D171" s="208" t="s">
        <v>175</v>
      </c>
      <c r="E171" s="219" t="s">
        <v>19</v>
      </c>
      <c r="F171" s="220" t="s">
        <v>78</v>
      </c>
      <c r="G171" s="218"/>
      <c r="H171" s="221">
        <v>2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175</v>
      </c>
      <c r="AU171" s="227" t="s">
        <v>78</v>
      </c>
      <c r="AV171" s="14" t="s">
        <v>78</v>
      </c>
      <c r="AW171" s="14" t="s">
        <v>30</v>
      </c>
      <c r="AX171" s="14" t="s">
        <v>68</v>
      </c>
      <c r="AY171" s="227" t="s">
        <v>166</v>
      </c>
    </row>
    <row r="172" spans="1:65" s="13" customFormat="1" ht="11.25">
      <c r="B172" s="206"/>
      <c r="C172" s="207"/>
      <c r="D172" s="208" t="s">
        <v>175</v>
      </c>
      <c r="E172" s="209" t="s">
        <v>19</v>
      </c>
      <c r="F172" s="210" t="s">
        <v>202</v>
      </c>
      <c r="G172" s="207"/>
      <c r="H172" s="209" t="s">
        <v>19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175</v>
      </c>
      <c r="AU172" s="216" t="s">
        <v>78</v>
      </c>
      <c r="AV172" s="13" t="s">
        <v>76</v>
      </c>
      <c r="AW172" s="13" t="s">
        <v>30</v>
      </c>
      <c r="AX172" s="13" t="s">
        <v>68</v>
      </c>
      <c r="AY172" s="216" t="s">
        <v>166</v>
      </c>
    </row>
    <row r="173" spans="1:65" s="14" customFormat="1" ht="11.25">
      <c r="B173" s="217"/>
      <c r="C173" s="218"/>
      <c r="D173" s="208" t="s">
        <v>175</v>
      </c>
      <c r="E173" s="219" t="s">
        <v>19</v>
      </c>
      <c r="F173" s="220" t="s">
        <v>173</v>
      </c>
      <c r="G173" s="218"/>
      <c r="H173" s="221">
        <v>4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175</v>
      </c>
      <c r="AU173" s="227" t="s">
        <v>78</v>
      </c>
      <c r="AV173" s="14" t="s">
        <v>78</v>
      </c>
      <c r="AW173" s="14" t="s">
        <v>30</v>
      </c>
      <c r="AX173" s="14" t="s">
        <v>68</v>
      </c>
      <c r="AY173" s="227" t="s">
        <v>166</v>
      </c>
    </row>
    <row r="174" spans="1:65" s="13" customFormat="1" ht="11.25">
      <c r="B174" s="206"/>
      <c r="C174" s="207"/>
      <c r="D174" s="208" t="s">
        <v>175</v>
      </c>
      <c r="E174" s="209" t="s">
        <v>19</v>
      </c>
      <c r="F174" s="210" t="s">
        <v>222</v>
      </c>
      <c r="G174" s="207"/>
      <c r="H174" s="209" t="s">
        <v>19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175</v>
      </c>
      <c r="AU174" s="216" t="s">
        <v>78</v>
      </c>
      <c r="AV174" s="13" t="s">
        <v>76</v>
      </c>
      <c r="AW174" s="13" t="s">
        <v>30</v>
      </c>
      <c r="AX174" s="13" t="s">
        <v>68</v>
      </c>
      <c r="AY174" s="216" t="s">
        <v>166</v>
      </c>
    </row>
    <row r="175" spans="1:65" s="14" customFormat="1" ht="11.25">
      <c r="B175" s="217"/>
      <c r="C175" s="218"/>
      <c r="D175" s="208" t="s">
        <v>175</v>
      </c>
      <c r="E175" s="219" t="s">
        <v>19</v>
      </c>
      <c r="F175" s="220" t="s">
        <v>78</v>
      </c>
      <c r="G175" s="218"/>
      <c r="H175" s="221">
        <v>2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175</v>
      </c>
      <c r="AU175" s="227" t="s">
        <v>78</v>
      </c>
      <c r="AV175" s="14" t="s">
        <v>78</v>
      </c>
      <c r="AW175" s="14" t="s">
        <v>30</v>
      </c>
      <c r="AX175" s="14" t="s">
        <v>68</v>
      </c>
      <c r="AY175" s="227" t="s">
        <v>166</v>
      </c>
    </row>
    <row r="176" spans="1:65" s="15" customFormat="1" ht="11.25">
      <c r="B176" s="228"/>
      <c r="C176" s="229"/>
      <c r="D176" s="208" t="s">
        <v>175</v>
      </c>
      <c r="E176" s="230" t="s">
        <v>19</v>
      </c>
      <c r="F176" s="231" t="s">
        <v>182</v>
      </c>
      <c r="G176" s="229"/>
      <c r="H176" s="232">
        <v>8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175</v>
      </c>
      <c r="AU176" s="238" t="s">
        <v>78</v>
      </c>
      <c r="AV176" s="15" t="s">
        <v>173</v>
      </c>
      <c r="AW176" s="15" t="s">
        <v>30</v>
      </c>
      <c r="AX176" s="15" t="s">
        <v>76</v>
      </c>
      <c r="AY176" s="238" t="s">
        <v>166</v>
      </c>
    </row>
    <row r="177" spans="1:65" s="2" customFormat="1" ht="21.75" customHeight="1">
      <c r="A177" s="35"/>
      <c r="B177" s="36"/>
      <c r="C177" s="239" t="s">
        <v>278</v>
      </c>
      <c r="D177" s="239" t="s">
        <v>184</v>
      </c>
      <c r="E177" s="240" t="s">
        <v>279</v>
      </c>
      <c r="F177" s="241" t="s">
        <v>280</v>
      </c>
      <c r="G177" s="242" t="s">
        <v>275</v>
      </c>
      <c r="H177" s="243">
        <v>1</v>
      </c>
      <c r="I177" s="244"/>
      <c r="J177" s="245">
        <f>ROUND(I177*H177,2)</f>
        <v>0</v>
      </c>
      <c r="K177" s="241" t="s">
        <v>172</v>
      </c>
      <c r="L177" s="246"/>
      <c r="M177" s="247" t="s">
        <v>19</v>
      </c>
      <c r="N177" s="248" t="s">
        <v>39</v>
      </c>
      <c r="O177" s="65"/>
      <c r="P177" s="202">
        <f>O177*H177</f>
        <v>0</v>
      </c>
      <c r="Q177" s="202">
        <v>1.2489999999999999E-2</v>
      </c>
      <c r="R177" s="202">
        <f>Q177*H177</f>
        <v>1.2489999999999999E-2</v>
      </c>
      <c r="S177" s="202">
        <v>0</v>
      </c>
      <c r="T177" s="20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4" t="s">
        <v>188</v>
      </c>
      <c r="AT177" s="204" t="s">
        <v>184</v>
      </c>
      <c r="AU177" s="204" t="s">
        <v>78</v>
      </c>
      <c r="AY177" s="18" t="s">
        <v>166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8" t="s">
        <v>76</v>
      </c>
      <c r="BK177" s="205">
        <f>ROUND(I177*H177,2)</f>
        <v>0</v>
      </c>
      <c r="BL177" s="18" t="s">
        <v>173</v>
      </c>
      <c r="BM177" s="204" t="s">
        <v>281</v>
      </c>
    </row>
    <row r="178" spans="1:65" s="2" customFormat="1" ht="21.75" customHeight="1">
      <c r="A178" s="35"/>
      <c r="B178" s="36"/>
      <c r="C178" s="239" t="s">
        <v>282</v>
      </c>
      <c r="D178" s="239" t="s">
        <v>184</v>
      </c>
      <c r="E178" s="240" t="s">
        <v>283</v>
      </c>
      <c r="F178" s="241" t="s">
        <v>284</v>
      </c>
      <c r="G178" s="242" t="s">
        <v>275</v>
      </c>
      <c r="H178" s="243">
        <v>7</v>
      </c>
      <c r="I178" s="244"/>
      <c r="J178" s="245">
        <f>ROUND(I178*H178,2)</f>
        <v>0</v>
      </c>
      <c r="K178" s="241" t="s">
        <v>172</v>
      </c>
      <c r="L178" s="246"/>
      <c r="M178" s="247" t="s">
        <v>19</v>
      </c>
      <c r="N178" s="248" t="s">
        <v>39</v>
      </c>
      <c r="O178" s="65"/>
      <c r="P178" s="202">
        <f>O178*H178</f>
        <v>0</v>
      </c>
      <c r="Q178" s="202">
        <v>1.272E-2</v>
      </c>
      <c r="R178" s="202">
        <f>Q178*H178</f>
        <v>8.9040000000000008E-2</v>
      </c>
      <c r="S178" s="202">
        <v>0</v>
      </c>
      <c r="T178" s="20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4" t="s">
        <v>188</v>
      </c>
      <c r="AT178" s="204" t="s">
        <v>184</v>
      </c>
      <c r="AU178" s="204" t="s">
        <v>78</v>
      </c>
      <c r="AY178" s="18" t="s">
        <v>166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8" t="s">
        <v>76</v>
      </c>
      <c r="BK178" s="205">
        <f>ROUND(I178*H178,2)</f>
        <v>0</v>
      </c>
      <c r="BL178" s="18" t="s">
        <v>173</v>
      </c>
      <c r="BM178" s="204" t="s">
        <v>285</v>
      </c>
    </row>
    <row r="179" spans="1:65" s="12" customFormat="1" ht="22.9" customHeight="1">
      <c r="B179" s="177"/>
      <c r="C179" s="178"/>
      <c r="D179" s="179" t="s">
        <v>67</v>
      </c>
      <c r="E179" s="191" t="s">
        <v>230</v>
      </c>
      <c r="F179" s="191" t="s">
        <v>286</v>
      </c>
      <c r="G179" s="178"/>
      <c r="H179" s="178"/>
      <c r="I179" s="181"/>
      <c r="J179" s="192">
        <f>BK179</f>
        <v>0</v>
      </c>
      <c r="K179" s="178"/>
      <c r="L179" s="183"/>
      <c r="M179" s="184"/>
      <c r="N179" s="185"/>
      <c r="O179" s="185"/>
      <c r="P179" s="186">
        <f>SUM(P180:P227)</f>
        <v>0</v>
      </c>
      <c r="Q179" s="185"/>
      <c r="R179" s="186">
        <f>SUM(R180:R227)</f>
        <v>0.4943612</v>
      </c>
      <c r="S179" s="185"/>
      <c r="T179" s="187">
        <f>SUM(T180:T227)</f>
        <v>96.173146000000003</v>
      </c>
      <c r="AR179" s="188" t="s">
        <v>76</v>
      </c>
      <c r="AT179" s="189" t="s">
        <v>67</v>
      </c>
      <c r="AU179" s="189" t="s">
        <v>76</v>
      </c>
      <c r="AY179" s="188" t="s">
        <v>166</v>
      </c>
      <c r="BK179" s="190">
        <f>SUM(BK180:BK227)</f>
        <v>0</v>
      </c>
    </row>
    <row r="180" spans="1:65" s="2" customFormat="1" ht="33" customHeight="1">
      <c r="A180" s="35"/>
      <c r="B180" s="36"/>
      <c r="C180" s="193" t="s">
        <v>287</v>
      </c>
      <c r="D180" s="193" t="s">
        <v>168</v>
      </c>
      <c r="E180" s="194" t="s">
        <v>288</v>
      </c>
      <c r="F180" s="195" t="s">
        <v>289</v>
      </c>
      <c r="G180" s="196" t="s">
        <v>213</v>
      </c>
      <c r="H180" s="197">
        <v>500</v>
      </c>
      <c r="I180" s="198"/>
      <c r="J180" s="199">
        <f>ROUND(I180*H180,2)</f>
        <v>0</v>
      </c>
      <c r="K180" s="195" t="s">
        <v>172</v>
      </c>
      <c r="L180" s="40"/>
      <c r="M180" s="200" t="s">
        <v>19</v>
      </c>
      <c r="N180" s="201" t="s">
        <v>39</v>
      </c>
      <c r="O180" s="65"/>
      <c r="P180" s="202">
        <f>O180*H180</f>
        <v>0</v>
      </c>
      <c r="Q180" s="202">
        <v>3.9499999999999998E-5</v>
      </c>
      <c r="R180" s="202">
        <f>Q180*H180</f>
        <v>1.975E-2</v>
      </c>
      <c r="S180" s="202">
        <v>0</v>
      </c>
      <c r="T180" s="20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173</v>
      </c>
      <c r="AT180" s="204" t="s">
        <v>168</v>
      </c>
      <c r="AU180" s="204" t="s">
        <v>78</v>
      </c>
      <c r="AY180" s="18" t="s">
        <v>166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8" t="s">
        <v>76</v>
      </c>
      <c r="BK180" s="205">
        <f>ROUND(I180*H180,2)</f>
        <v>0</v>
      </c>
      <c r="BL180" s="18" t="s">
        <v>173</v>
      </c>
      <c r="BM180" s="204" t="s">
        <v>290</v>
      </c>
    </row>
    <row r="181" spans="1:65" s="2" customFormat="1" ht="33" customHeight="1">
      <c r="A181" s="35"/>
      <c r="B181" s="36"/>
      <c r="C181" s="193" t="s">
        <v>291</v>
      </c>
      <c r="D181" s="193" t="s">
        <v>168</v>
      </c>
      <c r="E181" s="194" t="s">
        <v>292</v>
      </c>
      <c r="F181" s="195" t="s">
        <v>293</v>
      </c>
      <c r="G181" s="196" t="s">
        <v>213</v>
      </c>
      <c r="H181" s="197">
        <v>124.194</v>
      </c>
      <c r="I181" s="198"/>
      <c r="J181" s="199">
        <f>ROUND(I181*H181,2)</f>
        <v>0</v>
      </c>
      <c r="K181" s="195" t="s">
        <v>172</v>
      </c>
      <c r="L181" s="40"/>
      <c r="M181" s="200" t="s">
        <v>19</v>
      </c>
      <c r="N181" s="201" t="s">
        <v>39</v>
      </c>
      <c r="O181" s="65"/>
      <c r="P181" s="202">
        <f>O181*H181</f>
        <v>0</v>
      </c>
      <c r="Q181" s="202">
        <v>0</v>
      </c>
      <c r="R181" s="202">
        <f>Q181*H181</f>
        <v>0</v>
      </c>
      <c r="S181" s="202">
        <v>0.26100000000000001</v>
      </c>
      <c r="T181" s="203">
        <f>S181*H181</f>
        <v>32.414634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4" t="s">
        <v>173</v>
      </c>
      <c r="AT181" s="204" t="s">
        <v>168</v>
      </c>
      <c r="AU181" s="204" t="s">
        <v>78</v>
      </c>
      <c r="AY181" s="18" t="s">
        <v>166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8" t="s">
        <v>76</v>
      </c>
      <c r="BK181" s="205">
        <f>ROUND(I181*H181,2)</f>
        <v>0</v>
      </c>
      <c r="BL181" s="18" t="s">
        <v>173</v>
      </c>
      <c r="BM181" s="204" t="s">
        <v>294</v>
      </c>
    </row>
    <row r="182" spans="1:65" s="13" customFormat="1" ht="11.25">
      <c r="B182" s="206"/>
      <c r="C182" s="207"/>
      <c r="D182" s="208" t="s">
        <v>175</v>
      </c>
      <c r="E182" s="209" t="s">
        <v>19</v>
      </c>
      <c r="F182" s="210" t="s">
        <v>277</v>
      </c>
      <c r="G182" s="207"/>
      <c r="H182" s="209" t="s">
        <v>19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175</v>
      </c>
      <c r="AU182" s="216" t="s">
        <v>78</v>
      </c>
      <c r="AV182" s="13" t="s">
        <v>76</v>
      </c>
      <c r="AW182" s="13" t="s">
        <v>30</v>
      </c>
      <c r="AX182" s="13" t="s">
        <v>68</v>
      </c>
      <c r="AY182" s="216" t="s">
        <v>166</v>
      </c>
    </row>
    <row r="183" spans="1:65" s="14" customFormat="1" ht="11.25">
      <c r="B183" s="217"/>
      <c r="C183" s="218"/>
      <c r="D183" s="208" t="s">
        <v>175</v>
      </c>
      <c r="E183" s="219" t="s">
        <v>19</v>
      </c>
      <c r="F183" s="220" t="s">
        <v>295</v>
      </c>
      <c r="G183" s="218"/>
      <c r="H183" s="221">
        <v>50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175</v>
      </c>
      <c r="AU183" s="227" t="s">
        <v>78</v>
      </c>
      <c r="AV183" s="14" t="s">
        <v>78</v>
      </c>
      <c r="AW183" s="14" t="s">
        <v>30</v>
      </c>
      <c r="AX183" s="14" t="s">
        <v>68</v>
      </c>
      <c r="AY183" s="227" t="s">
        <v>166</v>
      </c>
    </row>
    <row r="184" spans="1:65" s="13" customFormat="1" ht="11.25">
      <c r="B184" s="206"/>
      <c r="C184" s="207"/>
      <c r="D184" s="208" t="s">
        <v>175</v>
      </c>
      <c r="E184" s="209" t="s">
        <v>19</v>
      </c>
      <c r="F184" s="210" t="s">
        <v>222</v>
      </c>
      <c r="G184" s="207"/>
      <c r="H184" s="209" t="s">
        <v>19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175</v>
      </c>
      <c r="AU184" s="216" t="s">
        <v>78</v>
      </c>
      <c r="AV184" s="13" t="s">
        <v>76</v>
      </c>
      <c r="AW184" s="13" t="s">
        <v>30</v>
      </c>
      <c r="AX184" s="13" t="s">
        <v>68</v>
      </c>
      <c r="AY184" s="216" t="s">
        <v>166</v>
      </c>
    </row>
    <row r="185" spans="1:65" s="14" customFormat="1" ht="11.25">
      <c r="B185" s="217"/>
      <c r="C185" s="218"/>
      <c r="D185" s="208" t="s">
        <v>175</v>
      </c>
      <c r="E185" s="219" t="s">
        <v>19</v>
      </c>
      <c r="F185" s="220" t="s">
        <v>296</v>
      </c>
      <c r="G185" s="218"/>
      <c r="H185" s="221">
        <v>74.194000000000003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175</v>
      </c>
      <c r="AU185" s="227" t="s">
        <v>78</v>
      </c>
      <c r="AV185" s="14" t="s">
        <v>78</v>
      </c>
      <c r="AW185" s="14" t="s">
        <v>30</v>
      </c>
      <c r="AX185" s="14" t="s">
        <v>68</v>
      </c>
      <c r="AY185" s="227" t="s">
        <v>166</v>
      </c>
    </row>
    <row r="186" spans="1:65" s="15" customFormat="1" ht="11.25">
      <c r="B186" s="228"/>
      <c r="C186" s="229"/>
      <c r="D186" s="208" t="s">
        <v>175</v>
      </c>
      <c r="E186" s="230" t="s">
        <v>19</v>
      </c>
      <c r="F186" s="231" t="s">
        <v>182</v>
      </c>
      <c r="G186" s="229"/>
      <c r="H186" s="232">
        <v>124.194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175</v>
      </c>
      <c r="AU186" s="238" t="s">
        <v>78</v>
      </c>
      <c r="AV186" s="15" t="s">
        <v>173</v>
      </c>
      <c r="AW186" s="15" t="s">
        <v>30</v>
      </c>
      <c r="AX186" s="15" t="s">
        <v>76</v>
      </c>
      <c r="AY186" s="238" t="s">
        <v>166</v>
      </c>
    </row>
    <row r="187" spans="1:65" s="2" customFormat="1" ht="21.75" customHeight="1">
      <c r="A187" s="35"/>
      <c r="B187" s="36"/>
      <c r="C187" s="193" t="s">
        <v>297</v>
      </c>
      <c r="D187" s="193" t="s">
        <v>168</v>
      </c>
      <c r="E187" s="194" t="s">
        <v>298</v>
      </c>
      <c r="F187" s="195" t="s">
        <v>299</v>
      </c>
      <c r="G187" s="196" t="s">
        <v>213</v>
      </c>
      <c r="H187" s="197">
        <v>208.726</v>
      </c>
      <c r="I187" s="198"/>
      <c r="J187" s="199">
        <f>ROUND(I187*H187,2)</f>
        <v>0</v>
      </c>
      <c r="K187" s="195" t="s">
        <v>172</v>
      </c>
      <c r="L187" s="40"/>
      <c r="M187" s="200" t="s">
        <v>19</v>
      </c>
      <c r="N187" s="201" t="s">
        <v>39</v>
      </c>
      <c r="O187" s="65"/>
      <c r="P187" s="202">
        <f>O187*H187</f>
        <v>0</v>
      </c>
      <c r="Q187" s="202">
        <v>0</v>
      </c>
      <c r="R187" s="202">
        <f>Q187*H187</f>
        <v>0</v>
      </c>
      <c r="S187" s="202">
        <v>0.09</v>
      </c>
      <c r="T187" s="203">
        <f>S187*H187</f>
        <v>18.785339999999998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4" t="s">
        <v>173</v>
      </c>
      <c r="AT187" s="204" t="s">
        <v>168</v>
      </c>
      <c r="AU187" s="204" t="s">
        <v>78</v>
      </c>
      <c r="AY187" s="18" t="s">
        <v>166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8" t="s">
        <v>76</v>
      </c>
      <c r="BK187" s="205">
        <f>ROUND(I187*H187,2)</f>
        <v>0</v>
      </c>
      <c r="BL187" s="18" t="s">
        <v>173</v>
      </c>
      <c r="BM187" s="204" t="s">
        <v>300</v>
      </c>
    </row>
    <row r="188" spans="1:65" s="13" customFormat="1" ht="11.25">
      <c r="B188" s="206"/>
      <c r="C188" s="207"/>
      <c r="D188" s="208" t="s">
        <v>175</v>
      </c>
      <c r="E188" s="209" t="s">
        <v>19</v>
      </c>
      <c r="F188" s="210" t="s">
        <v>301</v>
      </c>
      <c r="G188" s="207"/>
      <c r="H188" s="209" t="s">
        <v>19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175</v>
      </c>
      <c r="AU188" s="216" t="s">
        <v>78</v>
      </c>
      <c r="AV188" s="13" t="s">
        <v>76</v>
      </c>
      <c r="AW188" s="13" t="s">
        <v>30</v>
      </c>
      <c r="AX188" s="13" t="s">
        <v>68</v>
      </c>
      <c r="AY188" s="216" t="s">
        <v>166</v>
      </c>
    </row>
    <row r="189" spans="1:65" s="14" customFormat="1" ht="11.25">
      <c r="B189" s="217"/>
      <c r="C189" s="218"/>
      <c r="D189" s="208" t="s">
        <v>175</v>
      </c>
      <c r="E189" s="219" t="s">
        <v>19</v>
      </c>
      <c r="F189" s="220" t="s">
        <v>302</v>
      </c>
      <c r="G189" s="218"/>
      <c r="H189" s="221">
        <v>1.8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175</v>
      </c>
      <c r="AU189" s="227" t="s">
        <v>78</v>
      </c>
      <c r="AV189" s="14" t="s">
        <v>78</v>
      </c>
      <c r="AW189" s="14" t="s">
        <v>30</v>
      </c>
      <c r="AX189" s="14" t="s">
        <v>68</v>
      </c>
      <c r="AY189" s="227" t="s">
        <v>166</v>
      </c>
    </row>
    <row r="190" spans="1:65" s="13" customFormat="1" ht="11.25">
      <c r="B190" s="206"/>
      <c r="C190" s="207"/>
      <c r="D190" s="208" t="s">
        <v>175</v>
      </c>
      <c r="E190" s="209" t="s">
        <v>19</v>
      </c>
      <c r="F190" s="210" t="s">
        <v>277</v>
      </c>
      <c r="G190" s="207"/>
      <c r="H190" s="209" t="s">
        <v>19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175</v>
      </c>
      <c r="AU190" s="216" t="s">
        <v>78</v>
      </c>
      <c r="AV190" s="13" t="s">
        <v>76</v>
      </c>
      <c r="AW190" s="13" t="s">
        <v>30</v>
      </c>
      <c r="AX190" s="13" t="s">
        <v>68</v>
      </c>
      <c r="AY190" s="216" t="s">
        <v>166</v>
      </c>
    </row>
    <row r="191" spans="1:65" s="14" customFormat="1" ht="11.25">
      <c r="B191" s="217"/>
      <c r="C191" s="218"/>
      <c r="D191" s="208" t="s">
        <v>175</v>
      </c>
      <c r="E191" s="219" t="s">
        <v>19</v>
      </c>
      <c r="F191" s="220" t="s">
        <v>303</v>
      </c>
      <c r="G191" s="218"/>
      <c r="H191" s="221">
        <v>28.998999999999999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175</v>
      </c>
      <c r="AU191" s="227" t="s">
        <v>78</v>
      </c>
      <c r="AV191" s="14" t="s">
        <v>78</v>
      </c>
      <c r="AW191" s="14" t="s">
        <v>30</v>
      </c>
      <c r="AX191" s="14" t="s">
        <v>68</v>
      </c>
      <c r="AY191" s="227" t="s">
        <v>166</v>
      </c>
    </row>
    <row r="192" spans="1:65" s="13" customFormat="1" ht="11.25">
      <c r="B192" s="206"/>
      <c r="C192" s="207"/>
      <c r="D192" s="208" t="s">
        <v>175</v>
      </c>
      <c r="E192" s="209" t="s">
        <v>19</v>
      </c>
      <c r="F192" s="210" t="s">
        <v>222</v>
      </c>
      <c r="G192" s="207"/>
      <c r="H192" s="209" t="s">
        <v>19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175</v>
      </c>
      <c r="AU192" s="216" t="s">
        <v>78</v>
      </c>
      <c r="AV192" s="13" t="s">
        <v>76</v>
      </c>
      <c r="AW192" s="13" t="s">
        <v>30</v>
      </c>
      <c r="AX192" s="13" t="s">
        <v>68</v>
      </c>
      <c r="AY192" s="216" t="s">
        <v>166</v>
      </c>
    </row>
    <row r="193" spans="1:65" s="14" customFormat="1" ht="11.25">
      <c r="B193" s="217"/>
      <c r="C193" s="218"/>
      <c r="D193" s="208" t="s">
        <v>175</v>
      </c>
      <c r="E193" s="219" t="s">
        <v>19</v>
      </c>
      <c r="F193" s="220" t="s">
        <v>304</v>
      </c>
      <c r="G193" s="218"/>
      <c r="H193" s="221">
        <v>37.049999999999997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175</v>
      </c>
      <c r="AU193" s="227" t="s">
        <v>78</v>
      </c>
      <c r="AV193" s="14" t="s">
        <v>78</v>
      </c>
      <c r="AW193" s="14" t="s">
        <v>30</v>
      </c>
      <c r="AX193" s="14" t="s">
        <v>68</v>
      </c>
      <c r="AY193" s="227" t="s">
        <v>166</v>
      </c>
    </row>
    <row r="194" spans="1:65" s="13" customFormat="1" ht="11.25">
      <c r="B194" s="206"/>
      <c r="C194" s="207"/>
      <c r="D194" s="208" t="s">
        <v>175</v>
      </c>
      <c r="E194" s="209" t="s">
        <v>19</v>
      </c>
      <c r="F194" s="210" t="s">
        <v>305</v>
      </c>
      <c r="G194" s="207"/>
      <c r="H194" s="209" t="s">
        <v>19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175</v>
      </c>
      <c r="AU194" s="216" t="s">
        <v>78</v>
      </c>
      <c r="AV194" s="13" t="s">
        <v>76</v>
      </c>
      <c r="AW194" s="13" t="s">
        <v>30</v>
      </c>
      <c r="AX194" s="13" t="s">
        <v>68</v>
      </c>
      <c r="AY194" s="216" t="s">
        <v>166</v>
      </c>
    </row>
    <row r="195" spans="1:65" s="14" customFormat="1" ht="11.25">
      <c r="B195" s="217"/>
      <c r="C195" s="218"/>
      <c r="D195" s="208" t="s">
        <v>175</v>
      </c>
      <c r="E195" s="219" t="s">
        <v>19</v>
      </c>
      <c r="F195" s="220" t="s">
        <v>306</v>
      </c>
      <c r="G195" s="218"/>
      <c r="H195" s="221">
        <v>89.106999999999999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175</v>
      </c>
      <c r="AU195" s="227" t="s">
        <v>78</v>
      </c>
      <c r="AV195" s="14" t="s">
        <v>78</v>
      </c>
      <c r="AW195" s="14" t="s">
        <v>30</v>
      </c>
      <c r="AX195" s="14" t="s">
        <v>68</v>
      </c>
      <c r="AY195" s="227" t="s">
        <v>166</v>
      </c>
    </row>
    <row r="196" spans="1:65" s="13" customFormat="1" ht="11.25">
      <c r="B196" s="206"/>
      <c r="C196" s="207"/>
      <c r="D196" s="208" t="s">
        <v>175</v>
      </c>
      <c r="E196" s="209" t="s">
        <v>19</v>
      </c>
      <c r="F196" s="210" t="s">
        <v>237</v>
      </c>
      <c r="G196" s="207"/>
      <c r="H196" s="209" t="s">
        <v>19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175</v>
      </c>
      <c r="AU196" s="216" t="s">
        <v>78</v>
      </c>
      <c r="AV196" s="13" t="s">
        <v>76</v>
      </c>
      <c r="AW196" s="13" t="s">
        <v>30</v>
      </c>
      <c r="AX196" s="13" t="s">
        <v>68</v>
      </c>
      <c r="AY196" s="216" t="s">
        <v>166</v>
      </c>
    </row>
    <row r="197" spans="1:65" s="14" customFormat="1" ht="11.25">
      <c r="B197" s="217"/>
      <c r="C197" s="218"/>
      <c r="D197" s="208" t="s">
        <v>175</v>
      </c>
      <c r="E197" s="219" t="s">
        <v>19</v>
      </c>
      <c r="F197" s="220" t="s">
        <v>272</v>
      </c>
      <c r="G197" s="218"/>
      <c r="H197" s="221">
        <v>51.77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175</v>
      </c>
      <c r="AU197" s="227" t="s">
        <v>78</v>
      </c>
      <c r="AV197" s="14" t="s">
        <v>78</v>
      </c>
      <c r="AW197" s="14" t="s">
        <v>30</v>
      </c>
      <c r="AX197" s="14" t="s">
        <v>68</v>
      </c>
      <c r="AY197" s="227" t="s">
        <v>166</v>
      </c>
    </row>
    <row r="198" spans="1:65" s="15" customFormat="1" ht="11.25">
      <c r="B198" s="228"/>
      <c r="C198" s="229"/>
      <c r="D198" s="208" t="s">
        <v>175</v>
      </c>
      <c r="E198" s="230" t="s">
        <v>19</v>
      </c>
      <c r="F198" s="231" t="s">
        <v>182</v>
      </c>
      <c r="G198" s="229"/>
      <c r="H198" s="232">
        <v>208.726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175</v>
      </c>
      <c r="AU198" s="238" t="s">
        <v>78</v>
      </c>
      <c r="AV198" s="15" t="s">
        <v>173</v>
      </c>
      <c r="AW198" s="15" t="s">
        <v>30</v>
      </c>
      <c r="AX198" s="15" t="s">
        <v>76</v>
      </c>
      <c r="AY198" s="238" t="s">
        <v>166</v>
      </c>
    </row>
    <row r="199" spans="1:65" s="2" customFormat="1" ht="33" customHeight="1">
      <c r="A199" s="35"/>
      <c r="B199" s="36"/>
      <c r="C199" s="193" t="s">
        <v>7</v>
      </c>
      <c r="D199" s="193" t="s">
        <v>168</v>
      </c>
      <c r="E199" s="194" t="s">
        <v>307</v>
      </c>
      <c r="F199" s="195" t="s">
        <v>308</v>
      </c>
      <c r="G199" s="196" t="s">
        <v>213</v>
      </c>
      <c r="H199" s="197">
        <v>265.12400000000002</v>
      </c>
      <c r="I199" s="198"/>
      <c r="J199" s="199">
        <f>ROUND(I199*H199,2)</f>
        <v>0</v>
      </c>
      <c r="K199" s="195" t="s">
        <v>172</v>
      </c>
      <c r="L199" s="40"/>
      <c r="M199" s="200" t="s">
        <v>19</v>
      </c>
      <c r="N199" s="201" t="s">
        <v>39</v>
      </c>
      <c r="O199" s="65"/>
      <c r="P199" s="202">
        <f>O199*H199</f>
        <v>0</v>
      </c>
      <c r="Q199" s="202">
        <v>0</v>
      </c>
      <c r="R199" s="202">
        <f>Q199*H199</f>
        <v>0</v>
      </c>
      <c r="S199" s="202">
        <v>5.7000000000000002E-2</v>
      </c>
      <c r="T199" s="203">
        <f>S199*H199</f>
        <v>15.112068000000002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4" t="s">
        <v>173</v>
      </c>
      <c r="AT199" s="204" t="s">
        <v>168</v>
      </c>
      <c r="AU199" s="204" t="s">
        <v>78</v>
      </c>
      <c r="AY199" s="18" t="s">
        <v>166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8" t="s">
        <v>76</v>
      </c>
      <c r="BK199" s="205">
        <f>ROUND(I199*H199,2)</f>
        <v>0</v>
      </c>
      <c r="BL199" s="18" t="s">
        <v>173</v>
      </c>
      <c r="BM199" s="204" t="s">
        <v>309</v>
      </c>
    </row>
    <row r="200" spans="1:65" s="13" customFormat="1" ht="11.25">
      <c r="B200" s="206"/>
      <c r="C200" s="207"/>
      <c r="D200" s="208" t="s">
        <v>175</v>
      </c>
      <c r="E200" s="209" t="s">
        <v>19</v>
      </c>
      <c r="F200" s="210" t="s">
        <v>310</v>
      </c>
      <c r="G200" s="207"/>
      <c r="H200" s="209" t="s">
        <v>19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175</v>
      </c>
      <c r="AU200" s="216" t="s">
        <v>78</v>
      </c>
      <c r="AV200" s="13" t="s">
        <v>76</v>
      </c>
      <c r="AW200" s="13" t="s">
        <v>30</v>
      </c>
      <c r="AX200" s="13" t="s">
        <v>68</v>
      </c>
      <c r="AY200" s="216" t="s">
        <v>166</v>
      </c>
    </row>
    <row r="201" spans="1:65" s="14" customFormat="1" ht="11.25">
      <c r="B201" s="217"/>
      <c r="C201" s="218"/>
      <c r="D201" s="208" t="s">
        <v>175</v>
      </c>
      <c r="E201" s="219" t="s">
        <v>19</v>
      </c>
      <c r="F201" s="220" t="s">
        <v>311</v>
      </c>
      <c r="G201" s="218"/>
      <c r="H201" s="221">
        <v>73.5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175</v>
      </c>
      <c r="AU201" s="227" t="s">
        <v>78</v>
      </c>
      <c r="AV201" s="14" t="s">
        <v>78</v>
      </c>
      <c r="AW201" s="14" t="s">
        <v>30</v>
      </c>
      <c r="AX201" s="14" t="s">
        <v>68</v>
      </c>
      <c r="AY201" s="227" t="s">
        <v>166</v>
      </c>
    </row>
    <row r="202" spans="1:65" s="13" customFormat="1" ht="11.25">
      <c r="B202" s="206"/>
      <c r="C202" s="207"/>
      <c r="D202" s="208" t="s">
        <v>175</v>
      </c>
      <c r="E202" s="209" t="s">
        <v>19</v>
      </c>
      <c r="F202" s="210" t="s">
        <v>277</v>
      </c>
      <c r="G202" s="207"/>
      <c r="H202" s="209" t="s">
        <v>19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175</v>
      </c>
      <c r="AU202" s="216" t="s">
        <v>78</v>
      </c>
      <c r="AV202" s="13" t="s">
        <v>76</v>
      </c>
      <c r="AW202" s="13" t="s">
        <v>30</v>
      </c>
      <c r="AX202" s="13" t="s">
        <v>68</v>
      </c>
      <c r="AY202" s="216" t="s">
        <v>166</v>
      </c>
    </row>
    <row r="203" spans="1:65" s="14" customFormat="1" ht="11.25">
      <c r="B203" s="217"/>
      <c r="C203" s="218"/>
      <c r="D203" s="208" t="s">
        <v>175</v>
      </c>
      <c r="E203" s="219" t="s">
        <v>19</v>
      </c>
      <c r="F203" s="220" t="s">
        <v>303</v>
      </c>
      <c r="G203" s="218"/>
      <c r="H203" s="221">
        <v>28.998999999999999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175</v>
      </c>
      <c r="AU203" s="227" t="s">
        <v>78</v>
      </c>
      <c r="AV203" s="14" t="s">
        <v>78</v>
      </c>
      <c r="AW203" s="14" t="s">
        <v>30</v>
      </c>
      <c r="AX203" s="14" t="s">
        <v>68</v>
      </c>
      <c r="AY203" s="227" t="s">
        <v>166</v>
      </c>
    </row>
    <row r="204" spans="1:65" s="13" customFormat="1" ht="11.25">
      <c r="B204" s="206"/>
      <c r="C204" s="207"/>
      <c r="D204" s="208" t="s">
        <v>175</v>
      </c>
      <c r="E204" s="209" t="s">
        <v>19</v>
      </c>
      <c r="F204" s="210" t="s">
        <v>222</v>
      </c>
      <c r="G204" s="207"/>
      <c r="H204" s="209" t="s">
        <v>19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175</v>
      </c>
      <c r="AU204" s="216" t="s">
        <v>78</v>
      </c>
      <c r="AV204" s="13" t="s">
        <v>76</v>
      </c>
      <c r="AW204" s="13" t="s">
        <v>30</v>
      </c>
      <c r="AX204" s="13" t="s">
        <v>68</v>
      </c>
      <c r="AY204" s="216" t="s">
        <v>166</v>
      </c>
    </row>
    <row r="205" spans="1:65" s="14" customFormat="1" ht="11.25">
      <c r="B205" s="217"/>
      <c r="C205" s="218"/>
      <c r="D205" s="208" t="s">
        <v>175</v>
      </c>
      <c r="E205" s="219" t="s">
        <v>19</v>
      </c>
      <c r="F205" s="220" t="s">
        <v>304</v>
      </c>
      <c r="G205" s="218"/>
      <c r="H205" s="221">
        <v>37.049999999999997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175</v>
      </c>
      <c r="AU205" s="227" t="s">
        <v>78</v>
      </c>
      <c r="AV205" s="14" t="s">
        <v>78</v>
      </c>
      <c r="AW205" s="14" t="s">
        <v>30</v>
      </c>
      <c r="AX205" s="14" t="s">
        <v>68</v>
      </c>
      <c r="AY205" s="227" t="s">
        <v>166</v>
      </c>
    </row>
    <row r="206" spans="1:65" s="13" customFormat="1" ht="11.25">
      <c r="B206" s="206"/>
      <c r="C206" s="207"/>
      <c r="D206" s="208" t="s">
        <v>175</v>
      </c>
      <c r="E206" s="209" t="s">
        <v>19</v>
      </c>
      <c r="F206" s="210" t="s">
        <v>305</v>
      </c>
      <c r="G206" s="207"/>
      <c r="H206" s="209" t="s">
        <v>19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175</v>
      </c>
      <c r="AU206" s="216" t="s">
        <v>78</v>
      </c>
      <c r="AV206" s="13" t="s">
        <v>76</v>
      </c>
      <c r="AW206" s="13" t="s">
        <v>30</v>
      </c>
      <c r="AX206" s="13" t="s">
        <v>68</v>
      </c>
      <c r="AY206" s="216" t="s">
        <v>166</v>
      </c>
    </row>
    <row r="207" spans="1:65" s="14" customFormat="1" ht="11.25">
      <c r="B207" s="217"/>
      <c r="C207" s="218"/>
      <c r="D207" s="208" t="s">
        <v>175</v>
      </c>
      <c r="E207" s="219" t="s">
        <v>19</v>
      </c>
      <c r="F207" s="220" t="s">
        <v>312</v>
      </c>
      <c r="G207" s="218"/>
      <c r="H207" s="221">
        <v>119.407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175</v>
      </c>
      <c r="AU207" s="227" t="s">
        <v>78</v>
      </c>
      <c r="AV207" s="14" t="s">
        <v>78</v>
      </c>
      <c r="AW207" s="14" t="s">
        <v>30</v>
      </c>
      <c r="AX207" s="14" t="s">
        <v>68</v>
      </c>
      <c r="AY207" s="227" t="s">
        <v>166</v>
      </c>
    </row>
    <row r="208" spans="1:65" s="13" customFormat="1" ht="11.25">
      <c r="B208" s="206"/>
      <c r="C208" s="207"/>
      <c r="D208" s="208" t="s">
        <v>175</v>
      </c>
      <c r="E208" s="209" t="s">
        <v>19</v>
      </c>
      <c r="F208" s="210" t="s">
        <v>237</v>
      </c>
      <c r="G208" s="207"/>
      <c r="H208" s="209" t="s">
        <v>19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175</v>
      </c>
      <c r="AU208" s="216" t="s">
        <v>78</v>
      </c>
      <c r="AV208" s="13" t="s">
        <v>76</v>
      </c>
      <c r="AW208" s="13" t="s">
        <v>30</v>
      </c>
      <c r="AX208" s="13" t="s">
        <v>68</v>
      </c>
      <c r="AY208" s="216" t="s">
        <v>166</v>
      </c>
    </row>
    <row r="209" spans="1:65" s="14" customFormat="1" ht="11.25">
      <c r="B209" s="217"/>
      <c r="C209" s="218"/>
      <c r="D209" s="208" t="s">
        <v>175</v>
      </c>
      <c r="E209" s="219" t="s">
        <v>19</v>
      </c>
      <c r="F209" s="220" t="s">
        <v>313</v>
      </c>
      <c r="G209" s="218"/>
      <c r="H209" s="221">
        <v>6.1680000000000001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175</v>
      </c>
      <c r="AU209" s="227" t="s">
        <v>78</v>
      </c>
      <c r="AV209" s="14" t="s">
        <v>78</v>
      </c>
      <c r="AW209" s="14" t="s">
        <v>30</v>
      </c>
      <c r="AX209" s="14" t="s">
        <v>68</v>
      </c>
      <c r="AY209" s="227" t="s">
        <v>166</v>
      </c>
    </row>
    <row r="210" spans="1:65" s="15" customFormat="1" ht="11.25">
      <c r="B210" s="228"/>
      <c r="C210" s="229"/>
      <c r="D210" s="208" t="s">
        <v>175</v>
      </c>
      <c r="E210" s="230" t="s">
        <v>19</v>
      </c>
      <c r="F210" s="231" t="s">
        <v>182</v>
      </c>
      <c r="G210" s="229"/>
      <c r="H210" s="232">
        <v>265.12400000000002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175</v>
      </c>
      <c r="AU210" s="238" t="s">
        <v>78</v>
      </c>
      <c r="AV210" s="15" t="s">
        <v>173</v>
      </c>
      <c r="AW210" s="15" t="s">
        <v>30</v>
      </c>
      <c r="AX210" s="15" t="s">
        <v>76</v>
      </c>
      <c r="AY210" s="238" t="s">
        <v>166</v>
      </c>
    </row>
    <row r="211" spans="1:65" s="2" customFormat="1" ht="33" customHeight="1">
      <c r="A211" s="35"/>
      <c r="B211" s="36"/>
      <c r="C211" s="193" t="s">
        <v>314</v>
      </c>
      <c r="D211" s="193" t="s">
        <v>168</v>
      </c>
      <c r="E211" s="194" t="s">
        <v>315</v>
      </c>
      <c r="F211" s="195" t="s">
        <v>316</v>
      </c>
      <c r="G211" s="196" t="s">
        <v>213</v>
      </c>
      <c r="H211" s="197">
        <v>26.004000000000001</v>
      </c>
      <c r="I211" s="198"/>
      <c r="J211" s="199">
        <f>ROUND(I211*H211,2)</f>
        <v>0</v>
      </c>
      <c r="K211" s="195" t="s">
        <v>172</v>
      </c>
      <c r="L211" s="40"/>
      <c r="M211" s="200" t="s">
        <v>19</v>
      </c>
      <c r="N211" s="201" t="s">
        <v>39</v>
      </c>
      <c r="O211" s="65"/>
      <c r="P211" s="202">
        <f>O211*H211</f>
        <v>0</v>
      </c>
      <c r="Q211" s="202">
        <v>0</v>
      </c>
      <c r="R211" s="202">
        <f>Q211*H211</f>
        <v>0</v>
      </c>
      <c r="S211" s="202">
        <v>7.5999999999999998E-2</v>
      </c>
      <c r="T211" s="203">
        <f>S211*H211</f>
        <v>1.9763040000000001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4" t="s">
        <v>173</v>
      </c>
      <c r="AT211" s="204" t="s">
        <v>168</v>
      </c>
      <c r="AU211" s="204" t="s">
        <v>78</v>
      </c>
      <c r="AY211" s="18" t="s">
        <v>166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8" t="s">
        <v>76</v>
      </c>
      <c r="BK211" s="205">
        <f>ROUND(I211*H211,2)</f>
        <v>0</v>
      </c>
      <c r="BL211" s="18" t="s">
        <v>173</v>
      </c>
      <c r="BM211" s="204" t="s">
        <v>317</v>
      </c>
    </row>
    <row r="212" spans="1:65" s="13" customFormat="1" ht="11.25">
      <c r="B212" s="206"/>
      <c r="C212" s="207"/>
      <c r="D212" s="208" t="s">
        <v>175</v>
      </c>
      <c r="E212" s="209" t="s">
        <v>19</v>
      </c>
      <c r="F212" s="210" t="s">
        <v>318</v>
      </c>
      <c r="G212" s="207"/>
      <c r="H212" s="209" t="s">
        <v>19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175</v>
      </c>
      <c r="AU212" s="216" t="s">
        <v>78</v>
      </c>
      <c r="AV212" s="13" t="s">
        <v>76</v>
      </c>
      <c r="AW212" s="13" t="s">
        <v>30</v>
      </c>
      <c r="AX212" s="13" t="s">
        <v>68</v>
      </c>
      <c r="AY212" s="216" t="s">
        <v>166</v>
      </c>
    </row>
    <row r="213" spans="1:65" s="14" customFormat="1" ht="11.25">
      <c r="B213" s="217"/>
      <c r="C213" s="218"/>
      <c r="D213" s="208" t="s">
        <v>175</v>
      </c>
      <c r="E213" s="219" t="s">
        <v>19</v>
      </c>
      <c r="F213" s="220" t="s">
        <v>319</v>
      </c>
      <c r="G213" s="218"/>
      <c r="H213" s="221">
        <v>7.0919999999999996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175</v>
      </c>
      <c r="AU213" s="227" t="s">
        <v>78</v>
      </c>
      <c r="AV213" s="14" t="s">
        <v>78</v>
      </c>
      <c r="AW213" s="14" t="s">
        <v>30</v>
      </c>
      <c r="AX213" s="14" t="s">
        <v>68</v>
      </c>
      <c r="AY213" s="227" t="s">
        <v>166</v>
      </c>
    </row>
    <row r="214" spans="1:65" s="13" customFormat="1" ht="11.25">
      <c r="B214" s="206"/>
      <c r="C214" s="207"/>
      <c r="D214" s="208" t="s">
        <v>175</v>
      </c>
      <c r="E214" s="209" t="s">
        <v>19</v>
      </c>
      <c r="F214" s="210" t="s">
        <v>222</v>
      </c>
      <c r="G214" s="207"/>
      <c r="H214" s="209" t="s">
        <v>19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175</v>
      </c>
      <c r="AU214" s="216" t="s">
        <v>78</v>
      </c>
      <c r="AV214" s="13" t="s">
        <v>76</v>
      </c>
      <c r="AW214" s="13" t="s">
        <v>30</v>
      </c>
      <c r="AX214" s="13" t="s">
        <v>68</v>
      </c>
      <c r="AY214" s="216" t="s">
        <v>166</v>
      </c>
    </row>
    <row r="215" spans="1:65" s="14" customFormat="1" ht="11.25">
      <c r="B215" s="217"/>
      <c r="C215" s="218"/>
      <c r="D215" s="208" t="s">
        <v>175</v>
      </c>
      <c r="E215" s="219" t="s">
        <v>19</v>
      </c>
      <c r="F215" s="220" t="s">
        <v>320</v>
      </c>
      <c r="G215" s="218"/>
      <c r="H215" s="221">
        <v>18.911999999999999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175</v>
      </c>
      <c r="AU215" s="227" t="s">
        <v>78</v>
      </c>
      <c r="AV215" s="14" t="s">
        <v>78</v>
      </c>
      <c r="AW215" s="14" t="s">
        <v>30</v>
      </c>
      <c r="AX215" s="14" t="s">
        <v>68</v>
      </c>
      <c r="AY215" s="227" t="s">
        <v>166</v>
      </c>
    </row>
    <row r="216" spans="1:65" s="15" customFormat="1" ht="11.25">
      <c r="B216" s="228"/>
      <c r="C216" s="229"/>
      <c r="D216" s="208" t="s">
        <v>175</v>
      </c>
      <c r="E216" s="230" t="s">
        <v>19</v>
      </c>
      <c r="F216" s="231" t="s">
        <v>182</v>
      </c>
      <c r="G216" s="229"/>
      <c r="H216" s="232">
        <v>26.004000000000001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175</v>
      </c>
      <c r="AU216" s="238" t="s">
        <v>78</v>
      </c>
      <c r="AV216" s="15" t="s">
        <v>173</v>
      </c>
      <c r="AW216" s="15" t="s">
        <v>30</v>
      </c>
      <c r="AX216" s="15" t="s">
        <v>76</v>
      </c>
      <c r="AY216" s="238" t="s">
        <v>166</v>
      </c>
    </row>
    <row r="217" spans="1:65" s="2" customFormat="1" ht="21.75" customHeight="1">
      <c r="A217" s="35"/>
      <c r="B217" s="36"/>
      <c r="C217" s="193" t="s">
        <v>321</v>
      </c>
      <c r="D217" s="193" t="s">
        <v>168</v>
      </c>
      <c r="E217" s="194" t="s">
        <v>322</v>
      </c>
      <c r="F217" s="195" t="s">
        <v>323</v>
      </c>
      <c r="G217" s="196" t="s">
        <v>213</v>
      </c>
      <c r="H217" s="197">
        <v>17</v>
      </c>
      <c r="I217" s="198"/>
      <c r="J217" s="199">
        <f>ROUND(I217*H217,2)</f>
        <v>0</v>
      </c>
      <c r="K217" s="195" t="s">
        <v>172</v>
      </c>
      <c r="L217" s="40"/>
      <c r="M217" s="200" t="s">
        <v>19</v>
      </c>
      <c r="N217" s="201" t="s">
        <v>39</v>
      </c>
      <c r="O217" s="65"/>
      <c r="P217" s="202">
        <f>O217*H217</f>
        <v>0</v>
      </c>
      <c r="Q217" s="202">
        <v>0</v>
      </c>
      <c r="R217" s="202">
        <f>Q217*H217</f>
        <v>0</v>
      </c>
      <c r="S217" s="202">
        <v>6.2E-2</v>
      </c>
      <c r="T217" s="203">
        <f>S217*H217</f>
        <v>1.054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4" t="s">
        <v>173</v>
      </c>
      <c r="AT217" s="204" t="s">
        <v>168</v>
      </c>
      <c r="AU217" s="204" t="s">
        <v>78</v>
      </c>
      <c r="AY217" s="18" t="s">
        <v>166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8" t="s">
        <v>76</v>
      </c>
      <c r="BK217" s="205">
        <f>ROUND(I217*H217,2)</f>
        <v>0</v>
      </c>
      <c r="BL217" s="18" t="s">
        <v>173</v>
      </c>
      <c r="BM217" s="204" t="s">
        <v>324</v>
      </c>
    </row>
    <row r="218" spans="1:65" s="14" customFormat="1" ht="11.25">
      <c r="B218" s="217"/>
      <c r="C218" s="218"/>
      <c r="D218" s="208" t="s">
        <v>175</v>
      </c>
      <c r="E218" s="219" t="s">
        <v>19</v>
      </c>
      <c r="F218" s="220" t="s">
        <v>325</v>
      </c>
      <c r="G218" s="218"/>
      <c r="H218" s="221">
        <v>12.41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175</v>
      </c>
      <c r="AU218" s="227" t="s">
        <v>78</v>
      </c>
      <c r="AV218" s="14" t="s">
        <v>78</v>
      </c>
      <c r="AW218" s="14" t="s">
        <v>30</v>
      </c>
      <c r="AX218" s="14" t="s">
        <v>68</v>
      </c>
      <c r="AY218" s="227" t="s">
        <v>166</v>
      </c>
    </row>
    <row r="219" spans="1:65" s="14" customFormat="1" ht="11.25">
      <c r="B219" s="217"/>
      <c r="C219" s="218"/>
      <c r="D219" s="208" t="s">
        <v>175</v>
      </c>
      <c r="E219" s="219" t="s">
        <v>19</v>
      </c>
      <c r="F219" s="220" t="s">
        <v>326</v>
      </c>
      <c r="G219" s="218"/>
      <c r="H219" s="221">
        <v>4.59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175</v>
      </c>
      <c r="AU219" s="227" t="s">
        <v>78</v>
      </c>
      <c r="AV219" s="14" t="s">
        <v>78</v>
      </c>
      <c r="AW219" s="14" t="s">
        <v>30</v>
      </c>
      <c r="AX219" s="14" t="s">
        <v>68</v>
      </c>
      <c r="AY219" s="227" t="s">
        <v>166</v>
      </c>
    </row>
    <row r="220" spans="1:65" s="15" customFormat="1" ht="11.25">
      <c r="B220" s="228"/>
      <c r="C220" s="229"/>
      <c r="D220" s="208" t="s">
        <v>175</v>
      </c>
      <c r="E220" s="230" t="s">
        <v>19</v>
      </c>
      <c r="F220" s="231" t="s">
        <v>182</v>
      </c>
      <c r="G220" s="229"/>
      <c r="H220" s="232">
        <v>17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175</v>
      </c>
      <c r="AU220" s="238" t="s">
        <v>78</v>
      </c>
      <c r="AV220" s="15" t="s">
        <v>173</v>
      </c>
      <c r="AW220" s="15" t="s">
        <v>30</v>
      </c>
      <c r="AX220" s="15" t="s">
        <v>76</v>
      </c>
      <c r="AY220" s="238" t="s">
        <v>166</v>
      </c>
    </row>
    <row r="221" spans="1:65" s="2" customFormat="1" ht="21.75" customHeight="1">
      <c r="A221" s="35"/>
      <c r="B221" s="36"/>
      <c r="C221" s="193" t="s">
        <v>327</v>
      </c>
      <c r="D221" s="193" t="s">
        <v>168</v>
      </c>
      <c r="E221" s="194" t="s">
        <v>328</v>
      </c>
      <c r="F221" s="195" t="s">
        <v>329</v>
      </c>
      <c r="G221" s="196" t="s">
        <v>171</v>
      </c>
      <c r="H221" s="197">
        <v>14.906000000000001</v>
      </c>
      <c r="I221" s="198"/>
      <c r="J221" s="199">
        <f>ROUND(I221*H221,2)</f>
        <v>0</v>
      </c>
      <c r="K221" s="195" t="s">
        <v>19</v>
      </c>
      <c r="L221" s="40"/>
      <c r="M221" s="200" t="s">
        <v>19</v>
      </c>
      <c r="N221" s="201" t="s">
        <v>39</v>
      </c>
      <c r="O221" s="65"/>
      <c r="P221" s="202">
        <f>O221*H221</f>
        <v>0</v>
      </c>
      <c r="Q221" s="202">
        <v>0</v>
      </c>
      <c r="R221" s="202">
        <f>Q221*H221</f>
        <v>0</v>
      </c>
      <c r="S221" s="202">
        <v>1.8</v>
      </c>
      <c r="T221" s="203">
        <f>S221*H221</f>
        <v>26.8308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4" t="s">
        <v>173</v>
      </c>
      <c r="AT221" s="204" t="s">
        <v>168</v>
      </c>
      <c r="AU221" s="204" t="s">
        <v>78</v>
      </c>
      <c r="AY221" s="18" t="s">
        <v>166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8" t="s">
        <v>76</v>
      </c>
      <c r="BK221" s="205">
        <f>ROUND(I221*H221,2)</f>
        <v>0</v>
      </c>
      <c r="BL221" s="18" t="s">
        <v>173</v>
      </c>
      <c r="BM221" s="204" t="s">
        <v>330</v>
      </c>
    </row>
    <row r="222" spans="1:65" s="13" customFormat="1" ht="11.25">
      <c r="B222" s="206"/>
      <c r="C222" s="207"/>
      <c r="D222" s="208" t="s">
        <v>175</v>
      </c>
      <c r="E222" s="209" t="s">
        <v>19</v>
      </c>
      <c r="F222" s="210" t="s">
        <v>331</v>
      </c>
      <c r="G222" s="207"/>
      <c r="H222" s="209" t="s">
        <v>19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175</v>
      </c>
      <c r="AU222" s="216" t="s">
        <v>78</v>
      </c>
      <c r="AV222" s="13" t="s">
        <v>76</v>
      </c>
      <c r="AW222" s="13" t="s">
        <v>30</v>
      </c>
      <c r="AX222" s="13" t="s">
        <v>68</v>
      </c>
      <c r="AY222" s="216" t="s">
        <v>166</v>
      </c>
    </row>
    <row r="223" spans="1:65" s="14" customFormat="1" ht="11.25">
      <c r="B223" s="217"/>
      <c r="C223" s="218"/>
      <c r="D223" s="208" t="s">
        <v>175</v>
      </c>
      <c r="E223" s="219" t="s">
        <v>19</v>
      </c>
      <c r="F223" s="220" t="s">
        <v>332</v>
      </c>
      <c r="G223" s="218"/>
      <c r="H223" s="221">
        <v>6.9870000000000001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175</v>
      </c>
      <c r="AU223" s="227" t="s">
        <v>78</v>
      </c>
      <c r="AV223" s="14" t="s">
        <v>78</v>
      </c>
      <c r="AW223" s="14" t="s">
        <v>30</v>
      </c>
      <c r="AX223" s="14" t="s">
        <v>68</v>
      </c>
      <c r="AY223" s="227" t="s">
        <v>166</v>
      </c>
    </row>
    <row r="224" spans="1:65" s="14" customFormat="1" ht="11.25">
      <c r="B224" s="217"/>
      <c r="C224" s="218"/>
      <c r="D224" s="208" t="s">
        <v>175</v>
      </c>
      <c r="E224" s="219" t="s">
        <v>19</v>
      </c>
      <c r="F224" s="220" t="s">
        <v>333</v>
      </c>
      <c r="G224" s="218"/>
      <c r="H224" s="221">
        <v>7.9189999999999996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175</v>
      </c>
      <c r="AU224" s="227" t="s">
        <v>78</v>
      </c>
      <c r="AV224" s="14" t="s">
        <v>78</v>
      </c>
      <c r="AW224" s="14" t="s">
        <v>30</v>
      </c>
      <c r="AX224" s="14" t="s">
        <v>68</v>
      </c>
      <c r="AY224" s="227" t="s">
        <v>166</v>
      </c>
    </row>
    <row r="225" spans="1:65" s="15" customFormat="1" ht="11.25">
      <c r="B225" s="228"/>
      <c r="C225" s="229"/>
      <c r="D225" s="208" t="s">
        <v>175</v>
      </c>
      <c r="E225" s="230" t="s">
        <v>19</v>
      </c>
      <c r="F225" s="231" t="s">
        <v>182</v>
      </c>
      <c r="G225" s="229"/>
      <c r="H225" s="232">
        <v>14.906000000000001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AT225" s="238" t="s">
        <v>175</v>
      </c>
      <c r="AU225" s="238" t="s">
        <v>78</v>
      </c>
      <c r="AV225" s="15" t="s">
        <v>173</v>
      </c>
      <c r="AW225" s="15" t="s">
        <v>30</v>
      </c>
      <c r="AX225" s="15" t="s">
        <v>76</v>
      </c>
      <c r="AY225" s="238" t="s">
        <v>166</v>
      </c>
    </row>
    <row r="226" spans="1:65" s="2" customFormat="1" ht="33" customHeight="1">
      <c r="A226" s="35"/>
      <c r="B226" s="36"/>
      <c r="C226" s="193" t="s">
        <v>334</v>
      </c>
      <c r="D226" s="193" t="s">
        <v>168</v>
      </c>
      <c r="E226" s="194" t="s">
        <v>335</v>
      </c>
      <c r="F226" s="195" t="s">
        <v>336</v>
      </c>
      <c r="G226" s="196" t="s">
        <v>337</v>
      </c>
      <c r="H226" s="197">
        <v>6.4</v>
      </c>
      <c r="I226" s="198"/>
      <c r="J226" s="199">
        <f>ROUND(I226*H226,2)</f>
        <v>0</v>
      </c>
      <c r="K226" s="195" t="s">
        <v>172</v>
      </c>
      <c r="L226" s="40"/>
      <c r="M226" s="200" t="s">
        <v>19</v>
      </c>
      <c r="N226" s="201" t="s">
        <v>39</v>
      </c>
      <c r="O226" s="65"/>
      <c r="P226" s="202">
        <f>O226*H226</f>
        <v>0</v>
      </c>
      <c r="Q226" s="202">
        <v>7.4158000000000002E-2</v>
      </c>
      <c r="R226" s="202">
        <f>Q226*H226</f>
        <v>0.47461120000000001</v>
      </c>
      <c r="S226" s="202">
        <v>0</v>
      </c>
      <c r="T226" s="20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4" t="s">
        <v>173</v>
      </c>
      <c r="AT226" s="204" t="s">
        <v>168</v>
      </c>
      <c r="AU226" s="204" t="s">
        <v>78</v>
      </c>
      <c r="AY226" s="18" t="s">
        <v>166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8" t="s">
        <v>76</v>
      </c>
      <c r="BK226" s="205">
        <f>ROUND(I226*H226,2)</f>
        <v>0</v>
      </c>
      <c r="BL226" s="18" t="s">
        <v>173</v>
      </c>
      <c r="BM226" s="204" t="s">
        <v>338</v>
      </c>
    </row>
    <row r="227" spans="1:65" s="14" customFormat="1" ht="11.25">
      <c r="B227" s="217"/>
      <c r="C227" s="218"/>
      <c r="D227" s="208" t="s">
        <v>175</v>
      </c>
      <c r="E227" s="219" t="s">
        <v>19</v>
      </c>
      <c r="F227" s="220" t="s">
        <v>339</v>
      </c>
      <c r="G227" s="218"/>
      <c r="H227" s="221">
        <v>6.4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175</v>
      </c>
      <c r="AU227" s="227" t="s">
        <v>78</v>
      </c>
      <c r="AV227" s="14" t="s">
        <v>78</v>
      </c>
      <c r="AW227" s="14" t="s">
        <v>30</v>
      </c>
      <c r="AX227" s="14" t="s">
        <v>76</v>
      </c>
      <c r="AY227" s="227" t="s">
        <v>166</v>
      </c>
    </row>
    <row r="228" spans="1:65" s="12" customFormat="1" ht="22.9" customHeight="1">
      <c r="B228" s="177"/>
      <c r="C228" s="178"/>
      <c r="D228" s="179" t="s">
        <v>67</v>
      </c>
      <c r="E228" s="191" t="s">
        <v>340</v>
      </c>
      <c r="F228" s="191" t="s">
        <v>341</v>
      </c>
      <c r="G228" s="178"/>
      <c r="H228" s="178"/>
      <c r="I228" s="181"/>
      <c r="J228" s="192">
        <f>BK228</f>
        <v>0</v>
      </c>
      <c r="K228" s="178"/>
      <c r="L228" s="183"/>
      <c r="M228" s="184"/>
      <c r="N228" s="185"/>
      <c r="O228" s="185"/>
      <c r="P228" s="186">
        <f>SUM(P229:P233)</f>
        <v>0</v>
      </c>
      <c r="Q228" s="185"/>
      <c r="R228" s="186">
        <f>SUM(R229:R233)</f>
        <v>0</v>
      </c>
      <c r="S228" s="185"/>
      <c r="T228" s="187">
        <f>SUM(T229:T233)</f>
        <v>0</v>
      </c>
      <c r="AR228" s="188" t="s">
        <v>76</v>
      </c>
      <c r="AT228" s="189" t="s">
        <v>67</v>
      </c>
      <c r="AU228" s="189" t="s">
        <v>76</v>
      </c>
      <c r="AY228" s="188" t="s">
        <v>166</v>
      </c>
      <c r="BK228" s="190">
        <f>SUM(BK229:BK233)</f>
        <v>0</v>
      </c>
    </row>
    <row r="229" spans="1:65" s="2" customFormat="1" ht="33" customHeight="1">
      <c r="A229" s="35"/>
      <c r="B229" s="36"/>
      <c r="C229" s="193" t="s">
        <v>342</v>
      </c>
      <c r="D229" s="193" t="s">
        <v>168</v>
      </c>
      <c r="E229" s="194" t="s">
        <v>343</v>
      </c>
      <c r="F229" s="195" t="s">
        <v>344</v>
      </c>
      <c r="G229" s="196" t="s">
        <v>187</v>
      </c>
      <c r="H229" s="197">
        <v>119.86199999999999</v>
      </c>
      <c r="I229" s="198"/>
      <c r="J229" s="199">
        <f>ROUND(I229*H229,2)</f>
        <v>0</v>
      </c>
      <c r="K229" s="195" t="s">
        <v>172</v>
      </c>
      <c r="L229" s="40"/>
      <c r="M229" s="200" t="s">
        <v>19</v>
      </c>
      <c r="N229" s="201" t="s">
        <v>39</v>
      </c>
      <c r="O229" s="65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4" t="s">
        <v>173</v>
      </c>
      <c r="AT229" s="204" t="s">
        <v>168</v>
      </c>
      <c r="AU229" s="204" t="s">
        <v>78</v>
      </c>
      <c r="AY229" s="18" t="s">
        <v>166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8" t="s">
        <v>76</v>
      </c>
      <c r="BK229" s="205">
        <f>ROUND(I229*H229,2)</f>
        <v>0</v>
      </c>
      <c r="BL229" s="18" t="s">
        <v>173</v>
      </c>
      <c r="BM229" s="204" t="s">
        <v>345</v>
      </c>
    </row>
    <row r="230" spans="1:65" s="2" customFormat="1" ht="21.75" customHeight="1">
      <c r="A230" s="35"/>
      <c r="B230" s="36"/>
      <c r="C230" s="193" t="s">
        <v>346</v>
      </c>
      <c r="D230" s="193" t="s">
        <v>168</v>
      </c>
      <c r="E230" s="194" t="s">
        <v>347</v>
      </c>
      <c r="F230" s="195" t="s">
        <v>348</v>
      </c>
      <c r="G230" s="196" t="s">
        <v>187</v>
      </c>
      <c r="H230" s="197">
        <v>119.86199999999999</v>
      </c>
      <c r="I230" s="198"/>
      <c r="J230" s="199">
        <f>ROUND(I230*H230,2)</f>
        <v>0</v>
      </c>
      <c r="K230" s="195" t="s">
        <v>172</v>
      </c>
      <c r="L230" s="40"/>
      <c r="M230" s="200" t="s">
        <v>19</v>
      </c>
      <c r="N230" s="201" t="s">
        <v>39</v>
      </c>
      <c r="O230" s="65"/>
      <c r="P230" s="202">
        <f>O230*H230</f>
        <v>0</v>
      </c>
      <c r="Q230" s="202">
        <v>0</v>
      </c>
      <c r="R230" s="202">
        <f>Q230*H230</f>
        <v>0</v>
      </c>
      <c r="S230" s="202">
        <v>0</v>
      </c>
      <c r="T230" s="20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4" t="s">
        <v>173</v>
      </c>
      <c r="AT230" s="204" t="s">
        <v>168</v>
      </c>
      <c r="AU230" s="204" t="s">
        <v>78</v>
      </c>
      <c r="AY230" s="18" t="s">
        <v>166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8" t="s">
        <v>76</v>
      </c>
      <c r="BK230" s="205">
        <f>ROUND(I230*H230,2)</f>
        <v>0</v>
      </c>
      <c r="BL230" s="18" t="s">
        <v>173</v>
      </c>
      <c r="BM230" s="204" t="s">
        <v>349</v>
      </c>
    </row>
    <row r="231" spans="1:65" s="2" customFormat="1" ht="33" customHeight="1">
      <c r="A231" s="35"/>
      <c r="B231" s="36"/>
      <c r="C231" s="193" t="s">
        <v>350</v>
      </c>
      <c r="D231" s="193" t="s">
        <v>168</v>
      </c>
      <c r="E231" s="194" t="s">
        <v>351</v>
      </c>
      <c r="F231" s="195" t="s">
        <v>352</v>
      </c>
      <c r="G231" s="196" t="s">
        <v>187</v>
      </c>
      <c r="H231" s="197">
        <v>3597.66</v>
      </c>
      <c r="I231" s="198"/>
      <c r="J231" s="199">
        <f>ROUND(I231*H231,2)</f>
        <v>0</v>
      </c>
      <c r="K231" s="195" t="s">
        <v>172</v>
      </c>
      <c r="L231" s="40"/>
      <c r="M231" s="200" t="s">
        <v>19</v>
      </c>
      <c r="N231" s="201" t="s">
        <v>39</v>
      </c>
      <c r="O231" s="65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4" t="s">
        <v>173</v>
      </c>
      <c r="AT231" s="204" t="s">
        <v>168</v>
      </c>
      <c r="AU231" s="204" t="s">
        <v>78</v>
      </c>
      <c r="AY231" s="18" t="s">
        <v>166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8" t="s">
        <v>76</v>
      </c>
      <c r="BK231" s="205">
        <f>ROUND(I231*H231,2)</f>
        <v>0</v>
      </c>
      <c r="BL231" s="18" t="s">
        <v>173</v>
      </c>
      <c r="BM231" s="204" t="s">
        <v>353</v>
      </c>
    </row>
    <row r="232" spans="1:65" s="14" customFormat="1" ht="11.25">
      <c r="B232" s="217"/>
      <c r="C232" s="218"/>
      <c r="D232" s="208" t="s">
        <v>175</v>
      </c>
      <c r="E232" s="219" t="s">
        <v>19</v>
      </c>
      <c r="F232" s="220" t="s">
        <v>354</v>
      </c>
      <c r="G232" s="218"/>
      <c r="H232" s="221">
        <v>3597.66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175</v>
      </c>
      <c r="AU232" s="227" t="s">
        <v>78</v>
      </c>
      <c r="AV232" s="14" t="s">
        <v>78</v>
      </c>
      <c r="AW232" s="14" t="s">
        <v>30</v>
      </c>
      <c r="AX232" s="14" t="s">
        <v>76</v>
      </c>
      <c r="AY232" s="227" t="s">
        <v>166</v>
      </c>
    </row>
    <row r="233" spans="1:65" s="2" customFormat="1" ht="33" customHeight="1">
      <c r="A233" s="35"/>
      <c r="B233" s="36"/>
      <c r="C233" s="193" t="s">
        <v>355</v>
      </c>
      <c r="D233" s="193" t="s">
        <v>168</v>
      </c>
      <c r="E233" s="194" t="s">
        <v>356</v>
      </c>
      <c r="F233" s="195" t="s">
        <v>357</v>
      </c>
      <c r="G233" s="196" t="s">
        <v>187</v>
      </c>
      <c r="H233" s="197">
        <v>119.922</v>
      </c>
      <c r="I233" s="198"/>
      <c r="J233" s="199">
        <f>ROUND(I233*H233,2)</f>
        <v>0</v>
      </c>
      <c r="K233" s="195" t="s">
        <v>172</v>
      </c>
      <c r="L233" s="40"/>
      <c r="M233" s="200" t="s">
        <v>19</v>
      </c>
      <c r="N233" s="201" t="s">
        <v>39</v>
      </c>
      <c r="O233" s="65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4" t="s">
        <v>173</v>
      </c>
      <c r="AT233" s="204" t="s">
        <v>168</v>
      </c>
      <c r="AU233" s="204" t="s">
        <v>78</v>
      </c>
      <c r="AY233" s="18" t="s">
        <v>166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8" t="s">
        <v>76</v>
      </c>
      <c r="BK233" s="205">
        <f>ROUND(I233*H233,2)</f>
        <v>0</v>
      </c>
      <c r="BL233" s="18" t="s">
        <v>173</v>
      </c>
      <c r="BM233" s="204" t="s">
        <v>358</v>
      </c>
    </row>
    <row r="234" spans="1:65" s="12" customFormat="1" ht="22.9" customHeight="1">
      <c r="B234" s="177"/>
      <c r="C234" s="178"/>
      <c r="D234" s="179" t="s">
        <v>67</v>
      </c>
      <c r="E234" s="191" t="s">
        <v>359</v>
      </c>
      <c r="F234" s="191" t="s">
        <v>360</v>
      </c>
      <c r="G234" s="178"/>
      <c r="H234" s="178"/>
      <c r="I234" s="181"/>
      <c r="J234" s="192">
        <f>BK234</f>
        <v>0</v>
      </c>
      <c r="K234" s="178"/>
      <c r="L234" s="183"/>
      <c r="M234" s="184"/>
      <c r="N234" s="185"/>
      <c r="O234" s="185"/>
      <c r="P234" s="186">
        <f>SUM(P235:P236)</f>
        <v>0</v>
      </c>
      <c r="Q234" s="185"/>
      <c r="R234" s="186">
        <f>SUM(R235:R236)</f>
        <v>0</v>
      </c>
      <c r="S234" s="185"/>
      <c r="T234" s="187">
        <f>SUM(T235:T236)</f>
        <v>0</v>
      </c>
      <c r="AR234" s="188" t="s">
        <v>76</v>
      </c>
      <c r="AT234" s="189" t="s">
        <v>67</v>
      </c>
      <c r="AU234" s="189" t="s">
        <v>76</v>
      </c>
      <c r="AY234" s="188" t="s">
        <v>166</v>
      </c>
      <c r="BK234" s="190">
        <f>SUM(BK235:BK236)</f>
        <v>0</v>
      </c>
    </row>
    <row r="235" spans="1:65" s="2" customFormat="1" ht="44.25" customHeight="1">
      <c r="A235" s="35"/>
      <c r="B235" s="36"/>
      <c r="C235" s="193" t="s">
        <v>256</v>
      </c>
      <c r="D235" s="193" t="s">
        <v>168</v>
      </c>
      <c r="E235" s="194" t="s">
        <v>361</v>
      </c>
      <c r="F235" s="195" t="s">
        <v>362</v>
      </c>
      <c r="G235" s="196" t="s">
        <v>187</v>
      </c>
      <c r="H235" s="197">
        <v>68.61</v>
      </c>
      <c r="I235" s="198"/>
      <c r="J235" s="199">
        <f>ROUND(I235*H235,2)</f>
        <v>0</v>
      </c>
      <c r="K235" s="195" t="s">
        <v>172</v>
      </c>
      <c r="L235" s="40"/>
      <c r="M235" s="200" t="s">
        <v>19</v>
      </c>
      <c r="N235" s="201" t="s">
        <v>39</v>
      </c>
      <c r="O235" s="65"/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4" t="s">
        <v>173</v>
      </c>
      <c r="AT235" s="204" t="s">
        <v>168</v>
      </c>
      <c r="AU235" s="204" t="s">
        <v>78</v>
      </c>
      <c r="AY235" s="18" t="s">
        <v>166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8" t="s">
        <v>76</v>
      </c>
      <c r="BK235" s="205">
        <f>ROUND(I235*H235,2)</f>
        <v>0</v>
      </c>
      <c r="BL235" s="18" t="s">
        <v>173</v>
      </c>
      <c r="BM235" s="204" t="s">
        <v>363</v>
      </c>
    </row>
    <row r="236" spans="1:65" s="2" customFormat="1" ht="55.5" customHeight="1">
      <c r="A236" s="35"/>
      <c r="B236" s="36"/>
      <c r="C236" s="193" t="s">
        <v>364</v>
      </c>
      <c r="D236" s="193" t="s">
        <v>168</v>
      </c>
      <c r="E236" s="194" t="s">
        <v>365</v>
      </c>
      <c r="F236" s="195" t="s">
        <v>366</v>
      </c>
      <c r="G236" s="196" t="s">
        <v>187</v>
      </c>
      <c r="H236" s="197">
        <v>68.61</v>
      </c>
      <c r="I236" s="198"/>
      <c r="J236" s="199">
        <f>ROUND(I236*H236,2)</f>
        <v>0</v>
      </c>
      <c r="K236" s="195" t="s">
        <v>172</v>
      </c>
      <c r="L236" s="40"/>
      <c r="M236" s="200" t="s">
        <v>19</v>
      </c>
      <c r="N236" s="201" t="s">
        <v>39</v>
      </c>
      <c r="O236" s="65"/>
      <c r="P236" s="202">
        <f>O236*H236</f>
        <v>0</v>
      </c>
      <c r="Q236" s="202">
        <v>0</v>
      </c>
      <c r="R236" s="202">
        <f>Q236*H236</f>
        <v>0</v>
      </c>
      <c r="S236" s="202">
        <v>0</v>
      </c>
      <c r="T236" s="20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4" t="s">
        <v>173</v>
      </c>
      <c r="AT236" s="204" t="s">
        <v>168</v>
      </c>
      <c r="AU236" s="204" t="s">
        <v>78</v>
      </c>
      <c r="AY236" s="18" t="s">
        <v>166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8" t="s">
        <v>76</v>
      </c>
      <c r="BK236" s="205">
        <f>ROUND(I236*H236,2)</f>
        <v>0</v>
      </c>
      <c r="BL236" s="18" t="s">
        <v>173</v>
      </c>
      <c r="BM236" s="204" t="s">
        <v>367</v>
      </c>
    </row>
    <row r="237" spans="1:65" s="12" customFormat="1" ht="25.9" customHeight="1">
      <c r="B237" s="177"/>
      <c r="C237" s="178"/>
      <c r="D237" s="179" t="s">
        <v>67</v>
      </c>
      <c r="E237" s="180" t="s">
        <v>368</v>
      </c>
      <c r="F237" s="180" t="s">
        <v>369</v>
      </c>
      <c r="G237" s="178"/>
      <c r="H237" s="178"/>
      <c r="I237" s="181"/>
      <c r="J237" s="182">
        <f>BK237</f>
        <v>0</v>
      </c>
      <c r="K237" s="178"/>
      <c r="L237" s="183"/>
      <c r="M237" s="184"/>
      <c r="N237" s="185"/>
      <c r="O237" s="185"/>
      <c r="P237" s="186">
        <f>P238+P245+P250+P259+P279+P304+P323+P373+P387+P466</f>
        <v>0</v>
      </c>
      <c r="Q237" s="185"/>
      <c r="R237" s="186">
        <f>R238+R245+R250+R259+R279+R304+R323+R373+R387+R466</f>
        <v>40.85463067757</v>
      </c>
      <c r="S237" s="185"/>
      <c r="T237" s="187">
        <f>T238+T245+T250+T259+T279+T304+T323+T373+T387+T466</f>
        <v>12.408469179999999</v>
      </c>
      <c r="AR237" s="188" t="s">
        <v>78</v>
      </c>
      <c r="AT237" s="189" t="s">
        <v>67</v>
      </c>
      <c r="AU237" s="189" t="s">
        <v>68</v>
      </c>
      <c r="AY237" s="188" t="s">
        <v>166</v>
      </c>
      <c r="BK237" s="190">
        <f>BK238+BK245+BK250+BK259+BK279+BK304+BK323+BK373+BK387+BK466</f>
        <v>0</v>
      </c>
    </row>
    <row r="238" spans="1:65" s="12" customFormat="1" ht="22.9" customHeight="1">
      <c r="B238" s="177"/>
      <c r="C238" s="178"/>
      <c r="D238" s="179" t="s">
        <v>67</v>
      </c>
      <c r="E238" s="191" t="s">
        <v>370</v>
      </c>
      <c r="F238" s="191" t="s">
        <v>371</v>
      </c>
      <c r="G238" s="178"/>
      <c r="H238" s="178"/>
      <c r="I238" s="181"/>
      <c r="J238" s="192">
        <f>BK238</f>
        <v>0</v>
      </c>
      <c r="K238" s="178"/>
      <c r="L238" s="183"/>
      <c r="M238" s="184"/>
      <c r="N238" s="185"/>
      <c r="O238" s="185"/>
      <c r="P238" s="186">
        <f>SUM(P239:P244)</f>
        <v>0</v>
      </c>
      <c r="Q238" s="185"/>
      <c r="R238" s="186">
        <f>SUM(R239:R244)</f>
        <v>3.3119999999999998</v>
      </c>
      <c r="S238" s="185"/>
      <c r="T238" s="187">
        <f>SUM(T239:T244)</f>
        <v>0</v>
      </c>
      <c r="AR238" s="188" t="s">
        <v>78</v>
      </c>
      <c r="AT238" s="189" t="s">
        <v>67</v>
      </c>
      <c r="AU238" s="189" t="s">
        <v>76</v>
      </c>
      <c r="AY238" s="188" t="s">
        <v>166</v>
      </c>
      <c r="BK238" s="190">
        <f>SUM(BK239:BK244)</f>
        <v>0</v>
      </c>
    </row>
    <row r="239" spans="1:65" s="2" customFormat="1" ht="33" customHeight="1">
      <c r="A239" s="35"/>
      <c r="B239" s="36"/>
      <c r="C239" s="193" t="s">
        <v>372</v>
      </c>
      <c r="D239" s="193" t="s">
        <v>168</v>
      </c>
      <c r="E239" s="194" t="s">
        <v>373</v>
      </c>
      <c r="F239" s="195" t="s">
        <v>374</v>
      </c>
      <c r="G239" s="196" t="s">
        <v>213</v>
      </c>
      <c r="H239" s="197">
        <v>920</v>
      </c>
      <c r="I239" s="198"/>
      <c r="J239" s="199">
        <f>ROUND(I239*H239,2)</f>
        <v>0</v>
      </c>
      <c r="K239" s="195" t="s">
        <v>172</v>
      </c>
      <c r="L239" s="40"/>
      <c r="M239" s="200" t="s">
        <v>19</v>
      </c>
      <c r="N239" s="201" t="s">
        <v>39</v>
      </c>
      <c r="O239" s="65"/>
      <c r="P239" s="202">
        <f>O239*H239</f>
        <v>0</v>
      </c>
      <c r="Q239" s="202">
        <v>0</v>
      </c>
      <c r="R239" s="202">
        <f>Q239*H239</f>
        <v>0</v>
      </c>
      <c r="S239" s="202">
        <v>0</v>
      </c>
      <c r="T239" s="20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4" t="s">
        <v>278</v>
      </c>
      <c r="AT239" s="204" t="s">
        <v>168</v>
      </c>
      <c r="AU239" s="204" t="s">
        <v>78</v>
      </c>
      <c r="AY239" s="18" t="s">
        <v>166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8" t="s">
        <v>76</v>
      </c>
      <c r="BK239" s="205">
        <f>ROUND(I239*H239,2)</f>
        <v>0</v>
      </c>
      <c r="BL239" s="18" t="s">
        <v>278</v>
      </c>
      <c r="BM239" s="204" t="s">
        <v>375</v>
      </c>
    </row>
    <row r="240" spans="1:65" s="14" customFormat="1" ht="11.25">
      <c r="B240" s="217"/>
      <c r="C240" s="218"/>
      <c r="D240" s="208" t="s">
        <v>175</v>
      </c>
      <c r="E240" s="219" t="s">
        <v>19</v>
      </c>
      <c r="F240" s="220" t="s">
        <v>376</v>
      </c>
      <c r="G240" s="218"/>
      <c r="H240" s="221">
        <v>920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175</v>
      </c>
      <c r="AU240" s="227" t="s">
        <v>78</v>
      </c>
      <c r="AV240" s="14" t="s">
        <v>78</v>
      </c>
      <c r="AW240" s="14" t="s">
        <v>30</v>
      </c>
      <c r="AX240" s="14" t="s">
        <v>76</v>
      </c>
      <c r="AY240" s="227" t="s">
        <v>166</v>
      </c>
    </row>
    <row r="241" spans="1:65" s="2" customFormat="1" ht="21.75" customHeight="1">
      <c r="A241" s="35"/>
      <c r="B241" s="36"/>
      <c r="C241" s="239" t="s">
        <v>377</v>
      </c>
      <c r="D241" s="239" t="s">
        <v>184</v>
      </c>
      <c r="E241" s="240" t="s">
        <v>378</v>
      </c>
      <c r="F241" s="241" t="s">
        <v>379</v>
      </c>
      <c r="G241" s="242" t="s">
        <v>213</v>
      </c>
      <c r="H241" s="243">
        <v>920</v>
      </c>
      <c r="I241" s="244"/>
      <c r="J241" s="245">
        <f>ROUND(I241*H241,2)</f>
        <v>0</v>
      </c>
      <c r="K241" s="241" t="s">
        <v>172</v>
      </c>
      <c r="L241" s="246"/>
      <c r="M241" s="247" t="s">
        <v>19</v>
      </c>
      <c r="N241" s="248" t="s">
        <v>39</v>
      </c>
      <c r="O241" s="65"/>
      <c r="P241" s="202">
        <f>O241*H241</f>
        <v>0</v>
      </c>
      <c r="Q241" s="202">
        <v>3.5999999999999999E-3</v>
      </c>
      <c r="R241" s="202">
        <f>Q241*H241</f>
        <v>3.3119999999999998</v>
      </c>
      <c r="S241" s="202">
        <v>0</v>
      </c>
      <c r="T241" s="20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4" t="s">
        <v>372</v>
      </c>
      <c r="AT241" s="204" t="s">
        <v>184</v>
      </c>
      <c r="AU241" s="204" t="s">
        <v>78</v>
      </c>
      <c r="AY241" s="18" t="s">
        <v>166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8" t="s">
        <v>76</v>
      </c>
      <c r="BK241" s="205">
        <f>ROUND(I241*H241,2)</f>
        <v>0</v>
      </c>
      <c r="BL241" s="18" t="s">
        <v>278</v>
      </c>
      <c r="BM241" s="204" t="s">
        <v>380</v>
      </c>
    </row>
    <row r="242" spans="1:65" s="14" customFormat="1" ht="11.25">
      <c r="B242" s="217"/>
      <c r="C242" s="218"/>
      <c r="D242" s="208" t="s">
        <v>175</v>
      </c>
      <c r="E242" s="219" t="s">
        <v>19</v>
      </c>
      <c r="F242" s="220" t="s">
        <v>376</v>
      </c>
      <c r="G242" s="218"/>
      <c r="H242" s="221">
        <v>920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175</v>
      </c>
      <c r="AU242" s="227" t="s">
        <v>78</v>
      </c>
      <c r="AV242" s="14" t="s">
        <v>78</v>
      </c>
      <c r="AW242" s="14" t="s">
        <v>30</v>
      </c>
      <c r="AX242" s="14" t="s">
        <v>76</v>
      </c>
      <c r="AY242" s="227" t="s">
        <v>166</v>
      </c>
    </row>
    <row r="243" spans="1:65" s="2" customFormat="1" ht="33" customHeight="1">
      <c r="A243" s="35"/>
      <c r="B243" s="36"/>
      <c r="C243" s="193" t="s">
        <v>381</v>
      </c>
      <c r="D243" s="193" t="s">
        <v>168</v>
      </c>
      <c r="E243" s="194" t="s">
        <v>382</v>
      </c>
      <c r="F243" s="195" t="s">
        <v>383</v>
      </c>
      <c r="G243" s="196" t="s">
        <v>384</v>
      </c>
      <c r="H243" s="252"/>
      <c r="I243" s="198"/>
      <c r="J243" s="199">
        <f>ROUND(I243*H243,2)</f>
        <v>0</v>
      </c>
      <c r="K243" s="195" t="s">
        <v>172</v>
      </c>
      <c r="L243" s="40"/>
      <c r="M243" s="200" t="s">
        <v>19</v>
      </c>
      <c r="N243" s="201" t="s">
        <v>39</v>
      </c>
      <c r="O243" s="65"/>
      <c r="P243" s="202">
        <f>O243*H243</f>
        <v>0</v>
      </c>
      <c r="Q243" s="202">
        <v>0</v>
      </c>
      <c r="R243" s="202">
        <f>Q243*H243</f>
        <v>0</v>
      </c>
      <c r="S243" s="202">
        <v>0</v>
      </c>
      <c r="T243" s="20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4" t="s">
        <v>278</v>
      </c>
      <c r="AT243" s="204" t="s">
        <v>168</v>
      </c>
      <c r="AU243" s="204" t="s">
        <v>78</v>
      </c>
      <c r="AY243" s="18" t="s">
        <v>166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8" t="s">
        <v>76</v>
      </c>
      <c r="BK243" s="205">
        <f>ROUND(I243*H243,2)</f>
        <v>0</v>
      </c>
      <c r="BL243" s="18" t="s">
        <v>278</v>
      </c>
      <c r="BM243" s="204" t="s">
        <v>385</v>
      </c>
    </row>
    <row r="244" spans="1:65" s="2" customFormat="1" ht="44.25" customHeight="1">
      <c r="A244" s="35"/>
      <c r="B244" s="36"/>
      <c r="C244" s="193" t="s">
        <v>386</v>
      </c>
      <c r="D244" s="193" t="s">
        <v>168</v>
      </c>
      <c r="E244" s="194" t="s">
        <v>387</v>
      </c>
      <c r="F244" s="195" t="s">
        <v>388</v>
      </c>
      <c r="G244" s="196" t="s">
        <v>384</v>
      </c>
      <c r="H244" s="252"/>
      <c r="I244" s="198"/>
      <c r="J244" s="199">
        <f>ROUND(I244*H244,2)</f>
        <v>0</v>
      </c>
      <c r="K244" s="195" t="s">
        <v>172</v>
      </c>
      <c r="L244" s="40"/>
      <c r="M244" s="200" t="s">
        <v>19</v>
      </c>
      <c r="N244" s="201" t="s">
        <v>39</v>
      </c>
      <c r="O244" s="65"/>
      <c r="P244" s="202">
        <f>O244*H244</f>
        <v>0</v>
      </c>
      <c r="Q244" s="202">
        <v>0</v>
      </c>
      <c r="R244" s="202">
        <f>Q244*H244</f>
        <v>0</v>
      </c>
      <c r="S244" s="202">
        <v>0</v>
      </c>
      <c r="T244" s="20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4" t="s">
        <v>278</v>
      </c>
      <c r="AT244" s="204" t="s">
        <v>168</v>
      </c>
      <c r="AU244" s="204" t="s">
        <v>78</v>
      </c>
      <c r="AY244" s="18" t="s">
        <v>166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8" t="s">
        <v>76</v>
      </c>
      <c r="BK244" s="205">
        <f>ROUND(I244*H244,2)</f>
        <v>0</v>
      </c>
      <c r="BL244" s="18" t="s">
        <v>278</v>
      </c>
      <c r="BM244" s="204" t="s">
        <v>389</v>
      </c>
    </row>
    <row r="245" spans="1:65" s="12" customFormat="1" ht="22.9" customHeight="1">
      <c r="B245" s="177"/>
      <c r="C245" s="178"/>
      <c r="D245" s="179" t="s">
        <v>67</v>
      </c>
      <c r="E245" s="191" t="s">
        <v>390</v>
      </c>
      <c r="F245" s="191" t="s">
        <v>391</v>
      </c>
      <c r="G245" s="178"/>
      <c r="H245" s="178"/>
      <c r="I245" s="181"/>
      <c r="J245" s="192">
        <f>BK245</f>
        <v>0</v>
      </c>
      <c r="K245" s="178"/>
      <c r="L245" s="183"/>
      <c r="M245" s="184"/>
      <c r="N245" s="185"/>
      <c r="O245" s="185"/>
      <c r="P245" s="186">
        <f>SUM(P246:P249)</f>
        <v>0</v>
      </c>
      <c r="Q245" s="185"/>
      <c r="R245" s="186">
        <f>SUM(R246:R249)</f>
        <v>0</v>
      </c>
      <c r="S245" s="185"/>
      <c r="T245" s="187">
        <f>SUM(T246:T249)</f>
        <v>0</v>
      </c>
      <c r="AR245" s="188" t="s">
        <v>78</v>
      </c>
      <c r="AT245" s="189" t="s">
        <v>67</v>
      </c>
      <c r="AU245" s="189" t="s">
        <v>76</v>
      </c>
      <c r="AY245" s="188" t="s">
        <v>166</v>
      </c>
      <c r="BK245" s="190">
        <f>SUM(BK246:BK249)</f>
        <v>0</v>
      </c>
    </row>
    <row r="246" spans="1:65" s="2" customFormat="1" ht="16.5" customHeight="1">
      <c r="A246" s="35"/>
      <c r="B246" s="36"/>
      <c r="C246" s="193" t="s">
        <v>392</v>
      </c>
      <c r="D246" s="193" t="s">
        <v>168</v>
      </c>
      <c r="E246" s="194" t="s">
        <v>393</v>
      </c>
      <c r="F246" s="195" t="s">
        <v>394</v>
      </c>
      <c r="G246" s="196" t="s">
        <v>395</v>
      </c>
      <c r="H246" s="197">
        <v>2</v>
      </c>
      <c r="I246" s="198"/>
      <c r="J246" s="199">
        <f>ROUND(I246*H246,2)</f>
        <v>0</v>
      </c>
      <c r="K246" s="195" t="s">
        <v>19</v>
      </c>
      <c r="L246" s="40"/>
      <c r="M246" s="200" t="s">
        <v>19</v>
      </c>
      <c r="N246" s="201" t="s">
        <v>39</v>
      </c>
      <c r="O246" s="65"/>
      <c r="P246" s="202">
        <f>O246*H246</f>
        <v>0</v>
      </c>
      <c r="Q246" s="202">
        <v>0</v>
      </c>
      <c r="R246" s="202">
        <f>Q246*H246</f>
        <v>0</v>
      </c>
      <c r="S246" s="202">
        <v>0</v>
      </c>
      <c r="T246" s="20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4" t="s">
        <v>278</v>
      </c>
      <c r="AT246" s="204" t="s">
        <v>168</v>
      </c>
      <c r="AU246" s="204" t="s">
        <v>78</v>
      </c>
      <c r="AY246" s="18" t="s">
        <v>166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8" t="s">
        <v>76</v>
      </c>
      <c r="BK246" s="205">
        <f>ROUND(I246*H246,2)</f>
        <v>0</v>
      </c>
      <c r="BL246" s="18" t="s">
        <v>278</v>
      </c>
      <c r="BM246" s="204" t="s">
        <v>396</v>
      </c>
    </row>
    <row r="247" spans="1:65" s="2" customFormat="1" ht="19.5">
      <c r="A247" s="35"/>
      <c r="B247" s="36"/>
      <c r="C247" s="37"/>
      <c r="D247" s="208" t="s">
        <v>208</v>
      </c>
      <c r="E247" s="37"/>
      <c r="F247" s="249" t="s">
        <v>397</v>
      </c>
      <c r="G247" s="37"/>
      <c r="H247" s="37"/>
      <c r="I247" s="116"/>
      <c r="J247" s="37"/>
      <c r="K247" s="37"/>
      <c r="L247" s="40"/>
      <c r="M247" s="250"/>
      <c r="N247" s="251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208</v>
      </c>
      <c r="AU247" s="18" t="s">
        <v>78</v>
      </c>
    </row>
    <row r="248" spans="1:65" s="13" customFormat="1" ht="22.5">
      <c r="B248" s="206"/>
      <c r="C248" s="207"/>
      <c r="D248" s="208" t="s">
        <v>175</v>
      </c>
      <c r="E248" s="209" t="s">
        <v>19</v>
      </c>
      <c r="F248" s="210" t="s">
        <v>398</v>
      </c>
      <c r="G248" s="207"/>
      <c r="H248" s="209" t="s">
        <v>19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175</v>
      </c>
      <c r="AU248" s="216" t="s">
        <v>78</v>
      </c>
      <c r="AV248" s="13" t="s">
        <v>76</v>
      </c>
      <c r="AW248" s="13" t="s">
        <v>30</v>
      </c>
      <c r="AX248" s="13" t="s">
        <v>68</v>
      </c>
      <c r="AY248" s="216" t="s">
        <v>166</v>
      </c>
    </row>
    <row r="249" spans="1:65" s="14" customFormat="1" ht="11.25">
      <c r="B249" s="217"/>
      <c r="C249" s="218"/>
      <c r="D249" s="208" t="s">
        <v>175</v>
      </c>
      <c r="E249" s="219" t="s">
        <v>19</v>
      </c>
      <c r="F249" s="220" t="s">
        <v>78</v>
      </c>
      <c r="G249" s="218"/>
      <c r="H249" s="221">
        <v>2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175</v>
      </c>
      <c r="AU249" s="227" t="s">
        <v>78</v>
      </c>
      <c r="AV249" s="14" t="s">
        <v>78</v>
      </c>
      <c r="AW249" s="14" t="s">
        <v>30</v>
      </c>
      <c r="AX249" s="14" t="s">
        <v>76</v>
      </c>
      <c r="AY249" s="227" t="s">
        <v>166</v>
      </c>
    </row>
    <row r="250" spans="1:65" s="12" customFormat="1" ht="22.9" customHeight="1">
      <c r="B250" s="177"/>
      <c r="C250" s="178"/>
      <c r="D250" s="179" t="s">
        <v>67</v>
      </c>
      <c r="E250" s="191" t="s">
        <v>399</v>
      </c>
      <c r="F250" s="191" t="s">
        <v>400</v>
      </c>
      <c r="G250" s="178"/>
      <c r="H250" s="178"/>
      <c r="I250" s="181"/>
      <c r="J250" s="192">
        <f>BK250</f>
        <v>0</v>
      </c>
      <c r="K250" s="178"/>
      <c r="L250" s="183"/>
      <c r="M250" s="184"/>
      <c r="N250" s="185"/>
      <c r="O250" s="185"/>
      <c r="P250" s="186">
        <f>SUM(P251:P258)</f>
        <v>0</v>
      </c>
      <c r="Q250" s="185"/>
      <c r="R250" s="186">
        <f>SUM(R251:R258)</f>
        <v>1.245473856</v>
      </c>
      <c r="S250" s="185"/>
      <c r="T250" s="187">
        <f>SUM(T251:T258)</f>
        <v>3.5851200000000003</v>
      </c>
      <c r="AR250" s="188" t="s">
        <v>78</v>
      </c>
      <c r="AT250" s="189" t="s">
        <v>67</v>
      </c>
      <c r="AU250" s="189" t="s">
        <v>76</v>
      </c>
      <c r="AY250" s="188" t="s">
        <v>166</v>
      </c>
      <c r="BK250" s="190">
        <f>SUM(BK251:BK258)</f>
        <v>0</v>
      </c>
    </row>
    <row r="251" spans="1:65" s="2" customFormat="1" ht="21.75" customHeight="1">
      <c r="A251" s="35"/>
      <c r="B251" s="36"/>
      <c r="C251" s="193" t="s">
        <v>401</v>
      </c>
      <c r="D251" s="193" t="s">
        <v>168</v>
      </c>
      <c r="E251" s="194" t="s">
        <v>402</v>
      </c>
      <c r="F251" s="195" t="s">
        <v>403</v>
      </c>
      <c r="G251" s="196" t="s">
        <v>213</v>
      </c>
      <c r="H251" s="197">
        <v>46.56</v>
      </c>
      <c r="I251" s="198"/>
      <c r="J251" s="199">
        <f>ROUND(I251*H251,2)</f>
        <v>0</v>
      </c>
      <c r="K251" s="195" t="s">
        <v>172</v>
      </c>
      <c r="L251" s="40"/>
      <c r="M251" s="200" t="s">
        <v>19</v>
      </c>
      <c r="N251" s="201" t="s">
        <v>39</v>
      </c>
      <c r="O251" s="65"/>
      <c r="P251" s="202">
        <f>O251*H251</f>
        <v>0</v>
      </c>
      <c r="Q251" s="202">
        <v>0</v>
      </c>
      <c r="R251" s="202">
        <f>Q251*H251</f>
        <v>0</v>
      </c>
      <c r="S251" s="202">
        <v>7.6999999999999999E-2</v>
      </c>
      <c r="T251" s="203">
        <f>S251*H251</f>
        <v>3.5851200000000003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4" t="s">
        <v>278</v>
      </c>
      <c r="AT251" s="204" t="s">
        <v>168</v>
      </c>
      <c r="AU251" s="204" t="s">
        <v>78</v>
      </c>
      <c r="AY251" s="18" t="s">
        <v>166</v>
      </c>
      <c r="BE251" s="205">
        <f>IF(N251="základní",J251,0)</f>
        <v>0</v>
      </c>
      <c r="BF251" s="205">
        <f>IF(N251="snížená",J251,0)</f>
        <v>0</v>
      </c>
      <c r="BG251" s="205">
        <f>IF(N251="zákl. přenesená",J251,0)</f>
        <v>0</v>
      </c>
      <c r="BH251" s="205">
        <f>IF(N251="sníž. přenesená",J251,0)</f>
        <v>0</v>
      </c>
      <c r="BI251" s="205">
        <f>IF(N251="nulová",J251,0)</f>
        <v>0</v>
      </c>
      <c r="BJ251" s="18" t="s">
        <v>76</v>
      </c>
      <c r="BK251" s="205">
        <f>ROUND(I251*H251,2)</f>
        <v>0</v>
      </c>
      <c r="BL251" s="18" t="s">
        <v>278</v>
      </c>
      <c r="BM251" s="204" t="s">
        <v>404</v>
      </c>
    </row>
    <row r="252" spans="1:65" s="13" customFormat="1" ht="11.25">
      <c r="B252" s="206"/>
      <c r="C252" s="207"/>
      <c r="D252" s="208" t="s">
        <v>175</v>
      </c>
      <c r="E252" s="209" t="s">
        <v>19</v>
      </c>
      <c r="F252" s="210" t="s">
        <v>405</v>
      </c>
      <c r="G252" s="207"/>
      <c r="H252" s="209" t="s">
        <v>19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175</v>
      </c>
      <c r="AU252" s="216" t="s">
        <v>78</v>
      </c>
      <c r="AV252" s="13" t="s">
        <v>76</v>
      </c>
      <c r="AW252" s="13" t="s">
        <v>30</v>
      </c>
      <c r="AX252" s="13" t="s">
        <v>68</v>
      </c>
      <c r="AY252" s="216" t="s">
        <v>166</v>
      </c>
    </row>
    <row r="253" spans="1:65" s="14" customFormat="1" ht="11.25">
      <c r="B253" s="217"/>
      <c r="C253" s="218"/>
      <c r="D253" s="208" t="s">
        <v>175</v>
      </c>
      <c r="E253" s="219" t="s">
        <v>19</v>
      </c>
      <c r="F253" s="220" t="s">
        <v>406</v>
      </c>
      <c r="G253" s="218"/>
      <c r="H253" s="221">
        <v>46.56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175</v>
      </c>
      <c r="AU253" s="227" t="s">
        <v>78</v>
      </c>
      <c r="AV253" s="14" t="s">
        <v>78</v>
      </c>
      <c r="AW253" s="14" t="s">
        <v>30</v>
      </c>
      <c r="AX253" s="14" t="s">
        <v>76</v>
      </c>
      <c r="AY253" s="227" t="s">
        <v>166</v>
      </c>
    </row>
    <row r="254" spans="1:65" s="2" customFormat="1" ht="33" customHeight="1">
      <c r="A254" s="35"/>
      <c r="B254" s="36"/>
      <c r="C254" s="193" t="s">
        <v>407</v>
      </c>
      <c r="D254" s="193" t="s">
        <v>168</v>
      </c>
      <c r="E254" s="194" t="s">
        <v>408</v>
      </c>
      <c r="F254" s="195" t="s">
        <v>409</v>
      </c>
      <c r="G254" s="196" t="s">
        <v>213</v>
      </c>
      <c r="H254" s="197">
        <v>89.76</v>
      </c>
      <c r="I254" s="198"/>
      <c r="J254" s="199">
        <f>ROUND(I254*H254,2)</f>
        <v>0</v>
      </c>
      <c r="K254" s="195" t="s">
        <v>172</v>
      </c>
      <c r="L254" s="40"/>
      <c r="M254" s="200" t="s">
        <v>19</v>
      </c>
      <c r="N254" s="201" t="s">
        <v>39</v>
      </c>
      <c r="O254" s="65"/>
      <c r="P254" s="202">
        <f>O254*H254</f>
        <v>0</v>
      </c>
      <c r="Q254" s="202">
        <v>1.38756E-2</v>
      </c>
      <c r="R254" s="202">
        <f>Q254*H254</f>
        <v>1.245473856</v>
      </c>
      <c r="S254" s="202">
        <v>0</v>
      </c>
      <c r="T254" s="203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4" t="s">
        <v>278</v>
      </c>
      <c r="AT254" s="204" t="s">
        <v>168</v>
      </c>
      <c r="AU254" s="204" t="s">
        <v>78</v>
      </c>
      <c r="AY254" s="18" t="s">
        <v>166</v>
      </c>
      <c r="BE254" s="205">
        <f>IF(N254="základní",J254,0)</f>
        <v>0</v>
      </c>
      <c r="BF254" s="205">
        <f>IF(N254="snížená",J254,0)</f>
        <v>0</v>
      </c>
      <c r="BG254" s="205">
        <f>IF(N254="zákl. přenesená",J254,0)</f>
        <v>0</v>
      </c>
      <c r="BH254" s="205">
        <f>IF(N254="sníž. přenesená",J254,0)</f>
        <v>0</v>
      </c>
      <c r="BI254" s="205">
        <f>IF(N254="nulová",J254,0)</f>
        <v>0</v>
      </c>
      <c r="BJ254" s="18" t="s">
        <v>76</v>
      </c>
      <c r="BK254" s="205">
        <f>ROUND(I254*H254,2)</f>
        <v>0</v>
      </c>
      <c r="BL254" s="18" t="s">
        <v>278</v>
      </c>
      <c r="BM254" s="204" t="s">
        <v>410</v>
      </c>
    </row>
    <row r="255" spans="1:65" s="13" customFormat="1" ht="11.25">
      <c r="B255" s="206"/>
      <c r="C255" s="207"/>
      <c r="D255" s="208" t="s">
        <v>175</v>
      </c>
      <c r="E255" s="209" t="s">
        <v>19</v>
      </c>
      <c r="F255" s="210" t="s">
        <v>411</v>
      </c>
      <c r="G255" s="207"/>
      <c r="H255" s="209" t="s">
        <v>19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175</v>
      </c>
      <c r="AU255" s="216" t="s">
        <v>78</v>
      </c>
      <c r="AV255" s="13" t="s">
        <v>76</v>
      </c>
      <c r="AW255" s="13" t="s">
        <v>30</v>
      </c>
      <c r="AX255" s="13" t="s">
        <v>68</v>
      </c>
      <c r="AY255" s="216" t="s">
        <v>166</v>
      </c>
    </row>
    <row r="256" spans="1:65" s="14" customFormat="1" ht="11.25">
      <c r="B256" s="217"/>
      <c r="C256" s="218"/>
      <c r="D256" s="208" t="s">
        <v>175</v>
      </c>
      <c r="E256" s="219" t="s">
        <v>19</v>
      </c>
      <c r="F256" s="220" t="s">
        <v>412</v>
      </c>
      <c r="G256" s="218"/>
      <c r="H256" s="221">
        <v>89.76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175</v>
      </c>
      <c r="AU256" s="227" t="s">
        <v>78</v>
      </c>
      <c r="AV256" s="14" t="s">
        <v>78</v>
      </c>
      <c r="AW256" s="14" t="s">
        <v>30</v>
      </c>
      <c r="AX256" s="14" t="s">
        <v>76</v>
      </c>
      <c r="AY256" s="227" t="s">
        <v>166</v>
      </c>
    </row>
    <row r="257" spans="1:65" s="2" customFormat="1" ht="44.25" customHeight="1">
      <c r="A257" s="35"/>
      <c r="B257" s="36"/>
      <c r="C257" s="193" t="s">
        <v>413</v>
      </c>
      <c r="D257" s="193" t="s">
        <v>168</v>
      </c>
      <c r="E257" s="194" t="s">
        <v>414</v>
      </c>
      <c r="F257" s="195" t="s">
        <v>415</v>
      </c>
      <c r="G257" s="196" t="s">
        <v>187</v>
      </c>
      <c r="H257" s="197">
        <v>1.246</v>
      </c>
      <c r="I257" s="198"/>
      <c r="J257" s="199">
        <f>ROUND(I257*H257,2)</f>
        <v>0</v>
      </c>
      <c r="K257" s="195" t="s">
        <v>172</v>
      </c>
      <c r="L257" s="40"/>
      <c r="M257" s="200" t="s">
        <v>19</v>
      </c>
      <c r="N257" s="201" t="s">
        <v>39</v>
      </c>
      <c r="O257" s="65"/>
      <c r="P257" s="202">
        <f>O257*H257</f>
        <v>0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4" t="s">
        <v>278</v>
      </c>
      <c r="AT257" s="204" t="s">
        <v>168</v>
      </c>
      <c r="AU257" s="204" t="s">
        <v>78</v>
      </c>
      <c r="AY257" s="18" t="s">
        <v>166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8" t="s">
        <v>76</v>
      </c>
      <c r="BK257" s="205">
        <f>ROUND(I257*H257,2)</f>
        <v>0</v>
      </c>
      <c r="BL257" s="18" t="s">
        <v>278</v>
      </c>
      <c r="BM257" s="204" t="s">
        <v>416</v>
      </c>
    </row>
    <row r="258" spans="1:65" s="2" customFormat="1" ht="44.25" customHeight="1">
      <c r="A258" s="35"/>
      <c r="B258" s="36"/>
      <c r="C258" s="193" t="s">
        <v>417</v>
      </c>
      <c r="D258" s="193" t="s">
        <v>168</v>
      </c>
      <c r="E258" s="194" t="s">
        <v>418</v>
      </c>
      <c r="F258" s="195" t="s">
        <v>419</v>
      </c>
      <c r="G258" s="196" t="s">
        <v>187</v>
      </c>
      <c r="H258" s="197">
        <v>1.246</v>
      </c>
      <c r="I258" s="198"/>
      <c r="J258" s="199">
        <f>ROUND(I258*H258,2)</f>
        <v>0</v>
      </c>
      <c r="K258" s="195" t="s">
        <v>172</v>
      </c>
      <c r="L258" s="40"/>
      <c r="M258" s="200" t="s">
        <v>19</v>
      </c>
      <c r="N258" s="201" t="s">
        <v>39</v>
      </c>
      <c r="O258" s="65"/>
      <c r="P258" s="202">
        <f>O258*H258</f>
        <v>0</v>
      </c>
      <c r="Q258" s="202">
        <v>0</v>
      </c>
      <c r="R258" s="202">
        <f>Q258*H258</f>
        <v>0</v>
      </c>
      <c r="S258" s="202">
        <v>0</v>
      </c>
      <c r="T258" s="20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4" t="s">
        <v>278</v>
      </c>
      <c r="AT258" s="204" t="s">
        <v>168</v>
      </c>
      <c r="AU258" s="204" t="s">
        <v>78</v>
      </c>
      <c r="AY258" s="18" t="s">
        <v>166</v>
      </c>
      <c r="BE258" s="205">
        <f>IF(N258="základní",J258,0)</f>
        <v>0</v>
      </c>
      <c r="BF258" s="205">
        <f>IF(N258="snížená",J258,0)</f>
        <v>0</v>
      </c>
      <c r="BG258" s="205">
        <f>IF(N258="zákl. přenesená",J258,0)</f>
        <v>0</v>
      </c>
      <c r="BH258" s="205">
        <f>IF(N258="sníž. přenesená",J258,0)</f>
        <v>0</v>
      </c>
      <c r="BI258" s="205">
        <f>IF(N258="nulová",J258,0)</f>
        <v>0</v>
      </c>
      <c r="BJ258" s="18" t="s">
        <v>76</v>
      </c>
      <c r="BK258" s="205">
        <f>ROUND(I258*H258,2)</f>
        <v>0</v>
      </c>
      <c r="BL258" s="18" t="s">
        <v>278</v>
      </c>
      <c r="BM258" s="204" t="s">
        <v>420</v>
      </c>
    </row>
    <row r="259" spans="1:65" s="12" customFormat="1" ht="22.9" customHeight="1">
      <c r="B259" s="177"/>
      <c r="C259" s="178"/>
      <c r="D259" s="179" t="s">
        <v>67</v>
      </c>
      <c r="E259" s="191" t="s">
        <v>421</v>
      </c>
      <c r="F259" s="191" t="s">
        <v>422</v>
      </c>
      <c r="G259" s="178"/>
      <c r="H259" s="178"/>
      <c r="I259" s="181"/>
      <c r="J259" s="192">
        <f>BK259</f>
        <v>0</v>
      </c>
      <c r="K259" s="178"/>
      <c r="L259" s="183"/>
      <c r="M259" s="184"/>
      <c r="N259" s="185"/>
      <c r="O259" s="185"/>
      <c r="P259" s="186">
        <f>SUM(P260:P278)</f>
        <v>0</v>
      </c>
      <c r="Q259" s="185"/>
      <c r="R259" s="186">
        <f>SUM(R260:R278)</f>
        <v>1.6137688644199999</v>
      </c>
      <c r="S259" s="185"/>
      <c r="T259" s="187">
        <f>SUM(T260:T278)</f>
        <v>0</v>
      </c>
      <c r="AR259" s="188" t="s">
        <v>78</v>
      </c>
      <c r="AT259" s="189" t="s">
        <v>67</v>
      </c>
      <c r="AU259" s="189" t="s">
        <v>76</v>
      </c>
      <c r="AY259" s="188" t="s">
        <v>166</v>
      </c>
      <c r="BK259" s="190">
        <f>SUM(BK260:BK278)</f>
        <v>0</v>
      </c>
    </row>
    <row r="260" spans="1:65" s="2" customFormat="1" ht="44.25" customHeight="1">
      <c r="A260" s="35"/>
      <c r="B260" s="36"/>
      <c r="C260" s="193" t="s">
        <v>423</v>
      </c>
      <c r="D260" s="193" t="s">
        <v>168</v>
      </c>
      <c r="E260" s="194" t="s">
        <v>424</v>
      </c>
      <c r="F260" s="195" t="s">
        <v>425</v>
      </c>
      <c r="G260" s="196" t="s">
        <v>213</v>
      </c>
      <c r="H260" s="197">
        <v>35.468000000000004</v>
      </c>
      <c r="I260" s="198"/>
      <c r="J260" s="199">
        <f>ROUND(I260*H260,2)</f>
        <v>0</v>
      </c>
      <c r="K260" s="195" t="s">
        <v>172</v>
      </c>
      <c r="L260" s="40"/>
      <c r="M260" s="200" t="s">
        <v>19</v>
      </c>
      <c r="N260" s="201" t="s">
        <v>39</v>
      </c>
      <c r="O260" s="65"/>
      <c r="P260" s="202">
        <f>O260*H260</f>
        <v>0</v>
      </c>
      <c r="Q260" s="202">
        <v>1.2588719999999999E-2</v>
      </c>
      <c r="R260" s="202">
        <f>Q260*H260</f>
        <v>0.44649672096000004</v>
      </c>
      <c r="S260" s="202">
        <v>0</v>
      </c>
      <c r="T260" s="20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4" t="s">
        <v>278</v>
      </c>
      <c r="AT260" s="204" t="s">
        <v>168</v>
      </c>
      <c r="AU260" s="204" t="s">
        <v>78</v>
      </c>
      <c r="AY260" s="18" t="s">
        <v>166</v>
      </c>
      <c r="BE260" s="205">
        <f>IF(N260="základní",J260,0)</f>
        <v>0</v>
      </c>
      <c r="BF260" s="205">
        <f>IF(N260="snížená",J260,0)</f>
        <v>0</v>
      </c>
      <c r="BG260" s="205">
        <f>IF(N260="zákl. přenesená",J260,0)</f>
        <v>0</v>
      </c>
      <c r="BH260" s="205">
        <f>IF(N260="sníž. přenesená",J260,0)</f>
        <v>0</v>
      </c>
      <c r="BI260" s="205">
        <f>IF(N260="nulová",J260,0)</f>
        <v>0</v>
      </c>
      <c r="BJ260" s="18" t="s">
        <v>76</v>
      </c>
      <c r="BK260" s="205">
        <f>ROUND(I260*H260,2)</f>
        <v>0</v>
      </c>
      <c r="BL260" s="18" t="s">
        <v>278</v>
      </c>
      <c r="BM260" s="204" t="s">
        <v>426</v>
      </c>
    </row>
    <row r="261" spans="1:65" s="13" customFormat="1" ht="11.25">
      <c r="B261" s="206"/>
      <c r="C261" s="207"/>
      <c r="D261" s="208" t="s">
        <v>175</v>
      </c>
      <c r="E261" s="209" t="s">
        <v>19</v>
      </c>
      <c r="F261" s="210" t="s">
        <v>318</v>
      </c>
      <c r="G261" s="207"/>
      <c r="H261" s="209" t="s">
        <v>19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175</v>
      </c>
      <c r="AU261" s="216" t="s">
        <v>78</v>
      </c>
      <c r="AV261" s="13" t="s">
        <v>76</v>
      </c>
      <c r="AW261" s="13" t="s">
        <v>30</v>
      </c>
      <c r="AX261" s="13" t="s">
        <v>68</v>
      </c>
      <c r="AY261" s="216" t="s">
        <v>166</v>
      </c>
    </row>
    <row r="262" spans="1:65" s="14" customFormat="1" ht="11.25">
      <c r="B262" s="217"/>
      <c r="C262" s="218"/>
      <c r="D262" s="208" t="s">
        <v>175</v>
      </c>
      <c r="E262" s="219" t="s">
        <v>19</v>
      </c>
      <c r="F262" s="220" t="s">
        <v>427</v>
      </c>
      <c r="G262" s="218"/>
      <c r="H262" s="221">
        <v>29.3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175</v>
      </c>
      <c r="AU262" s="227" t="s">
        <v>78</v>
      </c>
      <c r="AV262" s="14" t="s">
        <v>78</v>
      </c>
      <c r="AW262" s="14" t="s">
        <v>30</v>
      </c>
      <c r="AX262" s="14" t="s">
        <v>68</v>
      </c>
      <c r="AY262" s="227" t="s">
        <v>166</v>
      </c>
    </row>
    <row r="263" spans="1:65" s="13" customFormat="1" ht="11.25">
      <c r="B263" s="206"/>
      <c r="C263" s="207"/>
      <c r="D263" s="208" t="s">
        <v>175</v>
      </c>
      <c r="E263" s="209" t="s">
        <v>19</v>
      </c>
      <c r="F263" s="210" t="s">
        <v>237</v>
      </c>
      <c r="G263" s="207"/>
      <c r="H263" s="209" t="s">
        <v>19</v>
      </c>
      <c r="I263" s="211"/>
      <c r="J263" s="207"/>
      <c r="K263" s="207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175</v>
      </c>
      <c r="AU263" s="216" t="s">
        <v>78</v>
      </c>
      <c r="AV263" s="13" t="s">
        <v>76</v>
      </c>
      <c r="AW263" s="13" t="s">
        <v>30</v>
      </c>
      <c r="AX263" s="13" t="s">
        <v>68</v>
      </c>
      <c r="AY263" s="216" t="s">
        <v>166</v>
      </c>
    </row>
    <row r="264" spans="1:65" s="14" customFormat="1" ht="11.25">
      <c r="B264" s="217"/>
      <c r="C264" s="218"/>
      <c r="D264" s="208" t="s">
        <v>175</v>
      </c>
      <c r="E264" s="219" t="s">
        <v>19</v>
      </c>
      <c r="F264" s="220" t="s">
        <v>313</v>
      </c>
      <c r="G264" s="218"/>
      <c r="H264" s="221">
        <v>6.1680000000000001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175</v>
      </c>
      <c r="AU264" s="227" t="s">
        <v>78</v>
      </c>
      <c r="AV264" s="14" t="s">
        <v>78</v>
      </c>
      <c r="AW264" s="14" t="s">
        <v>30</v>
      </c>
      <c r="AX264" s="14" t="s">
        <v>68</v>
      </c>
      <c r="AY264" s="227" t="s">
        <v>166</v>
      </c>
    </row>
    <row r="265" spans="1:65" s="15" customFormat="1" ht="11.25">
      <c r="B265" s="228"/>
      <c r="C265" s="229"/>
      <c r="D265" s="208" t="s">
        <v>175</v>
      </c>
      <c r="E265" s="230" t="s">
        <v>19</v>
      </c>
      <c r="F265" s="231" t="s">
        <v>182</v>
      </c>
      <c r="G265" s="229"/>
      <c r="H265" s="232">
        <v>35.468000000000004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175</v>
      </c>
      <c r="AU265" s="238" t="s">
        <v>78</v>
      </c>
      <c r="AV265" s="15" t="s">
        <v>173</v>
      </c>
      <c r="AW265" s="15" t="s">
        <v>30</v>
      </c>
      <c r="AX265" s="15" t="s">
        <v>76</v>
      </c>
      <c r="AY265" s="238" t="s">
        <v>166</v>
      </c>
    </row>
    <row r="266" spans="1:65" s="2" customFormat="1" ht="21.75" customHeight="1">
      <c r="A266" s="35"/>
      <c r="B266" s="36"/>
      <c r="C266" s="193" t="s">
        <v>428</v>
      </c>
      <c r="D266" s="193" t="s">
        <v>168</v>
      </c>
      <c r="E266" s="194" t="s">
        <v>429</v>
      </c>
      <c r="F266" s="195" t="s">
        <v>430</v>
      </c>
      <c r="G266" s="196" t="s">
        <v>213</v>
      </c>
      <c r="H266" s="197">
        <v>22.213999999999999</v>
      </c>
      <c r="I266" s="198"/>
      <c r="J266" s="199">
        <f>ROUND(I266*H266,2)</f>
        <v>0</v>
      </c>
      <c r="K266" s="195" t="s">
        <v>172</v>
      </c>
      <c r="L266" s="40"/>
      <c r="M266" s="200" t="s">
        <v>19</v>
      </c>
      <c r="N266" s="201" t="s">
        <v>39</v>
      </c>
      <c r="O266" s="65"/>
      <c r="P266" s="202">
        <f>O266*H266</f>
        <v>0</v>
      </c>
      <c r="Q266" s="202">
        <v>2.0120389999999998E-2</v>
      </c>
      <c r="R266" s="202">
        <f>Q266*H266</f>
        <v>0.44695434345999996</v>
      </c>
      <c r="S266" s="202">
        <v>0</v>
      </c>
      <c r="T266" s="20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4" t="s">
        <v>278</v>
      </c>
      <c r="AT266" s="204" t="s">
        <v>168</v>
      </c>
      <c r="AU266" s="204" t="s">
        <v>78</v>
      </c>
      <c r="AY266" s="18" t="s">
        <v>166</v>
      </c>
      <c r="BE266" s="205">
        <f>IF(N266="základní",J266,0)</f>
        <v>0</v>
      </c>
      <c r="BF266" s="205">
        <f>IF(N266="snížená",J266,0)</f>
        <v>0</v>
      </c>
      <c r="BG266" s="205">
        <f>IF(N266="zákl. přenesená",J266,0)</f>
        <v>0</v>
      </c>
      <c r="BH266" s="205">
        <f>IF(N266="sníž. přenesená",J266,0)</f>
        <v>0</v>
      </c>
      <c r="BI266" s="205">
        <f>IF(N266="nulová",J266,0)</f>
        <v>0</v>
      </c>
      <c r="BJ266" s="18" t="s">
        <v>76</v>
      </c>
      <c r="BK266" s="205">
        <f>ROUND(I266*H266,2)</f>
        <v>0</v>
      </c>
      <c r="BL266" s="18" t="s">
        <v>278</v>
      </c>
      <c r="BM266" s="204" t="s">
        <v>431</v>
      </c>
    </row>
    <row r="267" spans="1:65" s="13" customFormat="1" ht="11.25">
      <c r="B267" s="206"/>
      <c r="C267" s="207"/>
      <c r="D267" s="208" t="s">
        <v>175</v>
      </c>
      <c r="E267" s="209" t="s">
        <v>19</v>
      </c>
      <c r="F267" s="210" t="s">
        <v>215</v>
      </c>
      <c r="G267" s="207"/>
      <c r="H267" s="209" t="s">
        <v>19</v>
      </c>
      <c r="I267" s="211"/>
      <c r="J267" s="207"/>
      <c r="K267" s="207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175</v>
      </c>
      <c r="AU267" s="216" t="s">
        <v>78</v>
      </c>
      <c r="AV267" s="13" t="s">
        <v>76</v>
      </c>
      <c r="AW267" s="13" t="s">
        <v>30</v>
      </c>
      <c r="AX267" s="13" t="s">
        <v>68</v>
      </c>
      <c r="AY267" s="216" t="s">
        <v>166</v>
      </c>
    </row>
    <row r="268" spans="1:65" s="14" customFormat="1" ht="11.25">
      <c r="B268" s="217"/>
      <c r="C268" s="218"/>
      <c r="D268" s="208" t="s">
        <v>175</v>
      </c>
      <c r="E268" s="219" t="s">
        <v>19</v>
      </c>
      <c r="F268" s="220" t="s">
        <v>432</v>
      </c>
      <c r="G268" s="218"/>
      <c r="H268" s="221">
        <v>13.384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175</v>
      </c>
      <c r="AU268" s="227" t="s">
        <v>78</v>
      </c>
      <c r="AV268" s="14" t="s">
        <v>78</v>
      </c>
      <c r="AW268" s="14" t="s">
        <v>30</v>
      </c>
      <c r="AX268" s="14" t="s">
        <v>68</v>
      </c>
      <c r="AY268" s="227" t="s">
        <v>166</v>
      </c>
    </row>
    <row r="269" spans="1:65" s="13" customFormat="1" ht="11.25">
      <c r="B269" s="206"/>
      <c r="C269" s="207"/>
      <c r="D269" s="208" t="s">
        <v>175</v>
      </c>
      <c r="E269" s="209" t="s">
        <v>19</v>
      </c>
      <c r="F269" s="210" t="s">
        <v>263</v>
      </c>
      <c r="G269" s="207"/>
      <c r="H269" s="209" t="s">
        <v>19</v>
      </c>
      <c r="I269" s="211"/>
      <c r="J269" s="207"/>
      <c r="K269" s="207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175</v>
      </c>
      <c r="AU269" s="216" t="s">
        <v>78</v>
      </c>
      <c r="AV269" s="13" t="s">
        <v>76</v>
      </c>
      <c r="AW269" s="13" t="s">
        <v>30</v>
      </c>
      <c r="AX269" s="13" t="s">
        <v>68</v>
      </c>
      <c r="AY269" s="216" t="s">
        <v>166</v>
      </c>
    </row>
    <row r="270" spans="1:65" s="14" customFormat="1" ht="11.25">
      <c r="B270" s="217"/>
      <c r="C270" s="218"/>
      <c r="D270" s="208" t="s">
        <v>175</v>
      </c>
      <c r="E270" s="219" t="s">
        <v>19</v>
      </c>
      <c r="F270" s="220" t="s">
        <v>433</v>
      </c>
      <c r="G270" s="218"/>
      <c r="H270" s="221">
        <v>4.7009999999999996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175</v>
      </c>
      <c r="AU270" s="227" t="s">
        <v>78</v>
      </c>
      <c r="AV270" s="14" t="s">
        <v>78</v>
      </c>
      <c r="AW270" s="14" t="s">
        <v>30</v>
      </c>
      <c r="AX270" s="14" t="s">
        <v>68</v>
      </c>
      <c r="AY270" s="227" t="s">
        <v>166</v>
      </c>
    </row>
    <row r="271" spans="1:65" s="13" customFormat="1" ht="11.25">
      <c r="B271" s="206"/>
      <c r="C271" s="207"/>
      <c r="D271" s="208" t="s">
        <v>175</v>
      </c>
      <c r="E271" s="209" t="s">
        <v>19</v>
      </c>
      <c r="F271" s="210" t="s">
        <v>222</v>
      </c>
      <c r="G271" s="207"/>
      <c r="H271" s="209" t="s">
        <v>19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175</v>
      </c>
      <c r="AU271" s="216" t="s">
        <v>78</v>
      </c>
      <c r="AV271" s="13" t="s">
        <v>76</v>
      </c>
      <c r="AW271" s="13" t="s">
        <v>30</v>
      </c>
      <c r="AX271" s="13" t="s">
        <v>68</v>
      </c>
      <c r="AY271" s="216" t="s">
        <v>166</v>
      </c>
    </row>
    <row r="272" spans="1:65" s="14" customFormat="1" ht="11.25">
      <c r="B272" s="217"/>
      <c r="C272" s="218"/>
      <c r="D272" s="208" t="s">
        <v>175</v>
      </c>
      <c r="E272" s="219" t="s">
        <v>19</v>
      </c>
      <c r="F272" s="220" t="s">
        <v>434</v>
      </c>
      <c r="G272" s="218"/>
      <c r="H272" s="221">
        <v>4.1289999999999996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175</v>
      </c>
      <c r="AU272" s="227" t="s">
        <v>78</v>
      </c>
      <c r="AV272" s="14" t="s">
        <v>78</v>
      </c>
      <c r="AW272" s="14" t="s">
        <v>30</v>
      </c>
      <c r="AX272" s="14" t="s">
        <v>68</v>
      </c>
      <c r="AY272" s="227" t="s">
        <v>166</v>
      </c>
    </row>
    <row r="273" spans="1:65" s="15" customFormat="1" ht="11.25">
      <c r="B273" s="228"/>
      <c r="C273" s="229"/>
      <c r="D273" s="208" t="s">
        <v>175</v>
      </c>
      <c r="E273" s="230" t="s">
        <v>19</v>
      </c>
      <c r="F273" s="231" t="s">
        <v>182</v>
      </c>
      <c r="G273" s="229"/>
      <c r="H273" s="232">
        <v>22.213999999999999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175</v>
      </c>
      <c r="AU273" s="238" t="s">
        <v>78</v>
      </c>
      <c r="AV273" s="15" t="s">
        <v>173</v>
      </c>
      <c r="AW273" s="15" t="s">
        <v>30</v>
      </c>
      <c r="AX273" s="15" t="s">
        <v>76</v>
      </c>
      <c r="AY273" s="238" t="s">
        <v>166</v>
      </c>
    </row>
    <row r="274" spans="1:65" s="2" customFormat="1" ht="44.25" customHeight="1">
      <c r="A274" s="35"/>
      <c r="B274" s="36"/>
      <c r="C274" s="193" t="s">
        <v>435</v>
      </c>
      <c r="D274" s="193" t="s">
        <v>168</v>
      </c>
      <c r="E274" s="194" t="s">
        <v>436</v>
      </c>
      <c r="F274" s="195" t="s">
        <v>437</v>
      </c>
      <c r="G274" s="196" t="s">
        <v>275</v>
      </c>
      <c r="H274" s="197">
        <v>9</v>
      </c>
      <c r="I274" s="198"/>
      <c r="J274" s="199">
        <f>ROUND(I274*H274,2)</f>
        <v>0</v>
      </c>
      <c r="K274" s="195" t="s">
        <v>172</v>
      </c>
      <c r="L274" s="40"/>
      <c r="M274" s="200" t="s">
        <v>19</v>
      </c>
      <c r="N274" s="201" t="s">
        <v>39</v>
      </c>
      <c r="O274" s="65"/>
      <c r="P274" s="202">
        <f>O274*H274</f>
        <v>0</v>
      </c>
      <c r="Q274" s="202">
        <v>3.05764E-2</v>
      </c>
      <c r="R274" s="202">
        <f>Q274*H274</f>
        <v>0.27518759999999998</v>
      </c>
      <c r="S274" s="202">
        <v>0</v>
      </c>
      <c r="T274" s="20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4" t="s">
        <v>278</v>
      </c>
      <c r="AT274" s="204" t="s">
        <v>168</v>
      </c>
      <c r="AU274" s="204" t="s">
        <v>78</v>
      </c>
      <c r="AY274" s="18" t="s">
        <v>166</v>
      </c>
      <c r="BE274" s="205">
        <f>IF(N274="základní",J274,0)</f>
        <v>0</v>
      </c>
      <c r="BF274" s="205">
        <f>IF(N274="snížená",J274,0)</f>
        <v>0</v>
      </c>
      <c r="BG274" s="205">
        <f>IF(N274="zákl. přenesená",J274,0)</f>
        <v>0</v>
      </c>
      <c r="BH274" s="205">
        <f>IF(N274="sníž. přenesená",J274,0)</f>
        <v>0</v>
      </c>
      <c r="BI274" s="205">
        <f>IF(N274="nulová",J274,0)</f>
        <v>0</v>
      </c>
      <c r="BJ274" s="18" t="s">
        <v>76</v>
      </c>
      <c r="BK274" s="205">
        <f>ROUND(I274*H274,2)</f>
        <v>0</v>
      </c>
      <c r="BL274" s="18" t="s">
        <v>278</v>
      </c>
      <c r="BM274" s="204" t="s">
        <v>438</v>
      </c>
    </row>
    <row r="275" spans="1:65" s="2" customFormat="1" ht="33" customHeight="1">
      <c r="A275" s="35"/>
      <c r="B275" s="36"/>
      <c r="C275" s="193" t="s">
        <v>439</v>
      </c>
      <c r="D275" s="193" t="s">
        <v>168</v>
      </c>
      <c r="E275" s="194" t="s">
        <v>440</v>
      </c>
      <c r="F275" s="195" t="s">
        <v>441</v>
      </c>
      <c r="G275" s="196" t="s">
        <v>213</v>
      </c>
      <c r="H275" s="197">
        <v>45.8</v>
      </c>
      <c r="I275" s="198"/>
      <c r="J275" s="199">
        <f>ROUND(I275*H275,2)</f>
        <v>0</v>
      </c>
      <c r="K275" s="195" t="s">
        <v>172</v>
      </c>
      <c r="L275" s="40"/>
      <c r="M275" s="200" t="s">
        <v>19</v>
      </c>
      <c r="N275" s="201" t="s">
        <v>39</v>
      </c>
      <c r="O275" s="65"/>
      <c r="P275" s="202">
        <f>O275*H275</f>
        <v>0</v>
      </c>
      <c r="Q275" s="202">
        <v>1.3190000000000001E-3</v>
      </c>
      <c r="R275" s="202">
        <f>Q275*H275</f>
        <v>6.0410199999999997E-2</v>
      </c>
      <c r="S275" s="202">
        <v>0</v>
      </c>
      <c r="T275" s="203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4" t="s">
        <v>278</v>
      </c>
      <c r="AT275" s="204" t="s">
        <v>168</v>
      </c>
      <c r="AU275" s="204" t="s">
        <v>78</v>
      </c>
      <c r="AY275" s="18" t="s">
        <v>166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8" t="s">
        <v>76</v>
      </c>
      <c r="BK275" s="205">
        <f>ROUND(I275*H275,2)</f>
        <v>0</v>
      </c>
      <c r="BL275" s="18" t="s">
        <v>278</v>
      </c>
      <c r="BM275" s="204" t="s">
        <v>442</v>
      </c>
    </row>
    <row r="276" spans="1:65" s="14" customFormat="1" ht="11.25">
      <c r="B276" s="217"/>
      <c r="C276" s="218"/>
      <c r="D276" s="208" t="s">
        <v>175</v>
      </c>
      <c r="E276" s="219" t="s">
        <v>19</v>
      </c>
      <c r="F276" s="220" t="s">
        <v>443</v>
      </c>
      <c r="G276" s="218"/>
      <c r="H276" s="221">
        <v>45.8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175</v>
      </c>
      <c r="AU276" s="227" t="s">
        <v>78</v>
      </c>
      <c r="AV276" s="14" t="s">
        <v>78</v>
      </c>
      <c r="AW276" s="14" t="s">
        <v>30</v>
      </c>
      <c r="AX276" s="14" t="s">
        <v>76</v>
      </c>
      <c r="AY276" s="227" t="s">
        <v>166</v>
      </c>
    </row>
    <row r="277" spans="1:65" s="2" customFormat="1" ht="21.75" customHeight="1">
      <c r="A277" s="35"/>
      <c r="B277" s="36"/>
      <c r="C277" s="239" t="s">
        <v>444</v>
      </c>
      <c r="D277" s="239" t="s">
        <v>184</v>
      </c>
      <c r="E277" s="240" t="s">
        <v>445</v>
      </c>
      <c r="F277" s="241" t="s">
        <v>446</v>
      </c>
      <c r="G277" s="242" t="s">
        <v>213</v>
      </c>
      <c r="H277" s="243">
        <v>48.09</v>
      </c>
      <c r="I277" s="244"/>
      <c r="J277" s="245">
        <f>ROUND(I277*H277,2)</f>
        <v>0</v>
      </c>
      <c r="K277" s="241" t="s">
        <v>172</v>
      </c>
      <c r="L277" s="246"/>
      <c r="M277" s="247" t="s">
        <v>19</v>
      </c>
      <c r="N277" s="248" t="s">
        <v>39</v>
      </c>
      <c r="O277" s="65"/>
      <c r="P277" s="202">
        <f>O277*H277</f>
        <v>0</v>
      </c>
      <c r="Q277" s="202">
        <v>8.0000000000000002E-3</v>
      </c>
      <c r="R277" s="202">
        <f>Q277*H277</f>
        <v>0.38472000000000006</v>
      </c>
      <c r="S277" s="202">
        <v>0</v>
      </c>
      <c r="T277" s="20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4" t="s">
        <v>372</v>
      </c>
      <c r="AT277" s="204" t="s">
        <v>184</v>
      </c>
      <c r="AU277" s="204" t="s">
        <v>78</v>
      </c>
      <c r="AY277" s="18" t="s">
        <v>166</v>
      </c>
      <c r="BE277" s="205">
        <f>IF(N277="základní",J277,0)</f>
        <v>0</v>
      </c>
      <c r="BF277" s="205">
        <f>IF(N277="snížená",J277,0)</f>
        <v>0</v>
      </c>
      <c r="BG277" s="205">
        <f>IF(N277="zákl. přenesená",J277,0)</f>
        <v>0</v>
      </c>
      <c r="BH277" s="205">
        <f>IF(N277="sníž. přenesená",J277,0)</f>
        <v>0</v>
      </c>
      <c r="BI277" s="205">
        <f>IF(N277="nulová",J277,0)</f>
        <v>0</v>
      </c>
      <c r="BJ277" s="18" t="s">
        <v>76</v>
      </c>
      <c r="BK277" s="205">
        <f>ROUND(I277*H277,2)</f>
        <v>0</v>
      </c>
      <c r="BL277" s="18" t="s">
        <v>278</v>
      </c>
      <c r="BM277" s="204" t="s">
        <v>447</v>
      </c>
    </row>
    <row r="278" spans="1:65" s="14" customFormat="1" ht="11.25">
      <c r="B278" s="217"/>
      <c r="C278" s="218"/>
      <c r="D278" s="208" t="s">
        <v>175</v>
      </c>
      <c r="E278" s="218"/>
      <c r="F278" s="220" t="s">
        <v>448</v>
      </c>
      <c r="G278" s="218"/>
      <c r="H278" s="221">
        <v>48.09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175</v>
      </c>
      <c r="AU278" s="227" t="s">
        <v>78</v>
      </c>
      <c r="AV278" s="14" t="s">
        <v>78</v>
      </c>
      <c r="AW278" s="14" t="s">
        <v>4</v>
      </c>
      <c r="AX278" s="14" t="s">
        <v>76</v>
      </c>
      <c r="AY278" s="227" t="s">
        <v>166</v>
      </c>
    </row>
    <row r="279" spans="1:65" s="12" customFormat="1" ht="22.9" customHeight="1">
      <c r="B279" s="177"/>
      <c r="C279" s="178"/>
      <c r="D279" s="179" t="s">
        <v>67</v>
      </c>
      <c r="E279" s="191" t="s">
        <v>449</v>
      </c>
      <c r="F279" s="191" t="s">
        <v>450</v>
      </c>
      <c r="G279" s="178"/>
      <c r="H279" s="178"/>
      <c r="I279" s="181"/>
      <c r="J279" s="192">
        <f>BK279</f>
        <v>0</v>
      </c>
      <c r="K279" s="178"/>
      <c r="L279" s="183"/>
      <c r="M279" s="184"/>
      <c r="N279" s="185"/>
      <c r="O279" s="185"/>
      <c r="P279" s="186">
        <f>SUM(P280:P303)</f>
        <v>0</v>
      </c>
      <c r="Q279" s="185"/>
      <c r="R279" s="186">
        <f>SUM(R280:R303)</f>
        <v>0.24923000000000001</v>
      </c>
      <c r="S279" s="185"/>
      <c r="T279" s="187">
        <f>SUM(T280:T303)</f>
        <v>0.432</v>
      </c>
      <c r="AR279" s="188" t="s">
        <v>78</v>
      </c>
      <c r="AT279" s="189" t="s">
        <v>67</v>
      </c>
      <c r="AU279" s="189" t="s">
        <v>76</v>
      </c>
      <c r="AY279" s="188" t="s">
        <v>166</v>
      </c>
      <c r="BK279" s="190">
        <f>SUM(BK280:BK303)</f>
        <v>0</v>
      </c>
    </row>
    <row r="280" spans="1:65" s="2" customFormat="1" ht="21.75" customHeight="1">
      <c r="A280" s="35"/>
      <c r="B280" s="36"/>
      <c r="C280" s="239" t="s">
        <v>451</v>
      </c>
      <c r="D280" s="239" t="s">
        <v>184</v>
      </c>
      <c r="E280" s="240" t="s">
        <v>452</v>
      </c>
      <c r="F280" s="241" t="s">
        <v>453</v>
      </c>
      <c r="G280" s="242" t="s">
        <v>454</v>
      </c>
      <c r="H280" s="243">
        <v>1</v>
      </c>
      <c r="I280" s="244"/>
      <c r="J280" s="245">
        <f>ROUND(I280*H280,2)</f>
        <v>0</v>
      </c>
      <c r="K280" s="241" t="s">
        <v>19</v>
      </c>
      <c r="L280" s="246"/>
      <c r="M280" s="247" t="s">
        <v>19</v>
      </c>
      <c r="N280" s="248" t="s">
        <v>39</v>
      </c>
      <c r="O280" s="65"/>
      <c r="P280" s="202">
        <f>O280*H280</f>
        <v>0</v>
      </c>
      <c r="Q280" s="202">
        <v>2.9319999999999999E-2</v>
      </c>
      <c r="R280" s="202">
        <f>Q280*H280</f>
        <v>2.9319999999999999E-2</v>
      </c>
      <c r="S280" s="202">
        <v>0</v>
      </c>
      <c r="T280" s="20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4" t="s">
        <v>372</v>
      </c>
      <c r="AT280" s="204" t="s">
        <v>184</v>
      </c>
      <c r="AU280" s="204" t="s">
        <v>78</v>
      </c>
      <c r="AY280" s="18" t="s">
        <v>166</v>
      </c>
      <c r="BE280" s="205">
        <f>IF(N280="základní",J280,0)</f>
        <v>0</v>
      </c>
      <c r="BF280" s="205">
        <f>IF(N280="snížená",J280,0)</f>
        <v>0</v>
      </c>
      <c r="BG280" s="205">
        <f>IF(N280="zákl. přenesená",J280,0)</f>
        <v>0</v>
      </c>
      <c r="BH280" s="205">
        <f>IF(N280="sníž. přenesená",J280,0)</f>
        <v>0</v>
      </c>
      <c r="BI280" s="205">
        <f>IF(N280="nulová",J280,0)</f>
        <v>0</v>
      </c>
      <c r="BJ280" s="18" t="s">
        <v>76</v>
      </c>
      <c r="BK280" s="205">
        <f>ROUND(I280*H280,2)</f>
        <v>0</v>
      </c>
      <c r="BL280" s="18" t="s">
        <v>278</v>
      </c>
      <c r="BM280" s="204" t="s">
        <v>455</v>
      </c>
    </row>
    <row r="281" spans="1:65" s="13" customFormat="1" ht="11.25">
      <c r="B281" s="206"/>
      <c r="C281" s="207"/>
      <c r="D281" s="208" t="s">
        <v>175</v>
      </c>
      <c r="E281" s="209" t="s">
        <v>19</v>
      </c>
      <c r="F281" s="210" t="s">
        <v>456</v>
      </c>
      <c r="G281" s="207"/>
      <c r="H281" s="209" t="s">
        <v>19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175</v>
      </c>
      <c r="AU281" s="216" t="s">
        <v>78</v>
      </c>
      <c r="AV281" s="13" t="s">
        <v>76</v>
      </c>
      <c r="AW281" s="13" t="s">
        <v>30</v>
      </c>
      <c r="AX281" s="13" t="s">
        <v>68</v>
      </c>
      <c r="AY281" s="216" t="s">
        <v>166</v>
      </c>
    </row>
    <row r="282" spans="1:65" s="14" customFormat="1" ht="11.25">
      <c r="B282" s="217"/>
      <c r="C282" s="218"/>
      <c r="D282" s="208" t="s">
        <v>175</v>
      </c>
      <c r="E282" s="219" t="s">
        <v>19</v>
      </c>
      <c r="F282" s="220" t="s">
        <v>76</v>
      </c>
      <c r="G282" s="218"/>
      <c r="H282" s="221">
        <v>1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175</v>
      </c>
      <c r="AU282" s="227" t="s">
        <v>78</v>
      </c>
      <c r="AV282" s="14" t="s">
        <v>78</v>
      </c>
      <c r="AW282" s="14" t="s">
        <v>30</v>
      </c>
      <c r="AX282" s="14" t="s">
        <v>76</v>
      </c>
      <c r="AY282" s="227" t="s">
        <v>166</v>
      </c>
    </row>
    <row r="283" spans="1:65" s="2" customFormat="1" ht="21.75" customHeight="1">
      <c r="A283" s="35"/>
      <c r="B283" s="36"/>
      <c r="C283" s="239" t="s">
        <v>457</v>
      </c>
      <c r="D283" s="239" t="s">
        <v>184</v>
      </c>
      <c r="E283" s="240" t="s">
        <v>458</v>
      </c>
      <c r="F283" s="241" t="s">
        <v>459</v>
      </c>
      <c r="G283" s="242" t="s">
        <v>454</v>
      </c>
      <c r="H283" s="243">
        <v>1</v>
      </c>
      <c r="I283" s="244"/>
      <c r="J283" s="245">
        <f>ROUND(I283*H283,2)</f>
        <v>0</v>
      </c>
      <c r="K283" s="241" t="s">
        <v>19</v>
      </c>
      <c r="L283" s="246"/>
      <c r="M283" s="247" t="s">
        <v>19</v>
      </c>
      <c r="N283" s="248" t="s">
        <v>39</v>
      </c>
      <c r="O283" s="65"/>
      <c r="P283" s="202">
        <f>O283*H283</f>
        <v>0</v>
      </c>
      <c r="Q283" s="202">
        <v>2.9319999999999999E-2</v>
      </c>
      <c r="R283" s="202">
        <f>Q283*H283</f>
        <v>2.9319999999999999E-2</v>
      </c>
      <c r="S283" s="202">
        <v>0</v>
      </c>
      <c r="T283" s="20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4" t="s">
        <v>372</v>
      </c>
      <c r="AT283" s="204" t="s">
        <v>184</v>
      </c>
      <c r="AU283" s="204" t="s">
        <v>78</v>
      </c>
      <c r="AY283" s="18" t="s">
        <v>166</v>
      </c>
      <c r="BE283" s="205">
        <f>IF(N283="základní",J283,0)</f>
        <v>0</v>
      </c>
      <c r="BF283" s="205">
        <f>IF(N283="snížená",J283,0)</f>
        <v>0</v>
      </c>
      <c r="BG283" s="205">
        <f>IF(N283="zákl. přenesená",J283,0)</f>
        <v>0</v>
      </c>
      <c r="BH283" s="205">
        <f>IF(N283="sníž. přenesená",J283,0)</f>
        <v>0</v>
      </c>
      <c r="BI283" s="205">
        <f>IF(N283="nulová",J283,0)</f>
        <v>0</v>
      </c>
      <c r="BJ283" s="18" t="s">
        <v>76</v>
      </c>
      <c r="BK283" s="205">
        <f>ROUND(I283*H283,2)</f>
        <v>0</v>
      </c>
      <c r="BL283" s="18" t="s">
        <v>278</v>
      </c>
      <c r="BM283" s="204" t="s">
        <v>460</v>
      </c>
    </row>
    <row r="284" spans="1:65" s="13" customFormat="1" ht="11.25">
      <c r="B284" s="206"/>
      <c r="C284" s="207"/>
      <c r="D284" s="208" t="s">
        <v>175</v>
      </c>
      <c r="E284" s="209" t="s">
        <v>19</v>
      </c>
      <c r="F284" s="210" t="s">
        <v>461</v>
      </c>
      <c r="G284" s="207"/>
      <c r="H284" s="209" t="s">
        <v>19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175</v>
      </c>
      <c r="AU284" s="216" t="s">
        <v>78</v>
      </c>
      <c r="AV284" s="13" t="s">
        <v>76</v>
      </c>
      <c r="AW284" s="13" t="s">
        <v>30</v>
      </c>
      <c r="AX284" s="13" t="s">
        <v>68</v>
      </c>
      <c r="AY284" s="216" t="s">
        <v>166</v>
      </c>
    </row>
    <row r="285" spans="1:65" s="14" customFormat="1" ht="11.25">
      <c r="B285" s="217"/>
      <c r="C285" s="218"/>
      <c r="D285" s="208" t="s">
        <v>175</v>
      </c>
      <c r="E285" s="219" t="s">
        <v>19</v>
      </c>
      <c r="F285" s="220" t="s">
        <v>76</v>
      </c>
      <c r="G285" s="218"/>
      <c r="H285" s="221">
        <v>1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175</v>
      </c>
      <c r="AU285" s="227" t="s">
        <v>78</v>
      </c>
      <c r="AV285" s="14" t="s">
        <v>78</v>
      </c>
      <c r="AW285" s="14" t="s">
        <v>30</v>
      </c>
      <c r="AX285" s="14" t="s">
        <v>76</v>
      </c>
      <c r="AY285" s="227" t="s">
        <v>166</v>
      </c>
    </row>
    <row r="286" spans="1:65" s="2" customFormat="1" ht="21.75" customHeight="1">
      <c r="A286" s="35"/>
      <c r="B286" s="36"/>
      <c r="C286" s="239" t="s">
        <v>462</v>
      </c>
      <c r="D286" s="239" t="s">
        <v>184</v>
      </c>
      <c r="E286" s="240" t="s">
        <v>463</v>
      </c>
      <c r="F286" s="241" t="s">
        <v>464</v>
      </c>
      <c r="G286" s="242" t="s">
        <v>454</v>
      </c>
      <c r="H286" s="243">
        <v>1</v>
      </c>
      <c r="I286" s="244"/>
      <c r="J286" s="245">
        <f>ROUND(I286*H286,2)</f>
        <v>0</v>
      </c>
      <c r="K286" s="241" t="s">
        <v>19</v>
      </c>
      <c r="L286" s="246"/>
      <c r="M286" s="247" t="s">
        <v>19</v>
      </c>
      <c r="N286" s="248" t="s">
        <v>39</v>
      </c>
      <c r="O286" s="65"/>
      <c r="P286" s="202">
        <f>O286*H286</f>
        <v>0</v>
      </c>
      <c r="Q286" s="202">
        <v>2.9319999999999999E-2</v>
      </c>
      <c r="R286" s="202">
        <f>Q286*H286</f>
        <v>2.9319999999999999E-2</v>
      </c>
      <c r="S286" s="202">
        <v>0</v>
      </c>
      <c r="T286" s="20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4" t="s">
        <v>372</v>
      </c>
      <c r="AT286" s="204" t="s">
        <v>184</v>
      </c>
      <c r="AU286" s="204" t="s">
        <v>78</v>
      </c>
      <c r="AY286" s="18" t="s">
        <v>166</v>
      </c>
      <c r="BE286" s="205">
        <f>IF(N286="základní",J286,0)</f>
        <v>0</v>
      </c>
      <c r="BF286" s="205">
        <f>IF(N286="snížená",J286,0)</f>
        <v>0</v>
      </c>
      <c r="BG286" s="205">
        <f>IF(N286="zákl. přenesená",J286,0)</f>
        <v>0</v>
      </c>
      <c r="BH286" s="205">
        <f>IF(N286="sníž. přenesená",J286,0)</f>
        <v>0</v>
      </c>
      <c r="BI286" s="205">
        <f>IF(N286="nulová",J286,0)</f>
        <v>0</v>
      </c>
      <c r="BJ286" s="18" t="s">
        <v>76</v>
      </c>
      <c r="BK286" s="205">
        <f>ROUND(I286*H286,2)</f>
        <v>0</v>
      </c>
      <c r="BL286" s="18" t="s">
        <v>278</v>
      </c>
      <c r="BM286" s="204" t="s">
        <v>465</v>
      </c>
    </row>
    <row r="287" spans="1:65" s="13" customFormat="1" ht="11.25">
      <c r="B287" s="206"/>
      <c r="C287" s="207"/>
      <c r="D287" s="208" t="s">
        <v>175</v>
      </c>
      <c r="E287" s="209" t="s">
        <v>19</v>
      </c>
      <c r="F287" s="210" t="s">
        <v>466</v>
      </c>
      <c r="G287" s="207"/>
      <c r="H287" s="209" t="s">
        <v>19</v>
      </c>
      <c r="I287" s="211"/>
      <c r="J287" s="207"/>
      <c r="K287" s="207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175</v>
      </c>
      <c r="AU287" s="216" t="s">
        <v>78</v>
      </c>
      <c r="AV287" s="13" t="s">
        <v>76</v>
      </c>
      <c r="AW287" s="13" t="s">
        <v>30</v>
      </c>
      <c r="AX287" s="13" t="s">
        <v>68</v>
      </c>
      <c r="AY287" s="216" t="s">
        <v>166</v>
      </c>
    </row>
    <row r="288" spans="1:65" s="14" customFormat="1" ht="11.25">
      <c r="B288" s="217"/>
      <c r="C288" s="218"/>
      <c r="D288" s="208" t="s">
        <v>175</v>
      </c>
      <c r="E288" s="219" t="s">
        <v>19</v>
      </c>
      <c r="F288" s="220" t="s">
        <v>76</v>
      </c>
      <c r="G288" s="218"/>
      <c r="H288" s="221">
        <v>1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175</v>
      </c>
      <c r="AU288" s="227" t="s">
        <v>78</v>
      </c>
      <c r="AV288" s="14" t="s">
        <v>78</v>
      </c>
      <c r="AW288" s="14" t="s">
        <v>30</v>
      </c>
      <c r="AX288" s="14" t="s">
        <v>76</v>
      </c>
      <c r="AY288" s="227" t="s">
        <v>166</v>
      </c>
    </row>
    <row r="289" spans="1:65" s="2" customFormat="1" ht="33" customHeight="1">
      <c r="A289" s="35"/>
      <c r="B289" s="36"/>
      <c r="C289" s="193" t="s">
        <v>467</v>
      </c>
      <c r="D289" s="193" t="s">
        <v>168</v>
      </c>
      <c r="E289" s="194" t="s">
        <v>468</v>
      </c>
      <c r="F289" s="195" t="s">
        <v>469</v>
      </c>
      <c r="G289" s="196" t="s">
        <v>454</v>
      </c>
      <c r="H289" s="197">
        <v>1</v>
      </c>
      <c r="I289" s="198"/>
      <c r="J289" s="199">
        <f>ROUND(I289*H289,2)</f>
        <v>0</v>
      </c>
      <c r="K289" s="195" t="s">
        <v>19</v>
      </c>
      <c r="L289" s="40"/>
      <c r="M289" s="200" t="s">
        <v>19</v>
      </c>
      <c r="N289" s="201" t="s">
        <v>39</v>
      </c>
      <c r="O289" s="65"/>
      <c r="P289" s="202">
        <f>O289*H289</f>
        <v>0</v>
      </c>
      <c r="Q289" s="202">
        <v>2.7E-4</v>
      </c>
      <c r="R289" s="202">
        <f>Q289*H289</f>
        <v>2.7E-4</v>
      </c>
      <c r="S289" s="202">
        <v>0</v>
      </c>
      <c r="T289" s="203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4" t="s">
        <v>278</v>
      </c>
      <c r="AT289" s="204" t="s">
        <v>168</v>
      </c>
      <c r="AU289" s="204" t="s">
        <v>78</v>
      </c>
      <c r="AY289" s="18" t="s">
        <v>166</v>
      </c>
      <c r="BE289" s="205">
        <f>IF(N289="základní",J289,0)</f>
        <v>0</v>
      </c>
      <c r="BF289" s="205">
        <f>IF(N289="snížená",J289,0)</f>
        <v>0</v>
      </c>
      <c r="BG289" s="205">
        <f>IF(N289="zákl. přenesená",J289,0)</f>
        <v>0</v>
      </c>
      <c r="BH289" s="205">
        <f>IF(N289="sníž. přenesená",J289,0)</f>
        <v>0</v>
      </c>
      <c r="BI289" s="205">
        <f>IF(N289="nulová",J289,0)</f>
        <v>0</v>
      </c>
      <c r="BJ289" s="18" t="s">
        <v>76</v>
      </c>
      <c r="BK289" s="205">
        <f>ROUND(I289*H289,2)</f>
        <v>0</v>
      </c>
      <c r="BL289" s="18" t="s">
        <v>278</v>
      </c>
      <c r="BM289" s="204" t="s">
        <v>470</v>
      </c>
    </row>
    <row r="290" spans="1:65" s="2" customFormat="1" ht="33" customHeight="1">
      <c r="A290" s="35"/>
      <c r="B290" s="36"/>
      <c r="C290" s="193" t="s">
        <v>471</v>
      </c>
      <c r="D290" s="193" t="s">
        <v>168</v>
      </c>
      <c r="E290" s="194" t="s">
        <v>472</v>
      </c>
      <c r="F290" s="195" t="s">
        <v>473</v>
      </c>
      <c r="G290" s="196" t="s">
        <v>275</v>
      </c>
      <c r="H290" s="197">
        <v>1</v>
      </c>
      <c r="I290" s="198"/>
      <c r="J290" s="199">
        <f>ROUND(I290*H290,2)</f>
        <v>0</v>
      </c>
      <c r="K290" s="195" t="s">
        <v>172</v>
      </c>
      <c r="L290" s="40"/>
      <c r="M290" s="200" t="s">
        <v>19</v>
      </c>
      <c r="N290" s="201" t="s">
        <v>39</v>
      </c>
      <c r="O290" s="65"/>
      <c r="P290" s="202">
        <f>O290*H290</f>
        <v>0</v>
      </c>
      <c r="Q290" s="202">
        <v>0</v>
      </c>
      <c r="R290" s="202">
        <f>Q290*H290</f>
        <v>0</v>
      </c>
      <c r="S290" s="202">
        <v>0</v>
      </c>
      <c r="T290" s="20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4" t="s">
        <v>278</v>
      </c>
      <c r="AT290" s="204" t="s">
        <v>168</v>
      </c>
      <c r="AU290" s="204" t="s">
        <v>78</v>
      </c>
      <c r="AY290" s="18" t="s">
        <v>166</v>
      </c>
      <c r="BE290" s="205">
        <f>IF(N290="základní",J290,0)</f>
        <v>0</v>
      </c>
      <c r="BF290" s="205">
        <f>IF(N290="snížená",J290,0)</f>
        <v>0</v>
      </c>
      <c r="BG290" s="205">
        <f>IF(N290="zákl. přenesená",J290,0)</f>
        <v>0</v>
      </c>
      <c r="BH290" s="205">
        <f>IF(N290="sníž. přenesená",J290,0)</f>
        <v>0</v>
      </c>
      <c r="BI290" s="205">
        <f>IF(N290="nulová",J290,0)</f>
        <v>0</v>
      </c>
      <c r="BJ290" s="18" t="s">
        <v>76</v>
      </c>
      <c r="BK290" s="205">
        <f>ROUND(I290*H290,2)</f>
        <v>0</v>
      </c>
      <c r="BL290" s="18" t="s">
        <v>278</v>
      </c>
      <c r="BM290" s="204" t="s">
        <v>474</v>
      </c>
    </row>
    <row r="291" spans="1:65" s="13" customFormat="1" ht="11.25">
      <c r="B291" s="206"/>
      <c r="C291" s="207"/>
      <c r="D291" s="208" t="s">
        <v>175</v>
      </c>
      <c r="E291" s="209" t="s">
        <v>19</v>
      </c>
      <c r="F291" s="210" t="s">
        <v>222</v>
      </c>
      <c r="G291" s="207"/>
      <c r="H291" s="209" t="s">
        <v>19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175</v>
      </c>
      <c r="AU291" s="216" t="s">
        <v>78</v>
      </c>
      <c r="AV291" s="13" t="s">
        <v>76</v>
      </c>
      <c r="AW291" s="13" t="s">
        <v>30</v>
      </c>
      <c r="AX291" s="13" t="s">
        <v>68</v>
      </c>
      <c r="AY291" s="216" t="s">
        <v>166</v>
      </c>
    </row>
    <row r="292" spans="1:65" s="14" customFormat="1" ht="11.25">
      <c r="B292" s="217"/>
      <c r="C292" s="218"/>
      <c r="D292" s="208" t="s">
        <v>175</v>
      </c>
      <c r="E292" s="219" t="s">
        <v>19</v>
      </c>
      <c r="F292" s="220" t="s">
        <v>76</v>
      </c>
      <c r="G292" s="218"/>
      <c r="H292" s="221">
        <v>1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175</v>
      </c>
      <c r="AU292" s="227" t="s">
        <v>78</v>
      </c>
      <c r="AV292" s="14" t="s">
        <v>78</v>
      </c>
      <c r="AW292" s="14" t="s">
        <v>30</v>
      </c>
      <c r="AX292" s="14" t="s">
        <v>76</v>
      </c>
      <c r="AY292" s="227" t="s">
        <v>166</v>
      </c>
    </row>
    <row r="293" spans="1:65" s="2" customFormat="1" ht="21.75" customHeight="1">
      <c r="A293" s="35"/>
      <c r="B293" s="36"/>
      <c r="C293" s="239" t="s">
        <v>475</v>
      </c>
      <c r="D293" s="239" t="s">
        <v>184</v>
      </c>
      <c r="E293" s="240" t="s">
        <v>476</v>
      </c>
      <c r="F293" s="241" t="s">
        <v>477</v>
      </c>
      <c r="G293" s="242" t="s">
        <v>275</v>
      </c>
      <c r="H293" s="243">
        <v>1</v>
      </c>
      <c r="I293" s="244"/>
      <c r="J293" s="245">
        <f>ROUND(I293*H293,2)</f>
        <v>0</v>
      </c>
      <c r="K293" s="241" t="s">
        <v>172</v>
      </c>
      <c r="L293" s="246"/>
      <c r="M293" s="247" t="s">
        <v>19</v>
      </c>
      <c r="N293" s="248" t="s">
        <v>39</v>
      </c>
      <c r="O293" s="65"/>
      <c r="P293" s="202">
        <f>O293*H293</f>
        <v>0</v>
      </c>
      <c r="Q293" s="202">
        <v>1.7500000000000002E-2</v>
      </c>
      <c r="R293" s="202">
        <f>Q293*H293</f>
        <v>1.7500000000000002E-2</v>
      </c>
      <c r="S293" s="202">
        <v>0</v>
      </c>
      <c r="T293" s="20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4" t="s">
        <v>372</v>
      </c>
      <c r="AT293" s="204" t="s">
        <v>184</v>
      </c>
      <c r="AU293" s="204" t="s">
        <v>78</v>
      </c>
      <c r="AY293" s="18" t="s">
        <v>166</v>
      </c>
      <c r="BE293" s="205">
        <f>IF(N293="základní",J293,0)</f>
        <v>0</v>
      </c>
      <c r="BF293" s="205">
        <f>IF(N293="snížená",J293,0)</f>
        <v>0</v>
      </c>
      <c r="BG293" s="205">
        <f>IF(N293="zákl. přenesená",J293,0)</f>
        <v>0</v>
      </c>
      <c r="BH293" s="205">
        <f>IF(N293="sníž. přenesená",J293,0)</f>
        <v>0</v>
      </c>
      <c r="BI293" s="205">
        <f>IF(N293="nulová",J293,0)</f>
        <v>0</v>
      </c>
      <c r="BJ293" s="18" t="s">
        <v>76</v>
      </c>
      <c r="BK293" s="205">
        <f>ROUND(I293*H293,2)</f>
        <v>0</v>
      </c>
      <c r="BL293" s="18" t="s">
        <v>278</v>
      </c>
      <c r="BM293" s="204" t="s">
        <v>478</v>
      </c>
    </row>
    <row r="294" spans="1:65" s="2" customFormat="1" ht="33" customHeight="1">
      <c r="A294" s="35"/>
      <c r="B294" s="36"/>
      <c r="C294" s="193" t="s">
        <v>479</v>
      </c>
      <c r="D294" s="193" t="s">
        <v>168</v>
      </c>
      <c r="E294" s="194" t="s">
        <v>480</v>
      </c>
      <c r="F294" s="195" t="s">
        <v>481</v>
      </c>
      <c r="G294" s="196" t="s">
        <v>275</v>
      </c>
      <c r="H294" s="197">
        <v>7</v>
      </c>
      <c r="I294" s="198"/>
      <c r="J294" s="199">
        <f>ROUND(I294*H294,2)</f>
        <v>0</v>
      </c>
      <c r="K294" s="195" t="s">
        <v>172</v>
      </c>
      <c r="L294" s="40"/>
      <c r="M294" s="200" t="s">
        <v>19</v>
      </c>
      <c r="N294" s="201" t="s">
        <v>39</v>
      </c>
      <c r="O294" s="65"/>
      <c r="P294" s="202">
        <f>O294*H294</f>
        <v>0</v>
      </c>
      <c r="Q294" s="202">
        <v>0</v>
      </c>
      <c r="R294" s="202">
        <f>Q294*H294</f>
        <v>0</v>
      </c>
      <c r="S294" s="202">
        <v>0</v>
      </c>
      <c r="T294" s="20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4" t="s">
        <v>278</v>
      </c>
      <c r="AT294" s="204" t="s">
        <v>168</v>
      </c>
      <c r="AU294" s="204" t="s">
        <v>78</v>
      </c>
      <c r="AY294" s="18" t="s">
        <v>166</v>
      </c>
      <c r="BE294" s="205">
        <f>IF(N294="základní",J294,0)</f>
        <v>0</v>
      </c>
      <c r="BF294" s="205">
        <f>IF(N294="snížená",J294,0)</f>
        <v>0</v>
      </c>
      <c r="BG294" s="205">
        <f>IF(N294="zákl. přenesená",J294,0)</f>
        <v>0</v>
      </c>
      <c r="BH294" s="205">
        <f>IF(N294="sníž. přenesená",J294,0)</f>
        <v>0</v>
      </c>
      <c r="BI294" s="205">
        <f>IF(N294="nulová",J294,0)</f>
        <v>0</v>
      </c>
      <c r="BJ294" s="18" t="s">
        <v>76</v>
      </c>
      <c r="BK294" s="205">
        <f>ROUND(I294*H294,2)</f>
        <v>0</v>
      </c>
      <c r="BL294" s="18" t="s">
        <v>278</v>
      </c>
      <c r="BM294" s="204" t="s">
        <v>482</v>
      </c>
    </row>
    <row r="295" spans="1:65" s="13" customFormat="1" ht="11.25">
      <c r="B295" s="206"/>
      <c r="C295" s="207"/>
      <c r="D295" s="208" t="s">
        <v>175</v>
      </c>
      <c r="E295" s="209" t="s">
        <v>19</v>
      </c>
      <c r="F295" s="210" t="s">
        <v>222</v>
      </c>
      <c r="G295" s="207"/>
      <c r="H295" s="209" t="s">
        <v>19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175</v>
      </c>
      <c r="AU295" s="216" t="s">
        <v>78</v>
      </c>
      <c r="AV295" s="13" t="s">
        <v>76</v>
      </c>
      <c r="AW295" s="13" t="s">
        <v>30</v>
      </c>
      <c r="AX295" s="13" t="s">
        <v>68</v>
      </c>
      <c r="AY295" s="216" t="s">
        <v>166</v>
      </c>
    </row>
    <row r="296" spans="1:65" s="14" customFormat="1" ht="11.25">
      <c r="B296" s="217"/>
      <c r="C296" s="218"/>
      <c r="D296" s="208" t="s">
        <v>175</v>
      </c>
      <c r="E296" s="219" t="s">
        <v>19</v>
      </c>
      <c r="F296" s="220" t="s">
        <v>204</v>
      </c>
      <c r="G296" s="218"/>
      <c r="H296" s="221">
        <v>6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175</v>
      </c>
      <c r="AU296" s="227" t="s">
        <v>78</v>
      </c>
      <c r="AV296" s="14" t="s">
        <v>78</v>
      </c>
      <c r="AW296" s="14" t="s">
        <v>30</v>
      </c>
      <c r="AX296" s="14" t="s">
        <v>68</v>
      </c>
      <c r="AY296" s="227" t="s">
        <v>166</v>
      </c>
    </row>
    <row r="297" spans="1:65" s="13" customFormat="1" ht="11.25">
      <c r="B297" s="206"/>
      <c r="C297" s="207"/>
      <c r="D297" s="208" t="s">
        <v>175</v>
      </c>
      <c r="E297" s="209" t="s">
        <v>19</v>
      </c>
      <c r="F297" s="210" t="s">
        <v>277</v>
      </c>
      <c r="G297" s="207"/>
      <c r="H297" s="209" t="s">
        <v>19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175</v>
      </c>
      <c r="AU297" s="216" t="s">
        <v>78</v>
      </c>
      <c r="AV297" s="13" t="s">
        <v>76</v>
      </c>
      <c r="AW297" s="13" t="s">
        <v>30</v>
      </c>
      <c r="AX297" s="13" t="s">
        <v>68</v>
      </c>
      <c r="AY297" s="216" t="s">
        <v>166</v>
      </c>
    </row>
    <row r="298" spans="1:65" s="14" customFormat="1" ht="11.25">
      <c r="B298" s="217"/>
      <c r="C298" s="218"/>
      <c r="D298" s="208" t="s">
        <v>175</v>
      </c>
      <c r="E298" s="219" t="s">
        <v>19</v>
      </c>
      <c r="F298" s="220" t="s">
        <v>76</v>
      </c>
      <c r="G298" s="218"/>
      <c r="H298" s="221">
        <v>1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175</v>
      </c>
      <c r="AU298" s="227" t="s">
        <v>78</v>
      </c>
      <c r="AV298" s="14" t="s">
        <v>78</v>
      </c>
      <c r="AW298" s="14" t="s">
        <v>30</v>
      </c>
      <c r="AX298" s="14" t="s">
        <v>68</v>
      </c>
      <c r="AY298" s="227" t="s">
        <v>166</v>
      </c>
    </row>
    <row r="299" spans="1:65" s="15" customFormat="1" ht="11.25">
      <c r="B299" s="228"/>
      <c r="C299" s="229"/>
      <c r="D299" s="208" t="s">
        <v>175</v>
      </c>
      <c r="E299" s="230" t="s">
        <v>19</v>
      </c>
      <c r="F299" s="231" t="s">
        <v>182</v>
      </c>
      <c r="G299" s="229"/>
      <c r="H299" s="232">
        <v>7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175</v>
      </c>
      <c r="AU299" s="238" t="s">
        <v>78</v>
      </c>
      <c r="AV299" s="15" t="s">
        <v>173</v>
      </c>
      <c r="AW299" s="15" t="s">
        <v>30</v>
      </c>
      <c r="AX299" s="15" t="s">
        <v>76</v>
      </c>
      <c r="AY299" s="238" t="s">
        <v>166</v>
      </c>
    </row>
    <row r="300" spans="1:65" s="2" customFormat="1" ht="21.75" customHeight="1">
      <c r="A300" s="35"/>
      <c r="B300" s="36"/>
      <c r="C300" s="239" t="s">
        <v>483</v>
      </c>
      <c r="D300" s="239" t="s">
        <v>184</v>
      </c>
      <c r="E300" s="240" t="s">
        <v>484</v>
      </c>
      <c r="F300" s="241" t="s">
        <v>485</v>
      </c>
      <c r="G300" s="242" t="s">
        <v>275</v>
      </c>
      <c r="H300" s="243">
        <v>7</v>
      </c>
      <c r="I300" s="244"/>
      <c r="J300" s="245">
        <f>ROUND(I300*H300,2)</f>
        <v>0</v>
      </c>
      <c r="K300" s="241" t="s">
        <v>172</v>
      </c>
      <c r="L300" s="246"/>
      <c r="M300" s="247" t="s">
        <v>19</v>
      </c>
      <c r="N300" s="248" t="s">
        <v>39</v>
      </c>
      <c r="O300" s="65"/>
      <c r="P300" s="202">
        <f>O300*H300</f>
        <v>0</v>
      </c>
      <c r="Q300" s="202">
        <v>2.0500000000000001E-2</v>
      </c>
      <c r="R300" s="202">
        <f>Q300*H300</f>
        <v>0.14350000000000002</v>
      </c>
      <c r="S300" s="202">
        <v>0</v>
      </c>
      <c r="T300" s="20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4" t="s">
        <v>372</v>
      </c>
      <c r="AT300" s="204" t="s">
        <v>184</v>
      </c>
      <c r="AU300" s="204" t="s">
        <v>78</v>
      </c>
      <c r="AY300" s="18" t="s">
        <v>166</v>
      </c>
      <c r="BE300" s="205">
        <f>IF(N300="základní",J300,0)</f>
        <v>0</v>
      </c>
      <c r="BF300" s="205">
        <f>IF(N300="snížená",J300,0)</f>
        <v>0</v>
      </c>
      <c r="BG300" s="205">
        <f>IF(N300="zákl. přenesená",J300,0)</f>
        <v>0</v>
      </c>
      <c r="BH300" s="205">
        <f>IF(N300="sníž. přenesená",J300,0)</f>
        <v>0</v>
      </c>
      <c r="BI300" s="205">
        <f>IF(N300="nulová",J300,0)</f>
        <v>0</v>
      </c>
      <c r="BJ300" s="18" t="s">
        <v>76</v>
      </c>
      <c r="BK300" s="205">
        <f>ROUND(I300*H300,2)</f>
        <v>0</v>
      </c>
      <c r="BL300" s="18" t="s">
        <v>278</v>
      </c>
      <c r="BM300" s="204" t="s">
        <v>486</v>
      </c>
    </row>
    <row r="301" spans="1:65" s="2" customFormat="1" ht="44.25" customHeight="1">
      <c r="A301" s="35"/>
      <c r="B301" s="36"/>
      <c r="C301" s="193" t="s">
        <v>487</v>
      </c>
      <c r="D301" s="193" t="s">
        <v>168</v>
      </c>
      <c r="E301" s="194" t="s">
        <v>488</v>
      </c>
      <c r="F301" s="195" t="s">
        <v>489</v>
      </c>
      <c r="G301" s="196" t="s">
        <v>275</v>
      </c>
      <c r="H301" s="197">
        <v>18</v>
      </c>
      <c r="I301" s="198"/>
      <c r="J301" s="199">
        <f>ROUND(I301*H301,2)</f>
        <v>0</v>
      </c>
      <c r="K301" s="195" t="s">
        <v>172</v>
      </c>
      <c r="L301" s="40"/>
      <c r="M301" s="200" t="s">
        <v>19</v>
      </c>
      <c r="N301" s="201" t="s">
        <v>39</v>
      </c>
      <c r="O301" s="65"/>
      <c r="P301" s="202">
        <f>O301*H301</f>
        <v>0</v>
      </c>
      <c r="Q301" s="202">
        <v>0</v>
      </c>
      <c r="R301" s="202">
        <f>Q301*H301</f>
        <v>0</v>
      </c>
      <c r="S301" s="202">
        <v>2.4E-2</v>
      </c>
      <c r="T301" s="203">
        <f>S301*H301</f>
        <v>0.432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4" t="s">
        <v>278</v>
      </c>
      <c r="AT301" s="204" t="s">
        <v>168</v>
      </c>
      <c r="AU301" s="204" t="s">
        <v>78</v>
      </c>
      <c r="AY301" s="18" t="s">
        <v>166</v>
      </c>
      <c r="BE301" s="205">
        <f>IF(N301="základní",J301,0)</f>
        <v>0</v>
      </c>
      <c r="BF301" s="205">
        <f>IF(N301="snížená",J301,0)</f>
        <v>0</v>
      </c>
      <c r="BG301" s="205">
        <f>IF(N301="zákl. přenesená",J301,0)</f>
        <v>0</v>
      </c>
      <c r="BH301" s="205">
        <f>IF(N301="sníž. přenesená",J301,0)</f>
        <v>0</v>
      </c>
      <c r="BI301" s="205">
        <f>IF(N301="nulová",J301,0)</f>
        <v>0</v>
      </c>
      <c r="BJ301" s="18" t="s">
        <v>76</v>
      </c>
      <c r="BK301" s="205">
        <f>ROUND(I301*H301,2)</f>
        <v>0</v>
      </c>
      <c r="BL301" s="18" t="s">
        <v>278</v>
      </c>
      <c r="BM301" s="204" t="s">
        <v>490</v>
      </c>
    </row>
    <row r="302" spans="1:65" s="2" customFormat="1" ht="33" customHeight="1">
      <c r="A302" s="35"/>
      <c r="B302" s="36"/>
      <c r="C302" s="193" t="s">
        <v>491</v>
      </c>
      <c r="D302" s="193" t="s">
        <v>168</v>
      </c>
      <c r="E302" s="194" t="s">
        <v>492</v>
      </c>
      <c r="F302" s="195" t="s">
        <v>493</v>
      </c>
      <c r="G302" s="196" t="s">
        <v>187</v>
      </c>
      <c r="H302" s="197">
        <v>1.3</v>
      </c>
      <c r="I302" s="198"/>
      <c r="J302" s="199">
        <f>ROUND(I302*H302,2)</f>
        <v>0</v>
      </c>
      <c r="K302" s="195" t="s">
        <v>172</v>
      </c>
      <c r="L302" s="40"/>
      <c r="M302" s="200" t="s">
        <v>19</v>
      </c>
      <c r="N302" s="201" t="s">
        <v>39</v>
      </c>
      <c r="O302" s="65"/>
      <c r="P302" s="202">
        <f>O302*H302</f>
        <v>0</v>
      </c>
      <c r="Q302" s="202">
        <v>0</v>
      </c>
      <c r="R302" s="202">
        <f>Q302*H302</f>
        <v>0</v>
      </c>
      <c r="S302" s="202">
        <v>0</v>
      </c>
      <c r="T302" s="20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4" t="s">
        <v>278</v>
      </c>
      <c r="AT302" s="204" t="s">
        <v>168</v>
      </c>
      <c r="AU302" s="204" t="s">
        <v>78</v>
      </c>
      <c r="AY302" s="18" t="s">
        <v>166</v>
      </c>
      <c r="BE302" s="205">
        <f>IF(N302="základní",J302,0)</f>
        <v>0</v>
      </c>
      <c r="BF302" s="205">
        <f>IF(N302="snížená",J302,0)</f>
        <v>0</v>
      </c>
      <c r="BG302" s="205">
        <f>IF(N302="zákl. přenesená",J302,0)</f>
        <v>0</v>
      </c>
      <c r="BH302" s="205">
        <f>IF(N302="sníž. přenesená",J302,0)</f>
        <v>0</v>
      </c>
      <c r="BI302" s="205">
        <f>IF(N302="nulová",J302,0)</f>
        <v>0</v>
      </c>
      <c r="BJ302" s="18" t="s">
        <v>76</v>
      </c>
      <c r="BK302" s="205">
        <f>ROUND(I302*H302,2)</f>
        <v>0</v>
      </c>
      <c r="BL302" s="18" t="s">
        <v>278</v>
      </c>
      <c r="BM302" s="204" t="s">
        <v>494</v>
      </c>
    </row>
    <row r="303" spans="1:65" s="2" customFormat="1" ht="44.25" customHeight="1">
      <c r="A303" s="35"/>
      <c r="B303" s="36"/>
      <c r="C303" s="193" t="s">
        <v>495</v>
      </c>
      <c r="D303" s="193" t="s">
        <v>168</v>
      </c>
      <c r="E303" s="194" t="s">
        <v>496</v>
      </c>
      <c r="F303" s="195" t="s">
        <v>497</v>
      </c>
      <c r="G303" s="196" t="s">
        <v>187</v>
      </c>
      <c r="H303" s="197">
        <v>1.3</v>
      </c>
      <c r="I303" s="198"/>
      <c r="J303" s="199">
        <f>ROUND(I303*H303,2)</f>
        <v>0</v>
      </c>
      <c r="K303" s="195" t="s">
        <v>172</v>
      </c>
      <c r="L303" s="40"/>
      <c r="M303" s="200" t="s">
        <v>19</v>
      </c>
      <c r="N303" s="201" t="s">
        <v>39</v>
      </c>
      <c r="O303" s="65"/>
      <c r="P303" s="202">
        <f>O303*H303</f>
        <v>0</v>
      </c>
      <c r="Q303" s="202">
        <v>0</v>
      </c>
      <c r="R303" s="202">
        <f>Q303*H303</f>
        <v>0</v>
      </c>
      <c r="S303" s="202">
        <v>0</v>
      </c>
      <c r="T303" s="20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4" t="s">
        <v>278</v>
      </c>
      <c r="AT303" s="204" t="s">
        <v>168</v>
      </c>
      <c r="AU303" s="204" t="s">
        <v>78</v>
      </c>
      <c r="AY303" s="18" t="s">
        <v>166</v>
      </c>
      <c r="BE303" s="205">
        <f>IF(N303="základní",J303,0)</f>
        <v>0</v>
      </c>
      <c r="BF303" s="205">
        <f>IF(N303="snížená",J303,0)</f>
        <v>0</v>
      </c>
      <c r="BG303" s="205">
        <f>IF(N303="zákl. přenesená",J303,0)</f>
        <v>0</v>
      </c>
      <c r="BH303" s="205">
        <f>IF(N303="sníž. přenesená",J303,0)</f>
        <v>0</v>
      </c>
      <c r="BI303" s="205">
        <f>IF(N303="nulová",J303,0)</f>
        <v>0</v>
      </c>
      <c r="BJ303" s="18" t="s">
        <v>76</v>
      </c>
      <c r="BK303" s="205">
        <f>ROUND(I303*H303,2)</f>
        <v>0</v>
      </c>
      <c r="BL303" s="18" t="s">
        <v>278</v>
      </c>
      <c r="BM303" s="204" t="s">
        <v>498</v>
      </c>
    </row>
    <row r="304" spans="1:65" s="12" customFormat="1" ht="22.9" customHeight="1">
      <c r="B304" s="177"/>
      <c r="C304" s="178"/>
      <c r="D304" s="179" t="s">
        <v>67</v>
      </c>
      <c r="E304" s="191" t="s">
        <v>499</v>
      </c>
      <c r="F304" s="191" t="s">
        <v>500</v>
      </c>
      <c r="G304" s="178"/>
      <c r="H304" s="178"/>
      <c r="I304" s="181"/>
      <c r="J304" s="192">
        <f>BK304</f>
        <v>0</v>
      </c>
      <c r="K304" s="178"/>
      <c r="L304" s="183"/>
      <c r="M304" s="184"/>
      <c r="N304" s="185"/>
      <c r="O304" s="185"/>
      <c r="P304" s="186">
        <f>SUM(P305:P322)</f>
        <v>0</v>
      </c>
      <c r="Q304" s="185"/>
      <c r="R304" s="186">
        <f>SUM(R305:R322)</f>
        <v>1.84992E-2</v>
      </c>
      <c r="S304" s="185"/>
      <c r="T304" s="187">
        <f>SUM(T305:T322)</f>
        <v>0.83879999999999999</v>
      </c>
      <c r="AR304" s="188" t="s">
        <v>78</v>
      </c>
      <c r="AT304" s="189" t="s">
        <v>67</v>
      </c>
      <c r="AU304" s="189" t="s">
        <v>76</v>
      </c>
      <c r="AY304" s="188" t="s">
        <v>166</v>
      </c>
      <c r="BK304" s="190">
        <f>SUM(BK305:BK322)</f>
        <v>0</v>
      </c>
    </row>
    <row r="305" spans="1:65" s="2" customFormat="1" ht="21.75" customHeight="1">
      <c r="A305" s="35"/>
      <c r="B305" s="36"/>
      <c r="C305" s="193" t="s">
        <v>501</v>
      </c>
      <c r="D305" s="193" t="s">
        <v>168</v>
      </c>
      <c r="E305" s="194" t="s">
        <v>502</v>
      </c>
      <c r="F305" s="195" t="s">
        <v>503</v>
      </c>
      <c r="G305" s="196" t="s">
        <v>454</v>
      </c>
      <c r="H305" s="197">
        <v>1</v>
      </c>
      <c r="I305" s="198"/>
      <c r="J305" s="199">
        <f t="shared" ref="J305:J311" si="0">ROUND(I305*H305,2)</f>
        <v>0</v>
      </c>
      <c r="K305" s="195" t="s">
        <v>19</v>
      </c>
      <c r="L305" s="40"/>
      <c r="M305" s="200" t="s">
        <v>19</v>
      </c>
      <c r="N305" s="201" t="s">
        <v>39</v>
      </c>
      <c r="O305" s="65"/>
      <c r="P305" s="202">
        <f t="shared" ref="P305:P311" si="1">O305*H305</f>
        <v>0</v>
      </c>
      <c r="Q305" s="202">
        <v>9.3999999999999997E-4</v>
      </c>
      <c r="R305" s="202">
        <f t="shared" ref="R305:R311" si="2">Q305*H305</f>
        <v>9.3999999999999997E-4</v>
      </c>
      <c r="S305" s="202">
        <v>0</v>
      </c>
      <c r="T305" s="203">
        <f t="shared" ref="T305:T311" si="3"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4" t="s">
        <v>278</v>
      </c>
      <c r="AT305" s="204" t="s">
        <v>168</v>
      </c>
      <c r="AU305" s="204" t="s">
        <v>78</v>
      </c>
      <c r="AY305" s="18" t="s">
        <v>166</v>
      </c>
      <c r="BE305" s="205">
        <f t="shared" ref="BE305:BE311" si="4">IF(N305="základní",J305,0)</f>
        <v>0</v>
      </c>
      <c r="BF305" s="205">
        <f t="shared" ref="BF305:BF311" si="5">IF(N305="snížená",J305,0)</f>
        <v>0</v>
      </c>
      <c r="BG305" s="205">
        <f t="shared" ref="BG305:BG311" si="6">IF(N305="zákl. přenesená",J305,0)</f>
        <v>0</v>
      </c>
      <c r="BH305" s="205">
        <f t="shared" ref="BH305:BH311" si="7">IF(N305="sníž. přenesená",J305,0)</f>
        <v>0</v>
      </c>
      <c r="BI305" s="205">
        <f t="shared" ref="BI305:BI311" si="8">IF(N305="nulová",J305,0)</f>
        <v>0</v>
      </c>
      <c r="BJ305" s="18" t="s">
        <v>76</v>
      </c>
      <c r="BK305" s="205">
        <f t="shared" ref="BK305:BK311" si="9">ROUND(I305*H305,2)</f>
        <v>0</v>
      </c>
      <c r="BL305" s="18" t="s">
        <v>278</v>
      </c>
      <c r="BM305" s="204" t="s">
        <v>504</v>
      </c>
    </row>
    <row r="306" spans="1:65" s="2" customFormat="1" ht="21.75" customHeight="1">
      <c r="A306" s="35"/>
      <c r="B306" s="36"/>
      <c r="C306" s="193" t="s">
        <v>505</v>
      </c>
      <c r="D306" s="193" t="s">
        <v>168</v>
      </c>
      <c r="E306" s="194" t="s">
        <v>506</v>
      </c>
      <c r="F306" s="195" t="s">
        <v>507</v>
      </c>
      <c r="G306" s="196" t="s">
        <v>454</v>
      </c>
      <c r="H306" s="197">
        <v>1</v>
      </c>
      <c r="I306" s="198"/>
      <c r="J306" s="199">
        <f t="shared" si="0"/>
        <v>0</v>
      </c>
      <c r="K306" s="195" t="s">
        <v>19</v>
      </c>
      <c r="L306" s="40"/>
      <c r="M306" s="200" t="s">
        <v>19</v>
      </c>
      <c r="N306" s="201" t="s">
        <v>39</v>
      </c>
      <c r="O306" s="65"/>
      <c r="P306" s="202">
        <f t="shared" si="1"/>
        <v>0</v>
      </c>
      <c r="Q306" s="202">
        <v>9.3999999999999997E-4</v>
      </c>
      <c r="R306" s="202">
        <f t="shared" si="2"/>
        <v>9.3999999999999997E-4</v>
      </c>
      <c r="S306" s="202">
        <v>0</v>
      </c>
      <c r="T306" s="203">
        <f t="shared" si="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4" t="s">
        <v>278</v>
      </c>
      <c r="AT306" s="204" t="s">
        <v>168</v>
      </c>
      <c r="AU306" s="204" t="s">
        <v>78</v>
      </c>
      <c r="AY306" s="18" t="s">
        <v>166</v>
      </c>
      <c r="BE306" s="205">
        <f t="shared" si="4"/>
        <v>0</v>
      </c>
      <c r="BF306" s="205">
        <f t="shared" si="5"/>
        <v>0</v>
      </c>
      <c r="BG306" s="205">
        <f t="shared" si="6"/>
        <v>0</v>
      </c>
      <c r="BH306" s="205">
        <f t="shared" si="7"/>
        <v>0</v>
      </c>
      <c r="BI306" s="205">
        <f t="shared" si="8"/>
        <v>0</v>
      </c>
      <c r="BJ306" s="18" t="s">
        <v>76</v>
      </c>
      <c r="BK306" s="205">
        <f t="shared" si="9"/>
        <v>0</v>
      </c>
      <c r="BL306" s="18" t="s">
        <v>278</v>
      </c>
      <c r="BM306" s="204" t="s">
        <v>508</v>
      </c>
    </row>
    <row r="307" spans="1:65" s="2" customFormat="1" ht="21.75" customHeight="1">
      <c r="A307" s="35"/>
      <c r="B307" s="36"/>
      <c r="C307" s="193" t="s">
        <v>509</v>
      </c>
      <c r="D307" s="193" t="s">
        <v>168</v>
      </c>
      <c r="E307" s="194" t="s">
        <v>510</v>
      </c>
      <c r="F307" s="195" t="s">
        <v>511</v>
      </c>
      <c r="G307" s="196" t="s">
        <v>454</v>
      </c>
      <c r="H307" s="197">
        <v>1</v>
      </c>
      <c r="I307" s="198"/>
      <c r="J307" s="199">
        <f t="shared" si="0"/>
        <v>0</v>
      </c>
      <c r="K307" s="195" t="s">
        <v>19</v>
      </c>
      <c r="L307" s="40"/>
      <c r="M307" s="200" t="s">
        <v>19</v>
      </c>
      <c r="N307" s="201" t="s">
        <v>39</v>
      </c>
      <c r="O307" s="65"/>
      <c r="P307" s="202">
        <f t="shared" si="1"/>
        <v>0</v>
      </c>
      <c r="Q307" s="202">
        <v>9.3999999999999997E-4</v>
      </c>
      <c r="R307" s="202">
        <f t="shared" si="2"/>
        <v>9.3999999999999997E-4</v>
      </c>
      <c r="S307" s="202">
        <v>0</v>
      </c>
      <c r="T307" s="203">
        <f t="shared" si="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4" t="s">
        <v>278</v>
      </c>
      <c r="AT307" s="204" t="s">
        <v>168</v>
      </c>
      <c r="AU307" s="204" t="s">
        <v>78</v>
      </c>
      <c r="AY307" s="18" t="s">
        <v>166</v>
      </c>
      <c r="BE307" s="205">
        <f t="shared" si="4"/>
        <v>0</v>
      </c>
      <c r="BF307" s="205">
        <f t="shared" si="5"/>
        <v>0</v>
      </c>
      <c r="BG307" s="205">
        <f t="shared" si="6"/>
        <v>0</v>
      </c>
      <c r="BH307" s="205">
        <f t="shared" si="7"/>
        <v>0</v>
      </c>
      <c r="BI307" s="205">
        <f t="shared" si="8"/>
        <v>0</v>
      </c>
      <c r="BJ307" s="18" t="s">
        <v>76</v>
      </c>
      <c r="BK307" s="205">
        <f t="shared" si="9"/>
        <v>0</v>
      </c>
      <c r="BL307" s="18" t="s">
        <v>278</v>
      </c>
      <c r="BM307" s="204" t="s">
        <v>512</v>
      </c>
    </row>
    <row r="308" spans="1:65" s="2" customFormat="1" ht="21.75" customHeight="1">
      <c r="A308" s="35"/>
      <c r="B308" s="36"/>
      <c r="C308" s="193" t="s">
        <v>513</v>
      </c>
      <c r="D308" s="193" t="s">
        <v>168</v>
      </c>
      <c r="E308" s="194" t="s">
        <v>514</v>
      </c>
      <c r="F308" s="195" t="s">
        <v>515</v>
      </c>
      <c r="G308" s="196" t="s">
        <v>454</v>
      </c>
      <c r="H308" s="197">
        <v>3</v>
      </c>
      <c r="I308" s="198"/>
      <c r="J308" s="199">
        <f t="shared" si="0"/>
        <v>0</v>
      </c>
      <c r="K308" s="195" t="s">
        <v>19</v>
      </c>
      <c r="L308" s="40"/>
      <c r="M308" s="200" t="s">
        <v>19</v>
      </c>
      <c r="N308" s="201" t="s">
        <v>39</v>
      </c>
      <c r="O308" s="65"/>
      <c r="P308" s="202">
        <f t="shared" si="1"/>
        <v>0</v>
      </c>
      <c r="Q308" s="202">
        <v>9.3999999999999997E-4</v>
      </c>
      <c r="R308" s="202">
        <f t="shared" si="2"/>
        <v>2.82E-3</v>
      </c>
      <c r="S308" s="202">
        <v>0</v>
      </c>
      <c r="T308" s="203">
        <f t="shared" si="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4" t="s">
        <v>278</v>
      </c>
      <c r="AT308" s="204" t="s">
        <v>168</v>
      </c>
      <c r="AU308" s="204" t="s">
        <v>78</v>
      </c>
      <c r="AY308" s="18" t="s">
        <v>166</v>
      </c>
      <c r="BE308" s="205">
        <f t="shared" si="4"/>
        <v>0</v>
      </c>
      <c r="BF308" s="205">
        <f t="shared" si="5"/>
        <v>0</v>
      </c>
      <c r="BG308" s="205">
        <f t="shared" si="6"/>
        <v>0</v>
      </c>
      <c r="BH308" s="205">
        <f t="shared" si="7"/>
        <v>0</v>
      </c>
      <c r="BI308" s="205">
        <f t="shared" si="8"/>
        <v>0</v>
      </c>
      <c r="BJ308" s="18" t="s">
        <v>76</v>
      </c>
      <c r="BK308" s="205">
        <f t="shared" si="9"/>
        <v>0</v>
      </c>
      <c r="BL308" s="18" t="s">
        <v>278</v>
      </c>
      <c r="BM308" s="204" t="s">
        <v>516</v>
      </c>
    </row>
    <row r="309" spans="1:65" s="2" customFormat="1" ht="21.75" customHeight="1">
      <c r="A309" s="35"/>
      <c r="B309" s="36"/>
      <c r="C309" s="193" t="s">
        <v>517</v>
      </c>
      <c r="D309" s="193" t="s">
        <v>168</v>
      </c>
      <c r="E309" s="194" t="s">
        <v>518</v>
      </c>
      <c r="F309" s="195" t="s">
        <v>519</v>
      </c>
      <c r="G309" s="196" t="s">
        <v>454</v>
      </c>
      <c r="H309" s="197">
        <v>3</v>
      </c>
      <c r="I309" s="198"/>
      <c r="J309" s="199">
        <f t="shared" si="0"/>
        <v>0</v>
      </c>
      <c r="K309" s="195" t="s">
        <v>19</v>
      </c>
      <c r="L309" s="40"/>
      <c r="M309" s="200" t="s">
        <v>19</v>
      </c>
      <c r="N309" s="201" t="s">
        <v>39</v>
      </c>
      <c r="O309" s="65"/>
      <c r="P309" s="202">
        <f t="shared" si="1"/>
        <v>0</v>
      </c>
      <c r="Q309" s="202">
        <v>9.3999999999999997E-4</v>
      </c>
      <c r="R309" s="202">
        <f t="shared" si="2"/>
        <v>2.82E-3</v>
      </c>
      <c r="S309" s="202">
        <v>0</v>
      </c>
      <c r="T309" s="203">
        <f t="shared" si="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4" t="s">
        <v>278</v>
      </c>
      <c r="AT309" s="204" t="s">
        <v>168</v>
      </c>
      <c r="AU309" s="204" t="s">
        <v>78</v>
      </c>
      <c r="AY309" s="18" t="s">
        <v>166</v>
      </c>
      <c r="BE309" s="205">
        <f t="shared" si="4"/>
        <v>0</v>
      </c>
      <c r="BF309" s="205">
        <f t="shared" si="5"/>
        <v>0</v>
      </c>
      <c r="BG309" s="205">
        <f t="shared" si="6"/>
        <v>0</v>
      </c>
      <c r="BH309" s="205">
        <f t="shared" si="7"/>
        <v>0</v>
      </c>
      <c r="BI309" s="205">
        <f t="shared" si="8"/>
        <v>0</v>
      </c>
      <c r="BJ309" s="18" t="s">
        <v>76</v>
      </c>
      <c r="BK309" s="205">
        <f t="shared" si="9"/>
        <v>0</v>
      </c>
      <c r="BL309" s="18" t="s">
        <v>278</v>
      </c>
      <c r="BM309" s="204" t="s">
        <v>520</v>
      </c>
    </row>
    <row r="310" spans="1:65" s="2" customFormat="1" ht="16.5" customHeight="1">
      <c r="A310" s="35"/>
      <c r="B310" s="36"/>
      <c r="C310" s="193" t="s">
        <v>521</v>
      </c>
      <c r="D310" s="193" t="s">
        <v>168</v>
      </c>
      <c r="E310" s="194" t="s">
        <v>522</v>
      </c>
      <c r="F310" s="195" t="s">
        <v>523</v>
      </c>
      <c r="G310" s="196" t="s">
        <v>454</v>
      </c>
      <c r="H310" s="197">
        <v>1</v>
      </c>
      <c r="I310" s="198"/>
      <c r="J310" s="199">
        <f t="shared" si="0"/>
        <v>0</v>
      </c>
      <c r="K310" s="195" t="s">
        <v>19</v>
      </c>
      <c r="L310" s="40"/>
      <c r="M310" s="200" t="s">
        <v>19</v>
      </c>
      <c r="N310" s="201" t="s">
        <v>39</v>
      </c>
      <c r="O310" s="65"/>
      <c r="P310" s="202">
        <f t="shared" si="1"/>
        <v>0</v>
      </c>
      <c r="Q310" s="202">
        <v>9.3999999999999997E-4</v>
      </c>
      <c r="R310" s="202">
        <f t="shared" si="2"/>
        <v>9.3999999999999997E-4</v>
      </c>
      <c r="S310" s="202">
        <v>0</v>
      </c>
      <c r="T310" s="203">
        <f t="shared" si="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4" t="s">
        <v>278</v>
      </c>
      <c r="AT310" s="204" t="s">
        <v>168</v>
      </c>
      <c r="AU310" s="204" t="s">
        <v>78</v>
      </c>
      <c r="AY310" s="18" t="s">
        <v>166</v>
      </c>
      <c r="BE310" s="205">
        <f t="shared" si="4"/>
        <v>0</v>
      </c>
      <c r="BF310" s="205">
        <f t="shared" si="5"/>
        <v>0</v>
      </c>
      <c r="BG310" s="205">
        <f t="shared" si="6"/>
        <v>0</v>
      </c>
      <c r="BH310" s="205">
        <f t="shared" si="7"/>
        <v>0</v>
      </c>
      <c r="BI310" s="205">
        <f t="shared" si="8"/>
        <v>0</v>
      </c>
      <c r="BJ310" s="18" t="s">
        <v>76</v>
      </c>
      <c r="BK310" s="205">
        <f t="shared" si="9"/>
        <v>0</v>
      </c>
      <c r="BL310" s="18" t="s">
        <v>278</v>
      </c>
      <c r="BM310" s="204" t="s">
        <v>524</v>
      </c>
    </row>
    <row r="311" spans="1:65" s="2" customFormat="1" ht="21.75" customHeight="1">
      <c r="A311" s="35"/>
      <c r="B311" s="36"/>
      <c r="C311" s="193" t="s">
        <v>525</v>
      </c>
      <c r="D311" s="193" t="s">
        <v>168</v>
      </c>
      <c r="E311" s="194" t="s">
        <v>526</v>
      </c>
      <c r="F311" s="195" t="s">
        <v>527</v>
      </c>
      <c r="G311" s="196" t="s">
        <v>213</v>
      </c>
      <c r="H311" s="197">
        <v>9.68</v>
      </c>
      <c r="I311" s="198"/>
      <c r="J311" s="199">
        <f t="shared" si="0"/>
        <v>0</v>
      </c>
      <c r="K311" s="195" t="s">
        <v>19</v>
      </c>
      <c r="L311" s="40"/>
      <c r="M311" s="200" t="s">
        <v>19</v>
      </c>
      <c r="N311" s="201" t="s">
        <v>39</v>
      </c>
      <c r="O311" s="65"/>
      <c r="P311" s="202">
        <f t="shared" si="1"/>
        <v>0</v>
      </c>
      <c r="Q311" s="202">
        <v>9.3999999999999997E-4</v>
      </c>
      <c r="R311" s="202">
        <f t="shared" si="2"/>
        <v>9.0992E-3</v>
      </c>
      <c r="S311" s="202">
        <v>0</v>
      </c>
      <c r="T311" s="203">
        <f t="shared" si="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4" t="s">
        <v>278</v>
      </c>
      <c r="AT311" s="204" t="s">
        <v>168</v>
      </c>
      <c r="AU311" s="204" t="s">
        <v>78</v>
      </c>
      <c r="AY311" s="18" t="s">
        <v>166</v>
      </c>
      <c r="BE311" s="205">
        <f t="shared" si="4"/>
        <v>0</v>
      </c>
      <c r="BF311" s="205">
        <f t="shared" si="5"/>
        <v>0</v>
      </c>
      <c r="BG311" s="205">
        <f t="shared" si="6"/>
        <v>0</v>
      </c>
      <c r="BH311" s="205">
        <f t="shared" si="7"/>
        <v>0</v>
      </c>
      <c r="BI311" s="205">
        <f t="shared" si="8"/>
        <v>0</v>
      </c>
      <c r="BJ311" s="18" t="s">
        <v>76</v>
      </c>
      <c r="BK311" s="205">
        <f t="shared" si="9"/>
        <v>0</v>
      </c>
      <c r="BL311" s="18" t="s">
        <v>278</v>
      </c>
      <c r="BM311" s="204" t="s">
        <v>528</v>
      </c>
    </row>
    <row r="312" spans="1:65" s="13" customFormat="1" ht="11.25">
      <c r="B312" s="206"/>
      <c r="C312" s="207"/>
      <c r="D312" s="208" t="s">
        <v>175</v>
      </c>
      <c r="E312" s="209" t="s">
        <v>19</v>
      </c>
      <c r="F312" s="210" t="s">
        <v>529</v>
      </c>
      <c r="G312" s="207"/>
      <c r="H312" s="209" t="s">
        <v>19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175</v>
      </c>
      <c r="AU312" s="216" t="s">
        <v>78</v>
      </c>
      <c r="AV312" s="13" t="s">
        <v>76</v>
      </c>
      <c r="AW312" s="13" t="s">
        <v>30</v>
      </c>
      <c r="AX312" s="13" t="s">
        <v>68</v>
      </c>
      <c r="AY312" s="216" t="s">
        <v>166</v>
      </c>
    </row>
    <row r="313" spans="1:65" s="14" customFormat="1" ht="11.25">
      <c r="B313" s="217"/>
      <c r="C313" s="218"/>
      <c r="D313" s="208" t="s">
        <v>175</v>
      </c>
      <c r="E313" s="219" t="s">
        <v>19</v>
      </c>
      <c r="F313" s="220" t="s">
        <v>530</v>
      </c>
      <c r="G313" s="218"/>
      <c r="H313" s="221">
        <v>5.21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175</v>
      </c>
      <c r="AU313" s="227" t="s">
        <v>78</v>
      </c>
      <c r="AV313" s="14" t="s">
        <v>78</v>
      </c>
      <c r="AW313" s="14" t="s">
        <v>30</v>
      </c>
      <c r="AX313" s="14" t="s">
        <v>68</v>
      </c>
      <c r="AY313" s="227" t="s">
        <v>166</v>
      </c>
    </row>
    <row r="314" spans="1:65" s="13" customFormat="1" ht="11.25">
      <c r="B314" s="206"/>
      <c r="C314" s="207"/>
      <c r="D314" s="208" t="s">
        <v>175</v>
      </c>
      <c r="E314" s="209" t="s">
        <v>19</v>
      </c>
      <c r="F314" s="210" t="s">
        <v>531</v>
      </c>
      <c r="G314" s="207"/>
      <c r="H314" s="209" t="s">
        <v>19</v>
      </c>
      <c r="I314" s="211"/>
      <c r="J314" s="207"/>
      <c r="K314" s="207"/>
      <c r="L314" s="212"/>
      <c r="M314" s="213"/>
      <c r="N314" s="214"/>
      <c r="O314" s="214"/>
      <c r="P314" s="214"/>
      <c r="Q314" s="214"/>
      <c r="R314" s="214"/>
      <c r="S314" s="214"/>
      <c r="T314" s="215"/>
      <c r="AT314" s="216" t="s">
        <v>175</v>
      </c>
      <c r="AU314" s="216" t="s">
        <v>78</v>
      </c>
      <c r="AV314" s="13" t="s">
        <v>76</v>
      </c>
      <c r="AW314" s="13" t="s">
        <v>30</v>
      </c>
      <c r="AX314" s="13" t="s">
        <v>68</v>
      </c>
      <c r="AY314" s="216" t="s">
        <v>166</v>
      </c>
    </row>
    <row r="315" spans="1:65" s="14" customFormat="1" ht="11.25">
      <c r="B315" s="217"/>
      <c r="C315" s="218"/>
      <c r="D315" s="208" t="s">
        <v>175</v>
      </c>
      <c r="E315" s="219" t="s">
        <v>19</v>
      </c>
      <c r="F315" s="220" t="s">
        <v>532</v>
      </c>
      <c r="G315" s="218"/>
      <c r="H315" s="221">
        <v>3.07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175</v>
      </c>
      <c r="AU315" s="227" t="s">
        <v>78</v>
      </c>
      <c r="AV315" s="14" t="s">
        <v>78</v>
      </c>
      <c r="AW315" s="14" t="s">
        <v>30</v>
      </c>
      <c r="AX315" s="14" t="s">
        <v>68</v>
      </c>
      <c r="AY315" s="227" t="s">
        <v>166</v>
      </c>
    </row>
    <row r="316" spans="1:65" s="13" customFormat="1" ht="11.25">
      <c r="B316" s="206"/>
      <c r="C316" s="207"/>
      <c r="D316" s="208" t="s">
        <v>175</v>
      </c>
      <c r="E316" s="209" t="s">
        <v>19</v>
      </c>
      <c r="F316" s="210" t="s">
        <v>533</v>
      </c>
      <c r="G316" s="207"/>
      <c r="H316" s="209" t="s">
        <v>19</v>
      </c>
      <c r="I316" s="211"/>
      <c r="J316" s="207"/>
      <c r="K316" s="207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175</v>
      </c>
      <c r="AU316" s="216" t="s">
        <v>78</v>
      </c>
      <c r="AV316" s="13" t="s">
        <v>76</v>
      </c>
      <c r="AW316" s="13" t="s">
        <v>30</v>
      </c>
      <c r="AX316" s="13" t="s">
        <v>68</v>
      </c>
      <c r="AY316" s="216" t="s">
        <v>166</v>
      </c>
    </row>
    <row r="317" spans="1:65" s="14" customFormat="1" ht="11.25">
      <c r="B317" s="217"/>
      <c r="C317" s="218"/>
      <c r="D317" s="208" t="s">
        <v>175</v>
      </c>
      <c r="E317" s="219" t="s">
        <v>19</v>
      </c>
      <c r="F317" s="220" t="s">
        <v>534</v>
      </c>
      <c r="G317" s="218"/>
      <c r="H317" s="221">
        <v>1.4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175</v>
      </c>
      <c r="AU317" s="227" t="s">
        <v>78</v>
      </c>
      <c r="AV317" s="14" t="s">
        <v>78</v>
      </c>
      <c r="AW317" s="14" t="s">
        <v>30</v>
      </c>
      <c r="AX317" s="14" t="s">
        <v>68</v>
      </c>
      <c r="AY317" s="227" t="s">
        <v>166</v>
      </c>
    </row>
    <row r="318" spans="1:65" s="15" customFormat="1" ht="11.25">
      <c r="B318" s="228"/>
      <c r="C318" s="229"/>
      <c r="D318" s="208" t="s">
        <v>175</v>
      </c>
      <c r="E318" s="230" t="s">
        <v>19</v>
      </c>
      <c r="F318" s="231" t="s">
        <v>182</v>
      </c>
      <c r="G318" s="229"/>
      <c r="H318" s="232">
        <v>9.68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175</v>
      </c>
      <c r="AU318" s="238" t="s">
        <v>78</v>
      </c>
      <c r="AV318" s="15" t="s">
        <v>173</v>
      </c>
      <c r="AW318" s="15" t="s">
        <v>30</v>
      </c>
      <c r="AX318" s="15" t="s">
        <v>76</v>
      </c>
      <c r="AY318" s="238" t="s">
        <v>166</v>
      </c>
    </row>
    <row r="319" spans="1:65" s="2" customFormat="1" ht="16.5" customHeight="1">
      <c r="A319" s="35"/>
      <c r="B319" s="36"/>
      <c r="C319" s="193" t="s">
        <v>535</v>
      </c>
      <c r="D319" s="193" t="s">
        <v>168</v>
      </c>
      <c r="E319" s="194" t="s">
        <v>536</v>
      </c>
      <c r="F319" s="195" t="s">
        <v>537</v>
      </c>
      <c r="G319" s="196" t="s">
        <v>213</v>
      </c>
      <c r="H319" s="197">
        <v>46.6</v>
      </c>
      <c r="I319" s="198"/>
      <c r="J319" s="199">
        <f>ROUND(I319*H319,2)</f>
        <v>0</v>
      </c>
      <c r="K319" s="195" t="s">
        <v>172</v>
      </c>
      <c r="L319" s="40"/>
      <c r="M319" s="200" t="s">
        <v>19</v>
      </c>
      <c r="N319" s="201" t="s">
        <v>39</v>
      </c>
      <c r="O319" s="65"/>
      <c r="P319" s="202">
        <f>O319*H319</f>
        <v>0</v>
      </c>
      <c r="Q319" s="202">
        <v>0</v>
      </c>
      <c r="R319" s="202">
        <f>Q319*H319</f>
        <v>0</v>
      </c>
      <c r="S319" s="202">
        <v>1.7999999999999999E-2</v>
      </c>
      <c r="T319" s="203">
        <f>S319*H319</f>
        <v>0.83879999999999999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4" t="s">
        <v>278</v>
      </c>
      <c r="AT319" s="204" t="s">
        <v>168</v>
      </c>
      <c r="AU319" s="204" t="s">
        <v>78</v>
      </c>
      <c r="AY319" s="18" t="s">
        <v>166</v>
      </c>
      <c r="BE319" s="205">
        <f>IF(N319="základní",J319,0)</f>
        <v>0</v>
      </c>
      <c r="BF319" s="205">
        <f>IF(N319="snížená",J319,0)</f>
        <v>0</v>
      </c>
      <c r="BG319" s="205">
        <f>IF(N319="zákl. přenesená",J319,0)</f>
        <v>0</v>
      </c>
      <c r="BH319" s="205">
        <f>IF(N319="sníž. přenesená",J319,0)</f>
        <v>0</v>
      </c>
      <c r="BI319" s="205">
        <f>IF(N319="nulová",J319,0)</f>
        <v>0</v>
      </c>
      <c r="BJ319" s="18" t="s">
        <v>76</v>
      </c>
      <c r="BK319" s="205">
        <f>ROUND(I319*H319,2)</f>
        <v>0</v>
      </c>
      <c r="BL319" s="18" t="s">
        <v>278</v>
      </c>
      <c r="BM319" s="204" t="s">
        <v>538</v>
      </c>
    </row>
    <row r="320" spans="1:65" s="13" customFormat="1" ht="11.25">
      <c r="B320" s="206"/>
      <c r="C320" s="207"/>
      <c r="D320" s="208" t="s">
        <v>175</v>
      </c>
      <c r="E320" s="209" t="s">
        <v>19</v>
      </c>
      <c r="F320" s="210" t="s">
        <v>539</v>
      </c>
      <c r="G320" s="207"/>
      <c r="H320" s="209" t="s">
        <v>19</v>
      </c>
      <c r="I320" s="211"/>
      <c r="J320" s="207"/>
      <c r="K320" s="207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175</v>
      </c>
      <c r="AU320" s="216" t="s">
        <v>78</v>
      </c>
      <c r="AV320" s="13" t="s">
        <v>76</v>
      </c>
      <c r="AW320" s="13" t="s">
        <v>30</v>
      </c>
      <c r="AX320" s="13" t="s">
        <v>68</v>
      </c>
      <c r="AY320" s="216" t="s">
        <v>166</v>
      </c>
    </row>
    <row r="321" spans="1:65" s="14" customFormat="1" ht="11.25">
      <c r="B321" s="217"/>
      <c r="C321" s="218"/>
      <c r="D321" s="208" t="s">
        <v>175</v>
      </c>
      <c r="E321" s="219" t="s">
        <v>19</v>
      </c>
      <c r="F321" s="220" t="s">
        <v>540</v>
      </c>
      <c r="G321" s="218"/>
      <c r="H321" s="221">
        <v>46.6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175</v>
      </c>
      <c r="AU321" s="227" t="s">
        <v>78</v>
      </c>
      <c r="AV321" s="14" t="s">
        <v>78</v>
      </c>
      <c r="AW321" s="14" t="s">
        <v>30</v>
      </c>
      <c r="AX321" s="14" t="s">
        <v>76</v>
      </c>
      <c r="AY321" s="227" t="s">
        <v>166</v>
      </c>
    </row>
    <row r="322" spans="1:65" s="2" customFormat="1" ht="33" customHeight="1">
      <c r="A322" s="35"/>
      <c r="B322" s="36"/>
      <c r="C322" s="193" t="s">
        <v>541</v>
      </c>
      <c r="D322" s="193" t="s">
        <v>168</v>
      </c>
      <c r="E322" s="194" t="s">
        <v>542</v>
      </c>
      <c r="F322" s="195" t="s">
        <v>543</v>
      </c>
      <c r="G322" s="196" t="s">
        <v>384</v>
      </c>
      <c r="H322" s="252"/>
      <c r="I322" s="198"/>
      <c r="J322" s="199">
        <f>ROUND(I322*H322,2)</f>
        <v>0</v>
      </c>
      <c r="K322" s="195" t="s">
        <v>172</v>
      </c>
      <c r="L322" s="40"/>
      <c r="M322" s="200" t="s">
        <v>19</v>
      </c>
      <c r="N322" s="201" t="s">
        <v>39</v>
      </c>
      <c r="O322" s="65"/>
      <c r="P322" s="202">
        <f>O322*H322</f>
        <v>0</v>
      </c>
      <c r="Q322" s="202">
        <v>0</v>
      </c>
      <c r="R322" s="202">
        <f>Q322*H322</f>
        <v>0</v>
      </c>
      <c r="S322" s="202">
        <v>0</v>
      </c>
      <c r="T322" s="20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4" t="s">
        <v>278</v>
      </c>
      <c r="AT322" s="204" t="s">
        <v>168</v>
      </c>
      <c r="AU322" s="204" t="s">
        <v>78</v>
      </c>
      <c r="AY322" s="18" t="s">
        <v>166</v>
      </c>
      <c r="BE322" s="205">
        <f>IF(N322="základní",J322,0)</f>
        <v>0</v>
      </c>
      <c r="BF322" s="205">
        <f>IF(N322="snížená",J322,0)</f>
        <v>0</v>
      </c>
      <c r="BG322" s="205">
        <f>IF(N322="zákl. přenesená",J322,0)</f>
        <v>0</v>
      </c>
      <c r="BH322" s="205">
        <f>IF(N322="sníž. přenesená",J322,0)</f>
        <v>0</v>
      </c>
      <c r="BI322" s="205">
        <f>IF(N322="nulová",J322,0)</f>
        <v>0</v>
      </c>
      <c r="BJ322" s="18" t="s">
        <v>76</v>
      </c>
      <c r="BK322" s="205">
        <f>ROUND(I322*H322,2)</f>
        <v>0</v>
      </c>
      <c r="BL322" s="18" t="s">
        <v>278</v>
      </c>
      <c r="BM322" s="204" t="s">
        <v>544</v>
      </c>
    </row>
    <row r="323" spans="1:65" s="12" customFormat="1" ht="22.9" customHeight="1">
      <c r="B323" s="177"/>
      <c r="C323" s="178"/>
      <c r="D323" s="179" t="s">
        <v>67</v>
      </c>
      <c r="E323" s="191" t="s">
        <v>545</v>
      </c>
      <c r="F323" s="191" t="s">
        <v>546</v>
      </c>
      <c r="G323" s="178"/>
      <c r="H323" s="178"/>
      <c r="I323" s="181"/>
      <c r="J323" s="192">
        <f>BK323</f>
        <v>0</v>
      </c>
      <c r="K323" s="178"/>
      <c r="L323" s="183"/>
      <c r="M323" s="184"/>
      <c r="N323" s="185"/>
      <c r="O323" s="185"/>
      <c r="P323" s="186">
        <f>SUM(P324:P372)</f>
        <v>0</v>
      </c>
      <c r="Q323" s="185"/>
      <c r="R323" s="186">
        <f>SUM(R324:R372)</f>
        <v>20.371907738000001</v>
      </c>
      <c r="S323" s="185"/>
      <c r="T323" s="187">
        <f>SUM(T324:T372)</f>
        <v>0</v>
      </c>
      <c r="AR323" s="188" t="s">
        <v>78</v>
      </c>
      <c r="AT323" s="189" t="s">
        <v>67</v>
      </c>
      <c r="AU323" s="189" t="s">
        <v>76</v>
      </c>
      <c r="AY323" s="188" t="s">
        <v>166</v>
      </c>
      <c r="BK323" s="190">
        <f>SUM(BK324:BK372)</f>
        <v>0</v>
      </c>
    </row>
    <row r="324" spans="1:65" s="2" customFormat="1" ht="21.75" customHeight="1">
      <c r="A324" s="35"/>
      <c r="B324" s="36"/>
      <c r="C324" s="193" t="s">
        <v>547</v>
      </c>
      <c r="D324" s="193" t="s">
        <v>168</v>
      </c>
      <c r="E324" s="194" t="s">
        <v>548</v>
      </c>
      <c r="F324" s="195" t="s">
        <v>549</v>
      </c>
      <c r="G324" s="196" t="s">
        <v>213</v>
      </c>
      <c r="H324" s="197">
        <v>405.59399999999999</v>
      </c>
      <c r="I324" s="198"/>
      <c r="J324" s="199">
        <f>ROUND(I324*H324,2)</f>
        <v>0</v>
      </c>
      <c r="K324" s="195" t="s">
        <v>172</v>
      </c>
      <c r="L324" s="40"/>
      <c r="M324" s="200" t="s">
        <v>19</v>
      </c>
      <c r="N324" s="201" t="s">
        <v>39</v>
      </c>
      <c r="O324" s="65"/>
      <c r="P324" s="202">
        <f>O324*H324</f>
        <v>0</v>
      </c>
      <c r="Q324" s="202">
        <v>2.9999999999999997E-4</v>
      </c>
      <c r="R324" s="202">
        <f>Q324*H324</f>
        <v>0.12167819999999999</v>
      </c>
      <c r="S324" s="202">
        <v>0</v>
      </c>
      <c r="T324" s="20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4" t="s">
        <v>278</v>
      </c>
      <c r="AT324" s="204" t="s">
        <v>168</v>
      </c>
      <c r="AU324" s="204" t="s">
        <v>78</v>
      </c>
      <c r="AY324" s="18" t="s">
        <v>166</v>
      </c>
      <c r="BE324" s="205">
        <f>IF(N324="základní",J324,0)</f>
        <v>0</v>
      </c>
      <c r="BF324" s="205">
        <f>IF(N324="snížená",J324,0)</f>
        <v>0</v>
      </c>
      <c r="BG324" s="205">
        <f>IF(N324="zákl. přenesená",J324,0)</f>
        <v>0</v>
      </c>
      <c r="BH324" s="205">
        <f>IF(N324="sníž. přenesená",J324,0)</f>
        <v>0</v>
      </c>
      <c r="BI324" s="205">
        <f>IF(N324="nulová",J324,0)</f>
        <v>0</v>
      </c>
      <c r="BJ324" s="18" t="s">
        <v>76</v>
      </c>
      <c r="BK324" s="205">
        <f>ROUND(I324*H324,2)</f>
        <v>0</v>
      </c>
      <c r="BL324" s="18" t="s">
        <v>278</v>
      </c>
      <c r="BM324" s="204" t="s">
        <v>550</v>
      </c>
    </row>
    <row r="325" spans="1:65" s="13" customFormat="1" ht="11.25">
      <c r="B325" s="206"/>
      <c r="C325" s="207"/>
      <c r="D325" s="208" t="s">
        <v>175</v>
      </c>
      <c r="E325" s="209" t="s">
        <v>19</v>
      </c>
      <c r="F325" s="210" t="s">
        <v>551</v>
      </c>
      <c r="G325" s="207"/>
      <c r="H325" s="209" t="s">
        <v>19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175</v>
      </c>
      <c r="AU325" s="216" t="s">
        <v>78</v>
      </c>
      <c r="AV325" s="13" t="s">
        <v>76</v>
      </c>
      <c r="AW325" s="13" t="s">
        <v>30</v>
      </c>
      <c r="AX325" s="13" t="s">
        <v>68</v>
      </c>
      <c r="AY325" s="216" t="s">
        <v>166</v>
      </c>
    </row>
    <row r="326" spans="1:65" s="14" customFormat="1" ht="11.25">
      <c r="B326" s="217"/>
      <c r="C326" s="218"/>
      <c r="D326" s="208" t="s">
        <v>175</v>
      </c>
      <c r="E326" s="219" t="s">
        <v>19</v>
      </c>
      <c r="F326" s="220" t="s">
        <v>552</v>
      </c>
      <c r="G326" s="218"/>
      <c r="H326" s="221">
        <v>265.12400000000002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175</v>
      </c>
      <c r="AU326" s="227" t="s">
        <v>78</v>
      </c>
      <c r="AV326" s="14" t="s">
        <v>78</v>
      </c>
      <c r="AW326" s="14" t="s">
        <v>30</v>
      </c>
      <c r="AX326" s="14" t="s">
        <v>68</v>
      </c>
      <c r="AY326" s="227" t="s">
        <v>166</v>
      </c>
    </row>
    <row r="327" spans="1:65" s="13" customFormat="1" ht="11.25">
      <c r="B327" s="206"/>
      <c r="C327" s="207"/>
      <c r="D327" s="208" t="s">
        <v>175</v>
      </c>
      <c r="E327" s="209" t="s">
        <v>19</v>
      </c>
      <c r="F327" s="210" t="s">
        <v>237</v>
      </c>
      <c r="G327" s="207"/>
      <c r="H327" s="209" t="s">
        <v>19</v>
      </c>
      <c r="I327" s="211"/>
      <c r="J327" s="207"/>
      <c r="K327" s="207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175</v>
      </c>
      <c r="AU327" s="216" t="s">
        <v>78</v>
      </c>
      <c r="AV327" s="13" t="s">
        <v>76</v>
      </c>
      <c r="AW327" s="13" t="s">
        <v>30</v>
      </c>
      <c r="AX327" s="13" t="s">
        <v>68</v>
      </c>
      <c r="AY327" s="216" t="s">
        <v>166</v>
      </c>
    </row>
    <row r="328" spans="1:65" s="14" customFormat="1" ht="11.25">
      <c r="B328" s="217"/>
      <c r="C328" s="218"/>
      <c r="D328" s="208" t="s">
        <v>175</v>
      </c>
      <c r="E328" s="219" t="s">
        <v>19</v>
      </c>
      <c r="F328" s="220" t="s">
        <v>272</v>
      </c>
      <c r="G328" s="218"/>
      <c r="H328" s="221">
        <v>51.77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175</v>
      </c>
      <c r="AU328" s="227" t="s">
        <v>78</v>
      </c>
      <c r="AV328" s="14" t="s">
        <v>78</v>
      </c>
      <c r="AW328" s="14" t="s">
        <v>30</v>
      </c>
      <c r="AX328" s="14" t="s">
        <v>68</v>
      </c>
      <c r="AY328" s="227" t="s">
        <v>166</v>
      </c>
    </row>
    <row r="329" spans="1:65" s="13" customFormat="1" ht="11.25">
      <c r="B329" s="206"/>
      <c r="C329" s="207"/>
      <c r="D329" s="208" t="s">
        <v>175</v>
      </c>
      <c r="E329" s="209" t="s">
        <v>19</v>
      </c>
      <c r="F329" s="210" t="s">
        <v>553</v>
      </c>
      <c r="G329" s="207"/>
      <c r="H329" s="209" t="s">
        <v>19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175</v>
      </c>
      <c r="AU329" s="216" t="s">
        <v>78</v>
      </c>
      <c r="AV329" s="13" t="s">
        <v>76</v>
      </c>
      <c r="AW329" s="13" t="s">
        <v>30</v>
      </c>
      <c r="AX329" s="13" t="s">
        <v>68</v>
      </c>
      <c r="AY329" s="216" t="s">
        <v>166</v>
      </c>
    </row>
    <row r="330" spans="1:65" s="14" customFormat="1" ht="11.25">
      <c r="B330" s="217"/>
      <c r="C330" s="218"/>
      <c r="D330" s="208" t="s">
        <v>175</v>
      </c>
      <c r="E330" s="219" t="s">
        <v>19</v>
      </c>
      <c r="F330" s="220" t="s">
        <v>554</v>
      </c>
      <c r="G330" s="218"/>
      <c r="H330" s="221">
        <v>88.7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175</v>
      </c>
      <c r="AU330" s="227" t="s">
        <v>78</v>
      </c>
      <c r="AV330" s="14" t="s">
        <v>78</v>
      </c>
      <c r="AW330" s="14" t="s">
        <v>30</v>
      </c>
      <c r="AX330" s="14" t="s">
        <v>68</v>
      </c>
      <c r="AY330" s="227" t="s">
        <v>166</v>
      </c>
    </row>
    <row r="331" spans="1:65" s="15" customFormat="1" ht="11.25">
      <c r="B331" s="228"/>
      <c r="C331" s="229"/>
      <c r="D331" s="208" t="s">
        <v>175</v>
      </c>
      <c r="E331" s="230" t="s">
        <v>19</v>
      </c>
      <c r="F331" s="231" t="s">
        <v>182</v>
      </c>
      <c r="G331" s="229"/>
      <c r="H331" s="232">
        <v>405.59399999999999</v>
      </c>
      <c r="I331" s="233"/>
      <c r="J331" s="229"/>
      <c r="K331" s="229"/>
      <c r="L331" s="234"/>
      <c r="M331" s="235"/>
      <c r="N331" s="236"/>
      <c r="O331" s="236"/>
      <c r="P331" s="236"/>
      <c r="Q331" s="236"/>
      <c r="R331" s="236"/>
      <c r="S331" s="236"/>
      <c r="T331" s="237"/>
      <c r="AT331" s="238" t="s">
        <v>175</v>
      </c>
      <c r="AU331" s="238" t="s">
        <v>78</v>
      </c>
      <c r="AV331" s="15" t="s">
        <v>173</v>
      </c>
      <c r="AW331" s="15" t="s">
        <v>30</v>
      </c>
      <c r="AX331" s="15" t="s">
        <v>76</v>
      </c>
      <c r="AY331" s="238" t="s">
        <v>166</v>
      </c>
    </row>
    <row r="332" spans="1:65" s="2" customFormat="1" ht="33" customHeight="1">
      <c r="A332" s="35"/>
      <c r="B332" s="36"/>
      <c r="C332" s="193" t="s">
        <v>555</v>
      </c>
      <c r="D332" s="193" t="s">
        <v>168</v>
      </c>
      <c r="E332" s="194" t="s">
        <v>556</v>
      </c>
      <c r="F332" s="195" t="s">
        <v>557</v>
      </c>
      <c r="G332" s="196" t="s">
        <v>213</v>
      </c>
      <c r="H332" s="197">
        <v>405.59399999999999</v>
      </c>
      <c r="I332" s="198"/>
      <c r="J332" s="199">
        <f>ROUND(I332*H332,2)</f>
        <v>0</v>
      </c>
      <c r="K332" s="195" t="s">
        <v>172</v>
      </c>
      <c r="L332" s="40"/>
      <c r="M332" s="200" t="s">
        <v>19</v>
      </c>
      <c r="N332" s="201" t="s">
        <v>39</v>
      </c>
      <c r="O332" s="65"/>
      <c r="P332" s="202">
        <f>O332*H332</f>
        <v>0</v>
      </c>
      <c r="Q332" s="202">
        <v>1.2E-2</v>
      </c>
      <c r="R332" s="202">
        <f>Q332*H332</f>
        <v>4.8671280000000001</v>
      </c>
      <c r="S332" s="202">
        <v>0</v>
      </c>
      <c r="T332" s="20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4" t="s">
        <v>278</v>
      </c>
      <c r="AT332" s="204" t="s">
        <v>168</v>
      </c>
      <c r="AU332" s="204" t="s">
        <v>78</v>
      </c>
      <c r="AY332" s="18" t="s">
        <v>166</v>
      </c>
      <c r="BE332" s="205">
        <f>IF(N332="základní",J332,0)</f>
        <v>0</v>
      </c>
      <c r="BF332" s="205">
        <f>IF(N332="snížená",J332,0)</f>
        <v>0</v>
      </c>
      <c r="BG332" s="205">
        <f>IF(N332="zákl. přenesená",J332,0)</f>
        <v>0</v>
      </c>
      <c r="BH332" s="205">
        <f>IF(N332="sníž. přenesená",J332,0)</f>
        <v>0</v>
      </c>
      <c r="BI332" s="205">
        <f>IF(N332="nulová",J332,0)</f>
        <v>0</v>
      </c>
      <c r="BJ332" s="18" t="s">
        <v>76</v>
      </c>
      <c r="BK332" s="205">
        <f>ROUND(I332*H332,2)</f>
        <v>0</v>
      </c>
      <c r="BL332" s="18" t="s">
        <v>278</v>
      </c>
      <c r="BM332" s="204" t="s">
        <v>558</v>
      </c>
    </row>
    <row r="333" spans="1:65" s="13" customFormat="1" ht="11.25">
      <c r="B333" s="206"/>
      <c r="C333" s="207"/>
      <c r="D333" s="208" t="s">
        <v>175</v>
      </c>
      <c r="E333" s="209" t="s">
        <v>19</v>
      </c>
      <c r="F333" s="210" t="s">
        <v>551</v>
      </c>
      <c r="G333" s="207"/>
      <c r="H333" s="209" t="s">
        <v>19</v>
      </c>
      <c r="I333" s="211"/>
      <c r="J333" s="207"/>
      <c r="K333" s="207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175</v>
      </c>
      <c r="AU333" s="216" t="s">
        <v>78</v>
      </c>
      <c r="AV333" s="13" t="s">
        <v>76</v>
      </c>
      <c r="AW333" s="13" t="s">
        <v>30</v>
      </c>
      <c r="AX333" s="13" t="s">
        <v>68</v>
      </c>
      <c r="AY333" s="216" t="s">
        <v>166</v>
      </c>
    </row>
    <row r="334" spans="1:65" s="14" customFormat="1" ht="11.25">
      <c r="B334" s="217"/>
      <c r="C334" s="218"/>
      <c r="D334" s="208" t="s">
        <v>175</v>
      </c>
      <c r="E334" s="219" t="s">
        <v>19</v>
      </c>
      <c r="F334" s="220" t="s">
        <v>552</v>
      </c>
      <c r="G334" s="218"/>
      <c r="H334" s="221">
        <v>265.12400000000002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175</v>
      </c>
      <c r="AU334" s="227" t="s">
        <v>78</v>
      </c>
      <c r="AV334" s="14" t="s">
        <v>78</v>
      </c>
      <c r="AW334" s="14" t="s">
        <v>30</v>
      </c>
      <c r="AX334" s="14" t="s">
        <v>68</v>
      </c>
      <c r="AY334" s="227" t="s">
        <v>166</v>
      </c>
    </row>
    <row r="335" spans="1:65" s="13" customFormat="1" ht="11.25">
      <c r="B335" s="206"/>
      <c r="C335" s="207"/>
      <c r="D335" s="208" t="s">
        <v>175</v>
      </c>
      <c r="E335" s="209" t="s">
        <v>19</v>
      </c>
      <c r="F335" s="210" t="s">
        <v>237</v>
      </c>
      <c r="G335" s="207"/>
      <c r="H335" s="209" t="s">
        <v>19</v>
      </c>
      <c r="I335" s="211"/>
      <c r="J335" s="207"/>
      <c r="K335" s="207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175</v>
      </c>
      <c r="AU335" s="216" t="s">
        <v>78</v>
      </c>
      <c r="AV335" s="13" t="s">
        <v>76</v>
      </c>
      <c r="AW335" s="13" t="s">
        <v>30</v>
      </c>
      <c r="AX335" s="13" t="s">
        <v>68</v>
      </c>
      <c r="AY335" s="216" t="s">
        <v>166</v>
      </c>
    </row>
    <row r="336" spans="1:65" s="14" customFormat="1" ht="11.25">
      <c r="B336" s="217"/>
      <c r="C336" s="218"/>
      <c r="D336" s="208" t="s">
        <v>175</v>
      </c>
      <c r="E336" s="219" t="s">
        <v>19</v>
      </c>
      <c r="F336" s="220" t="s">
        <v>272</v>
      </c>
      <c r="G336" s="218"/>
      <c r="H336" s="221">
        <v>51.77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175</v>
      </c>
      <c r="AU336" s="227" t="s">
        <v>78</v>
      </c>
      <c r="AV336" s="14" t="s">
        <v>78</v>
      </c>
      <c r="AW336" s="14" t="s">
        <v>30</v>
      </c>
      <c r="AX336" s="14" t="s">
        <v>68</v>
      </c>
      <c r="AY336" s="227" t="s">
        <v>166</v>
      </c>
    </row>
    <row r="337" spans="1:65" s="13" customFormat="1" ht="11.25">
      <c r="B337" s="206"/>
      <c r="C337" s="207"/>
      <c r="D337" s="208" t="s">
        <v>175</v>
      </c>
      <c r="E337" s="209" t="s">
        <v>19</v>
      </c>
      <c r="F337" s="210" t="s">
        <v>553</v>
      </c>
      <c r="G337" s="207"/>
      <c r="H337" s="209" t="s">
        <v>19</v>
      </c>
      <c r="I337" s="211"/>
      <c r="J337" s="207"/>
      <c r="K337" s="207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175</v>
      </c>
      <c r="AU337" s="216" t="s">
        <v>78</v>
      </c>
      <c r="AV337" s="13" t="s">
        <v>76</v>
      </c>
      <c r="AW337" s="13" t="s">
        <v>30</v>
      </c>
      <c r="AX337" s="13" t="s">
        <v>68</v>
      </c>
      <c r="AY337" s="216" t="s">
        <v>166</v>
      </c>
    </row>
    <row r="338" spans="1:65" s="14" customFormat="1" ht="11.25">
      <c r="B338" s="217"/>
      <c r="C338" s="218"/>
      <c r="D338" s="208" t="s">
        <v>175</v>
      </c>
      <c r="E338" s="219" t="s">
        <v>19</v>
      </c>
      <c r="F338" s="220" t="s">
        <v>554</v>
      </c>
      <c r="G338" s="218"/>
      <c r="H338" s="221">
        <v>88.7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175</v>
      </c>
      <c r="AU338" s="227" t="s">
        <v>78</v>
      </c>
      <c r="AV338" s="14" t="s">
        <v>78</v>
      </c>
      <c r="AW338" s="14" t="s">
        <v>30</v>
      </c>
      <c r="AX338" s="14" t="s">
        <v>68</v>
      </c>
      <c r="AY338" s="227" t="s">
        <v>166</v>
      </c>
    </row>
    <row r="339" spans="1:65" s="15" customFormat="1" ht="11.25">
      <c r="B339" s="228"/>
      <c r="C339" s="229"/>
      <c r="D339" s="208" t="s">
        <v>175</v>
      </c>
      <c r="E339" s="230" t="s">
        <v>19</v>
      </c>
      <c r="F339" s="231" t="s">
        <v>182</v>
      </c>
      <c r="G339" s="229"/>
      <c r="H339" s="232">
        <v>405.59399999999999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AT339" s="238" t="s">
        <v>175</v>
      </c>
      <c r="AU339" s="238" t="s">
        <v>78</v>
      </c>
      <c r="AV339" s="15" t="s">
        <v>173</v>
      </c>
      <c r="AW339" s="15" t="s">
        <v>30</v>
      </c>
      <c r="AX339" s="15" t="s">
        <v>76</v>
      </c>
      <c r="AY339" s="238" t="s">
        <v>166</v>
      </c>
    </row>
    <row r="340" spans="1:65" s="2" customFormat="1" ht="21.75" customHeight="1">
      <c r="A340" s="35"/>
      <c r="B340" s="36"/>
      <c r="C340" s="193" t="s">
        <v>559</v>
      </c>
      <c r="D340" s="193" t="s">
        <v>168</v>
      </c>
      <c r="E340" s="194" t="s">
        <v>560</v>
      </c>
      <c r="F340" s="195" t="s">
        <v>561</v>
      </c>
      <c r="G340" s="196" t="s">
        <v>337</v>
      </c>
      <c r="H340" s="197">
        <v>20</v>
      </c>
      <c r="I340" s="198"/>
      <c r="J340" s="199">
        <f>ROUND(I340*H340,2)</f>
        <v>0</v>
      </c>
      <c r="K340" s="195" t="s">
        <v>172</v>
      </c>
      <c r="L340" s="40"/>
      <c r="M340" s="200" t="s">
        <v>19</v>
      </c>
      <c r="N340" s="201" t="s">
        <v>39</v>
      </c>
      <c r="O340" s="65"/>
      <c r="P340" s="202">
        <f>O340*H340</f>
        <v>0</v>
      </c>
      <c r="Q340" s="202">
        <v>0</v>
      </c>
      <c r="R340" s="202">
        <f>Q340*H340</f>
        <v>0</v>
      </c>
      <c r="S340" s="202">
        <v>0</v>
      </c>
      <c r="T340" s="203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4" t="s">
        <v>278</v>
      </c>
      <c r="AT340" s="204" t="s">
        <v>168</v>
      </c>
      <c r="AU340" s="204" t="s">
        <v>78</v>
      </c>
      <c r="AY340" s="18" t="s">
        <v>166</v>
      </c>
      <c r="BE340" s="205">
        <f>IF(N340="základní",J340,0)</f>
        <v>0</v>
      </c>
      <c r="BF340" s="205">
        <f>IF(N340="snížená",J340,0)</f>
        <v>0</v>
      </c>
      <c r="BG340" s="205">
        <f>IF(N340="zákl. přenesená",J340,0)</f>
        <v>0</v>
      </c>
      <c r="BH340" s="205">
        <f>IF(N340="sníž. přenesená",J340,0)</f>
        <v>0</v>
      </c>
      <c r="BI340" s="205">
        <f>IF(N340="nulová",J340,0)</f>
        <v>0</v>
      </c>
      <c r="BJ340" s="18" t="s">
        <v>76</v>
      </c>
      <c r="BK340" s="205">
        <f>ROUND(I340*H340,2)</f>
        <v>0</v>
      </c>
      <c r="BL340" s="18" t="s">
        <v>278</v>
      </c>
      <c r="BM340" s="204" t="s">
        <v>562</v>
      </c>
    </row>
    <row r="341" spans="1:65" s="13" customFormat="1" ht="11.25">
      <c r="B341" s="206"/>
      <c r="C341" s="207"/>
      <c r="D341" s="208" t="s">
        <v>175</v>
      </c>
      <c r="E341" s="209" t="s">
        <v>19</v>
      </c>
      <c r="F341" s="210" t="s">
        <v>563</v>
      </c>
      <c r="G341" s="207"/>
      <c r="H341" s="209" t="s">
        <v>19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175</v>
      </c>
      <c r="AU341" s="216" t="s">
        <v>78</v>
      </c>
      <c r="AV341" s="13" t="s">
        <v>76</v>
      </c>
      <c r="AW341" s="13" t="s">
        <v>30</v>
      </c>
      <c r="AX341" s="13" t="s">
        <v>68</v>
      </c>
      <c r="AY341" s="216" t="s">
        <v>166</v>
      </c>
    </row>
    <row r="342" spans="1:65" s="14" customFormat="1" ht="11.25">
      <c r="B342" s="217"/>
      <c r="C342" s="218"/>
      <c r="D342" s="208" t="s">
        <v>175</v>
      </c>
      <c r="E342" s="219" t="s">
        <v>19</v>
      </c>
      <c r="F342" s="220" t="s">
        <v>297</v>
      </c>
      <c r="G342" s="218"/>
      <c r="H342" s="221">
        <v>20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175</v>
      </c>
      <c r="AU342" s="227" t="s">
        <v>78</v>
      </c>
      <c r="AV342" s="14" t="s">
        <v>78</v>
      </c>
      <c r="AW342" s="14" t="s">
        <v>30</v>
      </c>
      <c r="AX342" s="14" t="s">
        <v>76</v>
      </c>
      <c r="AY342" s="227" t="s">
        <v>166</v>
      </c>
    </row>
    <row r="343" spans="1:65" s="2" customFormat="1" ht="16.5" customHeight="1">
      <c r="A343" s="35"/>
      <c r="B343" s="36"/>
      <c r="C343" s="239" t="s">
        <v>564</v>
      </c>
      <c r="D343" s="239" t="s">
        <v>184</v>
      </c>
      <c r="E343" s="240" t="s">
        <v>565</v>
      </c>
      <c r="F343" s="241" t="s">
        <v>566</v>
      </c>
      <c r="G343" s="242" t="s">
        <v>337</v>
      </c>
      <c r="H343" s="243">
        <v>22</v>
      </c>
      <c r="I343" s="244"/>
      <c r="J343" s="245">
        <f>ROUND(I343*H343,2)</f>
        <v>0</v>
      </c>
      <c r="K343" s="241" t="s">
        <v>172</v>
      </c>
      <c r="L343" s="246"/>
      <c r="M343" s="247" t="s">
        <v>19</v>
      </c>
      <c r="N343" s="248" t="s">
        <v>39</v>
      </c>
      <c r="O343" s="65"/>
      <c r="P343" s="202">
        <f>O343*H343</f>
        <v>0</v>
      </c>
      <c r="Q343" s="202">
        <v>1E-4</v>
      </c>
      <c r="R343" s="202">
        <f>Q343*H343</f>
        <v>2.2000000000000001E-3</v>
      </c>
      <c r="S343" s="202">
        <v>0</v>
      </c>
      <c r="T343" s="203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4" t="s">
        <v>372</v>
      </c>
      <c r="AT343" s="204" t="s">
        <v>184</v>
      </c>
      <c r="AU343" s="204" t="s">
        <v>78</v>
      </c>
      <c r="AY343" s="18" t="s">
        <v>166</v>
      </c>
      <c r="BE343" s="205">
        <f>IF(N343="základní",J343,0)</f>
        <v>0</v>
      </c>
      <c r="BF343" s="205">
        <f>IF(N343="snížená",J343,0)</f>
        <v>0</v>
      </c>
      <c r="BG343" s="205">
        <f>IF(N343="zákl. přenesená",J343,0)</f>
        <v>0</v>
      </c>
      <c r="BH343" s="205">
        <f>IF(N343="sníž. přenesená",J343,0)</f>
        <v>0</v>
      </c>
      <c r="BI343" s="205">
        <f>IF(N343="nulová",J343,0)</f>
        <v>0</v>
      </c>
      <c r="BJ343" s="18" t="s">
        <v>76</v>
      </c>
      <c r="BK343" s="205">
        <f>ROUND(I343*H343,2)</f>
        <v>0</v>
      </c>
      <c r="BL343" s="18" t="s">
        <v>278</v>
      </c>
      <c r="BM343" s="204" t="s">
        <v>567</v>
      </c>
    </row>
    <row r="344" spans="1:65" s="14" customFormat="1" ht="11.25">
      <c r="B344" s="217"/>
      <c r="C344" s="218"/>
      <c r="D344" s="208" t="s">
        <v>175</v>
      </c>
      <c r="E344" s="219" t="s">
        <v>19</v>
      </c>
      <c r="F344" s="220" t="s">
        <v>568</v>
      </c>
      <c r="G344" s="218"/>
      <c r="H344" s="221">
        <v>22</v>
      </c>
      <c r="I344" s="222"/>
      <c r="J344" s="218"/>
      <c r="K344" s="218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175</v>
      </c>
      <c r="AU344" s="227" t="s">
        <v>78</v>
      </c>
      <c r="AV344" s="14" t="s">
        <v>78</v>
      </c>
      <c r="AW344" s="14" t="s">
        <v>30</v>
      </c>
      <c r="AX344" s="14" t="s">
        <v>76</v>
      </c>
      <c r="AY344" s="227" t="s">
        <v>166</v>
      </c>
    </row>
    <row r="345" spans="1:65" s="2" customFormat="1" ht="21.75" customHeight="1">
      <c r="A345" s="35"/>
      <c r="B345" s="36"/>
      <c r="C345" s="193" t="s">
        <v>569</v>
      </c>
      <c r="D345" s="193" t="s">
        <v>168</v>
      </c>
      <c r="E345" s="194" t="s">
        <v>570</v>
      </c>
      <c r="F345" s="195" t="s">
        <v>571</v>
      </c>
      <c r="G345" s="196" t="s">
        <v>337</v>
      </c>
      <c r="H345" s="197">
        <v>27.036999999999999</v>
      </c>
      <c r="I345" s="198"/>
      <c r="J345" s="199">
        <f>ROUND(I345*H345,2)</f>
        <v>0</v>
      </c>
      <c r="K345" s="195" t="s">
        <v>172</v>
      </c>
      <c r="L345" s="40"/>
      <c r="M345" s="200" t="s">
        <v>19</v>
      </c>
      <c r="N345" s="201" t="s">
        <v>39</v>
      </c>
      <c r="O345" s="65"/>
      <c r="P345" s="202">
        <f>O345*H345</f>
        <v>0</v>
      </c>
      <c r="Q345" s="202">
        <v>5.8399999999999999E-4</v>
      </c>
      <c r="R345" s="202">
        <f>Q345*H345</f>
        <v>1.5789608E-2</v>
      </c>
      <c r="S345" s="202">
        <v>0</v>
      </c>
      <c r="T345" s="203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4" t="s">
        <v>278</v>
      </c>
      <c r="AT345" s="204" t="s">
        <v>168</v>
      </c>
      <c r="AU345" s="204" t="s">
        <v>78</v>
      </c>
      <c r="AY345" s="18" t="s">
        <v>166</v>
      </c>
      <c r="BE345" s="205">
        <f>IF(N345="základní",J345,0)</f>
        <v>0</v>
      </c>
      <c r="BF345" s="205">
        <f>IF(N345="snížená",J345,0)</f>
        <v>0</v>
      </c>
      <c r="BG345" s="205">
        <f>IF(N345="zákl. přenesená",J345,0)</f>
        <v>0</v>
      </c>
      <c r="BH345" s="205">
        <f>IF(N345="sníž. přenesená",J345,0)</f>
        <v>0</v>
      </c>
      <c r="BI345" s="205">
        <f>IF(N345="nulová",J345,0)</f>
        <v>0</v>
      </c>
      <c r="BJ345" s="18" t="s">
        <v>76</v>
      </c>
      <c r="BK345" s="205">
        <f>ROUND(I345*H345,2)</f>
        <v>0</v>
      </c>
      <c r="BL345" s="18" t="s">
        <v>278</v>
      </c>
      <c r="BM345" s="204" t="s">
        <v>572</v>
      </c>
    </row>
    <row r="346" spans="1:65" s="13" customFormat="1" ht="11.25">
      <c r="B346" s="206"/>
      <c r="C346" s="207"/>
      <c r="D346" s="208" t="s">
        <v>175</v>
      </c>
      <c r="E346" s="209" t="s">
        <v>19</v>
      </c>
      <c r="F346" s="210" t="s">
        <v>573</v>
      </c>
      <c r="G346" s="207"/>
      <c r="H346" s="209" t="s">
        <v>19</v>
      </c>
      <c r="I346" s="211"/>
      <c r="J346" s="207"/>
      <c r="K346" s="207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175</v>
      </c>
      <c r="AU346" s="216" t="s">
        <v>78</v>
      </c>
      <c r="AV346" s="13" t="s">
        <v>76</v>
      </c>
      <c r="AW346" s="13" t="s">
        <v>30</v>
      </c>
      <c r="AX346" s="13" t="s">
        <v>68</v>
      </c>
      <c r="AY346" s="216" t="s">
        <v>166</v>
      </c>
    </row>
    <row r="347" spans="1:65" s="14" customFormat="1" ht="11.25">
      <c r="B347" s="217"/>
      <c r="C347" s="218"/>
      <c r="D347" s="208" t="s">
        <v>175</v>
      </c>
      <c r="E347" s="219" t="s">
        <v>19</v>
      </c>
      <c r="F347" s="220" t="s">
        <v>574</v>
      </c>
      <c r="G347" s="218"/>
      <c r="H347" s="221">
        <v>18.236999999999998</v>
      </c>
      <c r="I347" s="222"/>
      <c r="J347" s="218"/>
      <c r="K347" s="218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175</v>
      </c>
      <c r="AU347" s="227" t="s">
        <v>78</v>
      </c>
      <c r="AV347" s="14" t="s">
        <v>78</v>
      </c>
      <c r="AW347" s="14" t="s">
        <v>30</v>
      </c>
      <c r="AX347" s="14" t="s">
        <v>68</v>
      </c>
      <c r="AY347" s="227" t="s">
        <v>166</v>
      </c>
    </row>
    <row r="348" spans="1:65" s="13" customFormat="1" ht="11.25">
      <c r="B348" s="206"/>
      <c r="C348" s="207"/>
      <c r="D348" s="208" t="s">
        <v>175</v>
      </c>
      <c r="E348" s="209" t="s">
        <v>19</v>
      </c>
      <c r="F348" s="210" t="s">
        <v>575</v>
      </c>
      <c r="G348" s="207"/>
      <c r="H348" s="209" t="s">
        <v>19</v>
      </c>
      <c r="I348" s="211"/>
      <c r="J348" s="207"/>
      <c r="K348" s="207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175</v>
      </c>
      <c r="AU348" s="216" t="s">
        <v>78</v>
      </c>
      <c r="AV348" s="13" t="s">
        <v>76</v>
      </c>
      <c r="AW348" s="13" t="s">
        <v>30</v>
      </c>
      <c r="AX348" s="13" t="s">
        <v>68</v>
      </c>
      <c r="AY348" s="216" t="s">
        <v>166</v>
      </c>
    </row>
    <row r="349" spans="1:65" s="14" customFormat="1" ht="11.25">
      <c r="B349" s="217"/>
      <c r="C349" s="218"/>
      <c r="D349" s="208" t="s">
        <v>175</v>
      </c>
      <c r="E349" s="219" t="s">
        <v>19</v>
      </c>
      <c r="F349" s="220" t="s">
        <v>576</v>
      </c>
      <c r="G349" s="218"/>
      <c r="H349" s="221">
        <v>8.8000000000000007</v>
      </c>
      <c r="I349" s="222"/>
      <c r="J349" s="218"/>
      <c r="K349" s="218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175</v>
      </c>
      <c r="AU349" s="227" t="s">
        <v>78</v>
      </c>
      <c r="AV349" s="14" t="s">
        <v>78</v>
      </c>
      <c r="AW349" s="14" t="s">
        <v>30</v>
      </c>
      <c r="AX349" s="14" t="s">
        <v>68</v>
      </c>
      <c r="AY349" s="227" t="s">
        <v>166</v>
      </c>
    </row>
    <row r="350" spans="1:65" s="15" customFormat="1" ht="11.25">
      <c r="B350" s="228"/>
      <c r="C350" s="229"/>
      <c r="D350" s="208" t="s">
        <v>175</v>
      </c>
      <c r="E350" s="230" t="s">
        <v>19</v>
      </c>
      <c r="F350" s="231" t="s">
        <v>182</v>
      </c>
      <c r="G350" s="229"/>
      <c r="H350" s="232">
        <v>27.036999999999999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175</v>
      </c>
      <c r="AU350" s="238" t="s">
        <v>78</v>
      </c>
      <c r="AV350" s="15" t="s">
        <v>173</v>
      </c>
      <c r="AW350" s="15" t="s">
        <v>30</v>
      </c>
      <c r="AX350" s="15" t="s">
        <v>76</v>
      </c>
      <c r="AY350" s="238" t="s">
        <v>166</v>
      </c>
    </row>
    <row r="351" spans="1:65" s="2" customFormat="1" ht="21.75" customHeight="1">
      <c r="A351" s="35"/>
      <c r="B351" s="36"/>
      <c r="C351" s="239" t="s">
        <v>577</v>
      </c>
      <c r="D351" s="239" t="s">
        <v>184</v>
      </c>
      <c r="E351" s="240" t="s">
        <v>578</v>
      </c>
      <c r="F351" s="241" t="s">
        <v>579</v>
      </c>
      <c r="G351" s="242" t="s">
        <v>275</v>
      </c>
      <c r="H351" s="243">
        <v>29.741</v>
      </c>
      <c r="I351" s="244"/>
      <c r="J351" s="245">
        <f>ROUND(I351*H351,2)</f>
        <v>0</v>
      </c>
      <c r="K351" s="241" t="s">
        <v>172</v>
      </c>
      <c r="L351" s="246"/>
      <c r="M351" s="247" t="s">
        <v>19</v>
      </c>
      <c r="N351" s="248" t="s">
        <v>39</v>
      </c>
      <c r="O351" s="65"/>
      <c r="P351" s="202">
        <f>O351*H351</f>
        <v>0</v>
      </c>
      <c r="Q351" s="202">
        <v>1.1999999999999999E-3</v>
      </c>
      <c r="R351" s="202">
        <f>Q351*H351</f>
        <v>3.5689199999999997E-2</v>
      </c>
      <c r="S351" s="202">
        <v>0</v>
      </c>
      <c r="T351" s="203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4" t="s">
        <v>372</v>
      </c>
      <c r="AT351" s="204" t="s">
        <v>184</v>
      </c>
      <c r="AU351" s="204" t="s">
        <v>78</v>
      </c>
      <c r="AY351" s="18" t="s">
        <v>166</v>
      </c>
      <c r="BE351" s="205">
        <f>IF(N351="základní",J351,0)</f>
        <v>0</v>
      </c>
      <c r="BF351" s="205">
        <f>IF(N351="snížená",J351,0)</f>
        <v>0</v>
      </c>
      <c r="BG351" s="205">
        <f>IF(N351="zákl. přenesená",J351,0)</f>
        <v>0</v>
      </c>
      <c r="BH351" s="205">
        <f>IF(N351="sníž. přenesená",J351,0)</f>
        <v>0</v>
      </c>
      <c r="BI351" s="205">
        <f>IF(N351="nulová",J351,0)</f>
        <v>0</v>
      </c>
      <c r="BJ351" s="18" t="s">
        <v>76</v>
      </c>
      <c r="BK351" s="205">
        <f>ROUND(I351*H351,2)</f>
        <v>0</v>
      </c>
      <c r="BL351" s="18" t="s">
        <v>278</v>
      </c>
      <c r="BM351" s="204" t="s">
        <v>580</v>
      </c>
    </row>
    <row r="352" spans="1:65" s="14" customFormat="1" ht="11.25">
      <c r="B352" s="217"/>
      <c r="C352" s="218"/>
      <c r="D352" s="208" t="s">
        <v>175</v>
      </c>
      <c r="E352" s="219" t="s">
        <v>19</v>
      </c>
      <c r="F352" s="220" t="s">
        <v>581</v>
      </c>
      <c r="G352" s="218"/>
      <c r="H352" s="221">
        <v>29.741</v>
      </c>
      <c r="I352" s="222"/>
      <c r="J352" s="218"/>
      <c r="K352" s="218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175</v>
      </c>
      <c r="AU352" s="227" t="s">
        <v>78</v>
      </c>
      <c r="AV352" s="14" t="s">
        <v>78</v>
      </c>
      <c r="AW352" s="14" t="s">
        <v>30</v>
      </c>
      <c r="AX352" s="14" t="s">
        <v>76</v>
      </c>
      <c r="AY352" s="227" t="s">
        <v>166</v>
      </c>
    </row>
    <row r="353" spans="1:65" s="2" customFormat="1" ht="44.25" customHeight="1">
      <c r="A353" s="35"/>
      <c r="B353" s="36"/>
      <c r="C353" s="193" t="s">
        <v>582</v>
      </c>
      <c r="D353" s="193" t="s">
        <v>168</v>
      </c>
      <c r="E353" s="194" t="s">
        <v>583</v>
      </c>
      <c r="F353" s="195" t="s">
        <v>584</v>
      </c>
      <c r="G353" s="196" t="s">
        <v>213</v>
      </c>
      <c r="H353" s="197">
        <v>405.59399999999999</v>
      </c>
      <c r="I353" s="198"/>
      <c r="J353" s="199">
        <f>ROUND(I353*H353,2)</f>
        <v>0</v>
      </c>
      <c r="K353" s="195" t="s">
        <v>172</v>
      </c>
      <c r="L353" s="40"/>
      <c r="M353" s="200" t="s">
        <v>19</v>
      </c>
      <c r="N353" s="201" t="s">
        <v>39</v>
      </c>
      <c r="O353" s="65"/>
      <c r="P353" s="202">
        <f>O353*H353</f>
        <v>0</v>
      </c>
      <c r="Q353" s="202">
        <v>8.9999999999999993E-3</v>
      </c>
      <c r="R353" s="202">
        <f>Q353*H353</f>
        <v>3.6503459999999999</v>
      </c>
      <c r="S353" s="202">
        <v>0</v>
      </c>
      <c r="T353" s="203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4" t="s">
        <v>278</v>
      </c>
      <c r="AT353" s="204" t="s">
        <v>168</v>
      </c>
      <c r="AU353" s="204" t="s">
        <v>78</v>
      </c>
      <c r="AY353" s="18" t="s">
        <v>166</v>
      </c>
      <c r="BE353" s="205">
        <f>IF(N353="základní",J353,0)</f>
        <v>0</v>
      </c>
      <c r="BF353" s="205">
        <f>IF(N353="snížená",J353,0)</f>
        <v>0</v>
      </c>
      <c r="BG353" s="205">
        <f>IF(N353="zákl. přenesená",J353,0)</f>
        <v>0</v>
      </c>
      <c r="BH353" s="205">
        <f>IF(N353="sníž. přenesená",J353,0)</f>
        <v>0</v>
      </c>
      <c r="BI353" s="205">
        <f>IF(N353="nulová",J353,0)</f>
        <v>0</v>
      </c>
      <c r="BJ353" s="18" t="s">
        <v>76</v>
      </c>
      <c r="BK353" s="205">
        <f>ROUND(I353*H353,2)</f>
        <v>0</v>
      </c>
      <c r="BL353" s="18" t="s">
        <v>278</v>
      </c>
      <c r="BM353" s="204" t="s">
        <v>585</v>
      </c>
    </row>
    <row r="354" spans="1:65" s="13" customFormat="1" ht="11.25">
      <c r="B354" s="206"/>
      <c r="C354" s="207"/>
      <c r="D354" s="208" t="s">
        <v>175</v>
      </c>
      <c r="E354" s="209" t="s">
        <v>19</v>
      </c>
      <c r="F354" s="210" t="s">
        <v>551</v>
      </c>
      <c r="G354" s="207"/>
      <c r="H354" s="209" t="s">
        <v>19</v>
      </c>
      <c r="I354" s="211"/>
      <c r="J354" s="207"/>
      <c r="K354" s="207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175</v>
      </c>
      <c r="AU354" s="216" t="s">
        <v>78</v>
      </c>
      <c r="AV354" s="13" t="s">
        <v>76</v>
      </c>
      <c r="AW354" s="13" t="s">
        <v>30</v>
      </c>
      <c r="AX354" s="13" t="s">
        <v>68</v>
      </c>
      <c r="AY354" s="216" t="s">
        <v>166</v>
      </c>
    </row>
    <row r="355" spans="1:65" s="14" customFormat="1" ht="11.25">
      <c r="B355" s="217"/>
      <c r="C355" s="218"/>
      <c r="D355" s="208" t="s">
        <v>175</v>
      </c>
      <c r="E355" s="219" t="s">
        <v>19</v>
      </c>
      <c r="F355" s="220" t="s">
        <v>552</v>
      </c>
      <c r="G355" s="218"/>
      <c r="H355" s="221">
        <v>265.12400000000002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175</v>
      </c>
      <c r="AU355" s="227" t="s">
        <v>78</v>
      </c>
      <c r="AV355" s="14" t="s">
        <v>78</v>
      </c>
      <c r="AW355" s="14" t="s">
        <v>30</v>
      </c>
      <c r="AX355" s="14" t="s">
        <v>68</v>
      </c>
      <c r="AY355" s="227" t="s">
        <v>166</v>
      </c>
    </row>
    <row r="356" spans="1:65" s="13" customFormat="1" ht="11.25">
      <c r="B356" s="206"/>
      <c r="C356" s="207"/>
      <c r="D356" s="208" t="s">
        <v>175</v>
      </c>
      <c r="E356" s="209" t="s">
        <v>19</v>
      </c>
      <c r="F356" s="210" t="s">
        <v>237</v>
      </c>
      <c r="G356" s="207"/>
      <c r="H356" s="209" t="s">
        <v>19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175</v>
      </c>
      <c r="AU356" s="216" t="s">
        <v>78</v>
      </c>
      <c r="AV356" s="13" t="s">
        <v>76</v>
      </c>
      <c r="AW356" s="13" t="s">
        <v>30</v>
      </c>
      <c r="AX356" s="13" t="s">
        <v>68</v>
      </c>
      <c r="AY356" s="216" t="s">
        <v>166</v>
      </c>
    </row>
    <row r="357" spans="1:65" s="14" customFormat="1" ht="11.25">
      <c r="B357" s="217"/>
      <c r="C357" s="218"/>
      <c r="D357" s="208" t="s">
        <v>175</v>
      </c>
      <c r="E357" s="219" t="s">
        <v>19</v>
      </c>
      <c r="F357" s="220" t="s">
        <v>272</v>
      </c>
      <c r="G357" s="218"/>
      <c r="H357" s="221">
        <v>51.77</v>
      </c>
      <c r="I357" s="222"/>
      <c r="J357" s="218"/>
      <c r="K357" s="218"/>
      <c r="L357" s="223"/>
      <c r="M357" s="224"/>
      <c r="N357" s="225"/>
      <c r="O357" s="225"/>
      <c r="P357" s="225"/>
      <c r="Q357" s="225"/>
      <c r="R357" s="225"/>
      <c r="S357" s="225"/>
      <c r="T357" s="226"/>
      <c r="AT357" s="227" t="s">
        <v>175</v>
      </c>
      <c r="AU357" s="227" t="s">
        <v>78</v>
      </c>
      <c r="AV357" s="14" t="s">
        <v>78</v>
      </c>
      <c r="AW357" s="14" t="s">
        <v>30</v>
      </c>
      <c r="AX357" s="14" t="s">
        <v>68</v>
      </c>
      <c r="AY357" s="227" t="s">
        <v>166</v>
      </c>
    </row>
    <row r="358" spans="1:65" s="13" customFormat="1" ht="11.25">
      <c r="B358" s="206"/>
      <c r="C358" s="207"/>
      <c r="D358" s="208" t="s">
        <v>175</v>
      </c>
      <c r="E358" s="209" t="s">
        <v>19</v>
      </c>
      <c r="F358" s="210" t="s">
        <v>553</v>
      </c>
      <c r="G358" s="207"/>
      <c r="H358" s="209" t="s">
        <v>19</v>
      </c>
      <c r="I358" s="211"/>
      <c r="J358" s="207"/>
      <c r="K358" s="207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175</v>
      </c>
      <c r="AU358" s="216" t="s">
        <v>78</v>
      </c>
      <c r="AV358" s="13" t="s">
        <v>76</v>
      </c>
      <c r="AW358" s="13" t="s">
        <v>30</v>
      </c>
      <c r="AX358" s="13" t="s">
        <v>68</v>
      </c>
      <c r="AY358" s="216" t="s">
        <v>166</v>
      </c>
    </row>
    <row r="359" spans="1:65" s="14" customFormat="1" ht="11.25">
      <c r="B359" s="217"/>
      <c r="C359" s="218"/>
      <c r="D359" s="208" t="s">
        <v>175</v>
      </c>
      <c r="E359" s="219" t="s">
        <v>19</v>
      </c>
      <c r="F359" s="220" t="s">
        <v>554</v>
      </c>
      <c r="G359" s="218"/>
      <c r="H359" s="221">
        <v>88.7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175</v>
      </c>
      <c r="AU359" s="227" t="s">
        <v>78</v>
      </c>
      <c r="AV359" s="14" t="s">
        <v>78</v>
      </c>
      <c r="AW359" s="14" t="s">
        <v>30</v>
      </c>
      <c r="AX359" s="14" t="s">
        <v>68</v>
      </c>
      <c r="AY359" s="227" t="s">
        <v>166</v>
      </c>
    </row>
    <row r="360" spans="1:65" s="15" customFormat="1" ht="11.25">
      <c r="B360" s="228"/>
      <c r="C360" s="229"/>
      <c r="D360" s="208" t="s">
        <v>175</v>
      </c>
      <c r="E360" s="230" t="s">
        <v>19</v>
      </c>
      <c r="F360" s="231" t="s">
        <v>182</v>
      </c>
      <c r="G360" s="229"/>
      <c r="H360" s="232">
        <v>405.59399999999999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AT360" s="238" t="s">
        <v>175</v>
      </c>
      <c r="AU360" s="238" t="s">
        <v>78</v>
      </c>
      <c r="AV360" s="15" t="s">
        <v>173</v>
      </c>
      <c r="AW360" s="15" t="s">
        <v>30</v>
      </c>
      <c r="AX360" s="15" t="s">
        <v>76</v>
      </c>
      <c r="AY360" s="238" t="s">
        <v>166</v>
      </c>
    </row>
    <row r="361" spans="1:65" s="2" customFormat="1" ht="33" customHeight="1">
      <c r="A361" s="35"/>
      <c r="B361" s="36"/>
      <c r="C361" s="239" t="s">
        <v>586</v>
      </c>
      <c r="D361" s="239" t="s">
        <v>184</v>
      </c>
      <c r="E361" s="240" t="s">
        <v>587</v>
      </c>
      <c r="F361" s="241" t="s">
        <v>588</v>
      </c>
      <c r="G361" s="242" t="s">
        <v>213</v>
      </c>
      <c r="H361" s="243">
        <v>466.43299999999999</v>
      </c>
      <c r="I361" s="244"/>
      <c r="J361" s="245">
        <f>ROUND(I361*H361,2)</f>
        <v>0</v>
      </c>
      <c r="K361" s="241" t="s">
        <v>172</v>
      </c>
      <c r="L361" s="246"/>
      <c r="M361" s="247" t="s">
        <v>19</v>
      </c>
      <c r="N361" s="248" t="s">
        <v>39</v>
      </c>
      <c r="O361" s="65"/>
      <c r="P361" s="202">
        <f>O361*H361</f>
        <v>0</v>
      </c>
      <c r="Q361" s="202">
        <v>2.5000000000000001E-2</v>
      </c>
      <c r="R361" s="202">
        <f>Q361*H361</f>
        <v>11.660825000000001</v>
      </c>
      <c r="S361" s="202">
        <v>0</v>
      </c>
      <c r="T361" s="203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4" t="s">
        <v>372</v>
      </c>
      <c r="AT361" s="204" t="s">
        <v>184</v>
      </c>
      <c r="AU361" s="204" t="s">
        <v>78</v>
      </c>
      <c r="AY361" s="18" t="s">
        <v>166</v>
      </c>
      <c r="BE361" s="205">
        <f>IF(N361="základní",J361,0)</f>
        <v>0</v>
      </c>
      <c r="BF361" s="205">
        <f>IF(N361="snížená",J361,0)</f>
        <v>0</v>
      </c>
      <c r="BG361" s="205">
        <f>IF(N361="zákl. přenesená",J361,0)</f>
        <v>0</v>
      </c>
      <c r="BH361" s="205">
        <f>IF(N361="sníž. přenesená",J361,0)</f>
        <v>0</v>
      </c>
      <c r="BI361" s="205">
        <f>IF(N361="nulová",J361,0)</f>
        <v>0</v>
      </c>
      <c r="BJ361" s="18" t="s">
        <v>76</v>
      </c>
      <c r="BK361" s="205">
        <f>ROUND(I361*H361,2)</f>
        <v>0</v>
      </c>
      <c r="BL361" s="18" t="s">
        <v>278</v>
      </c>
      <c r="BM361" s="204" t="s">
        <v>589</v>
      </c>
    </row>
    <row r="362" spans="1:65" s="13" customFormat="1" ht="11.25">
      <c r="B362" s="206"/>
      <c r="C362" s="207"/>
      <c r="D362" s="208" t="s">
        <v>175</v>
      </c>
      <c r="E362" s="209" t="s">
        <v>19</v>
      </c>
      <c r="F362" s="210" t="s">
        <v>551</v>
      </c>
      <c r="G362" s="207"/>
      <c r="H362" s="209" t="s">
        <v>19</v>
      </c>
      <c r="I362" s="211"/>
      <c r="J362" s="207"/>
      <c r="K362" s="207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175</v>
      </c>
      <c r="AU362" s="216" t="s">
        <v>78</v>
      </c>
      <c r="AV362" s="13" t="s">
        <v>76</v>
      </c>
      <c r="AW362" s="13" t="s">
        <v>30</v>
      </c>
      <c r="AX362" s="13" t="s">
        <v>68</v>
      </c>
      <c r="AY362" s="216" t="s">
        <v>166</v>
      </c>
    </row>
    <row r="363" spans="1:65" s="14" customFormat="1" ht="11.25">
      <c r="B363" s="217"/>
      <c r="C363" s="218"/>
      <c r="D363" s="208" t="s">
        <v>175</v>
      </c>
      <c r="E363" s="219" t="s">
        <v>19</v>
      </c>
      <c r="F363" s="220" t="s">
        <v>552</v>
      </c>
      <c r="G363" s="218"/>
      <c r="H363" s="221">
        <v>265.12400000000002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175</v>
      </c>
      <c r="AU363" s="227" t="s">
        <v>78</v>
      </c>
      <c r="AV363" s="14" t="s">
        <v>78</v>
      </c>
      <c r="AW363" s="14" t="s">
        <v>30</v>
      </c>
      <c r="AX363" s="14" t="s">
        <v>68</v>
      </c>
      <c r="AY363" s="227" t="s">
        <v>166</v>
      </c>
    </row>
    <row r="364" spans="1:65" s="13" customFormat="1" ht="11.25">
      <c r="B364" s="206"/>
      <c r="C364" s="207"/>
      <c r="D364" s="208" t="s">
        <v>175</v>
      </c>
      <c r="E364" s="209" t="s">
        <v>19</v>
      </c>
      <c r="F364" s="210" t="s">
        <v>237</v>
      </c>
      <c r="G364" s="207"/>
      <c r="H364" s="209" t="s">
        <v>19</v>
      </c>
      <c r="I364" s="211"/>
      <c r="J364" s="207"/>
      <c r="K364" s="207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175</v>
      </c>
      <c r="AU364" s="216" t="s">
        <v>78</v>
      </c>
      <c r="AV364" s="13" t="s">
        <v>76</v>
      </c>
      <c r="AW364" s="13" t="s">
        <v>30</v>
      </c>
      <c r="AX364" s="13" t="s">
        <v>68</v>
      </c>
      <c r="AY364" s="216" t="s">
        <v>166</v>
      </c>
    </row>
    <row r="365" spans="1:65" s="14" customFormat="1" ht="11.25">
      <c r="B365" s="217"/>
      <c r="C365" s="218"/>
      <c r="D365" s="208" t="s">
        <v>175</v>
      </c>
      <c r="E365" s="219" t="s">
        <v>19</v>
      </c>
      <c r="F365" s="220" t="s">
        <v>272</v>
      </c>
      <c r="G365" s="218"/>
      <c r="H365" s="221">
        <v>51.77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175</v>
      </c>
      <c r="AU365" s="227" t="s">
        <v>78</v>
      </c>
      <c r="AV365" s="14" t="s">
        <v>78</v>
      </c>
      <c r="AW365" s="14" t="s">
        <v>30</v>
      </c>
      <c r="AX365" s="14" t="s">
        <v>68</v>
      </c>
      <c r="AY365" s="227" t="s">
        <v>166</v>
      </c>
    </row>
    <row r="366" spans="1:65" s="13" customFormat="1" ht="11.25">
      <c r="B366" s="206"/>
      <c r="C366" s="207"/>
      <c r="D366" s="208" t="s">
        <v>175</v>
      </c>
      <c r="E366" s="209" t="s">
        <v>19</v>
      </c>
      <c r="F366" s="210" t="s">
        <v>553</v>
      </c>
      <c r="G366" s="207"/>
      <c r="H366" s="209" t="s">
        <v>19</v>
      </c>
      <c r="I366" s="211"/>
      <c r="J366" s="207"/>
      <c r="K366" s="207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175</v>
      </c>
      <c r="AU366" s="216" t="s">
        <v>78</v>
      </c>
      <c r="AV366" s="13" t="s">
        <v>76</v>
      </c>
      <c r="AW366" s="13" t="s">
        <v>30</v>
      </c>
      <c r="AX366" s="13" t="s">
        <v>68</v>
      </c>
      <c r="AY366" s="216" t="s">
        <v>166</v>
      </c>
    </row>
    <row r="367" spans="1:65" s="14" customFormat="1" ht="11.25">
      <c r="B367" s="217"/>
      <c r="C367" s="218"/>
      <c r="D367" s="208" t="s">
        <v>175</v>
      </c>
      <c r="E367" s="219" t="s">
        <v>19</v>
      </c>
      <c r="F367" s="220" t="s">
        <v>554</v>
      </c>
      <c r="G367" s="218"/>
      <c r="H367" s="221">
        <v>88.7</v>
      </c>
      <c r="I367" s="222"/>
      <c r="J367" s="218"/>
      <c r="K367" s="218"/>
      <c r="L367" s="223"/>
      <c r="M367" s="224"/>
      <c r="N367" s="225"/>
      <c r="O367" s="225"/>
      <c r="P367" s="225"/>
      <c r="Q367" s="225"/>
      <c r="R367" s="225"/>
      <c r="S367" s="225"/>
      <c r="T367" s="226"/>
      <c r="AT367" s="227" t="s">
        <v>175</v>
      </c>
      <c r="AU367" s="227" t="s">
        <v>78</v>
      </c>
      <c r="AV367" s="14" t="s">
        <v>78</v>
      </c>
      <c r="AW367" s="14" t="s">
        <v>30</v>
      </c>
      <c r="AX367" s="14" t="s">
        <v>68</v>
      </c>
      <c r="AY367" s="227" t="s">
        <v>166</v>
      </c>
    </row>
    <row r="368" spans="1:65" s="15" customFormat="1" ht="11.25">
      <c r="B368" s="228"/>
      <c r="C368" s="229"/>
      <c r="D368" s="208" t="s">
        <v>175</v>
      </c>
      <c r="E368" s="230" t="s">
        <v>19</v>
      </c>
      <c r="F368" s="231" t="s">
        <v>182</v>
      </c>
      <c r="G368" s="229"/>
      <c r="H368" s="232">
        <v>405.59399999999999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AT368" s="238" t="s">
        <v>175</v>
      </c>
      <c r="AU368" s="238" t="s">
        <v>78</v>
      </c>
      <c r="AV368" s="15" t="s">
        <v>173</v>
      </c>
      <c r="AW368" s="15" t="s">
        <v>30</v>
      </c>
      <c r="AX368" s="15" t="s">
        <v>76</v>
      </c>
      <c r="AY368" s="238" t="s">
        <v>166</v>
      </c>
    </row>
    <row r="369" spans="1:65" s="14" customFormat="1" ht="11.25">
      <c r="B369" s="217"/>
      <c r="C369" s="218"/>
      <c r="D369" s="208" t="s">
        <v>175</v>
      </c>
      <c r="E369" s="218"/>
      <c r="F369" s="220" t="s">
        <v>590</v>
      </c>
      <c r="G369" s="218"/>
      <c r="H369" s="221">
        <v>466.43299999999999</v>
      </c>
      <c r="I369" s="222"/>
      <c r="J369" s="218"/>
      <c r="K369" s="218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175</v>
      </c>
      <c r="AU369" s="227" t="s">
        <v>78</v>
      </c>
      <c r="AV369" s="14" t="s">
        <v>78</v>
      </c>
      <c r="AW369" s="14" t="s">
        <v>4</v>
      </c>
      <c r="AX369" s="14" t="s">
        <v>76</v>
      </c>
      <c r="AY369" s="227" t="s">
        <v>166</v>
      </c>
    </row>
    <row r="370" spans="1:65" s="2" customFormat="1" ht="21.75" customHeight="1">
      <c r="A370" s="35"/>
      <c r="B370" s="36"/>
      <c r="C370" s="193" t="s">
        <v>591</v>
      </c>
      <c r="D370" s="193" t="s">
        <v>168</v>
      </c>
      <c r="E370" s="194" t="s">
        <v>592</v>
      </c>
      <c r="F370" s="195" t="s">
        <v>593</v>
      </c>
      <c r="G370" s="196" t="s">
        <v>213</v>
      </c>
      <c r="H370" s="197">
        <v>405.59399999999999</v>
      </c>
      <c r="I370" s="198"/>
      <c r="J370" s="199">
        <f>ROUND(I370*H370,2)</f>
        <v>0</v>
      </c>
      <c r="K370" s="195" t="s">
        <v>172</v>
      </c>
      <c r="L370" s="40"/>
      <c r="M370" s="200" t="s">
        <v>19</v>
      </c>
      <c r="N370" s="201" t="s">
        <v>39</v>
      </c>
      <c r="O370" s="65"/>
      <c r="P370" s="202">
        <f>O370*H370</f>
        <v>0</v>
      </c>
      <c r="Q370" s="202">
        <v>4.5000000000000003E-5</v>
      </c>
      <c r="R370" s="202">
        <f>Q370*H370</f>
        <v>1.8251730000000001E-2</v>
      </c>
      <c r="S370" s="202">
        <v>0</v>
      </c>
      <c r="T370" s="20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4" t="s">
        <v>278</v>
      </c>
      <c r="AT370" s="204" t="s">
        <v>168</v>
      </c>
      <c r="AU370" s="204" t="s">
        <v>78</v>
      </c>
      <c r="AY370" s="18" t="s">
        <v>166</v>
      </c>
      <c r="BE370" s="205">
        <f>IF(N370="základní",J370,0)</f>
        <v>0</v>
      </c>
      <c r="BF370" s="205">
        <f>IF(N370="snížená",J370,0)</f>
        <v>0</v>
      </c>
      <c r="BG370" s="205">
        <f>IF(N370="zákl. přenesená",J370,0)</f>
        <v>0</v>
      </c>
      <c r="BH370" s="205">
        <f>IF(N370="sníž. přenesená",J370,0)</f>
        <v>0</v>
      </c>
      <c r="BI370" s="205">
        <f>IF(N370="nulová",J370,0)</f>
        <v>0</v>
      </c>
      <c r="BJ370" s="18" t="s">
        <v>76</v>
      </c>
      <c r="BK370" s="205">
        <f>ROUND(I370*H370,2)</f>
        <v>0</v>
      </c>
      <c r="BL370" s="18" t="s">
        <v>278</v>
      </c>
      <c r="BM370" s="204" t="s">
        <v>594</v>
      </c>
    </row>
    <row r="371" spans="1:65" s="2" customFormat="1" ht="33" customHeight="1">
      <c r="A371" s="35"/>
      <c r="B371" s="36"/>
      <c r="C371" s="193" t="s">
        <v>595</v>
      </c>
      <c r="D371" s="193" t="s">
        <v>168</v>
      </c>
      <c r="E371" s="194" t="s">
        <v>596</v>
      </c>
      <c r="F371" s="195" t="s">
        <v>597</v>
      </c>
      <c r="G371" s="196" t="s">
        <v>187</v>
      </c>
      <c r="H371" s="197">
        <v>20.372</v>
      </c>
      <c r="I371" s="198"/>
      <c r="J371" s="199">
        <f>ROUND(I371*H371,2)</f>
        <v>0</v>
      </c>
      <c r="K371" s="195" t="s">
        <v>172</v>
      </c>
      <c r="L371" s="40"/>
      <c r="M371" s="200" t="s">
        <v>19</v>
      </c>
      <c r="N371" s="201" t="s">
        <v>39</v>
      </c>
      <c r="O371" s="65"/>
      <c r="P371" s="202">
        <f>O371*H371</f>
        <v>0</v>
      </c>
      <c r="Q371" s="202">
        <v>0</v>
      </c>
      <c r="R371" s="202">
        <f>Q371*H371</f>
        <v>0</v>
      </c>
      <c r="S371" s="202">
        <v>0</v>
      </c>
      <c r="T371" s="203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4" t="s">
        <v>278</v>
      </c>
      <c r="AT371" s="204" t="s">
        <v>168</v>
      </c>
      <c r="AU371" s="204" t="s">
        <v>78</v>
      </c>
      <c r="AY371" s="18" t="s">
        <v>166</v>
      </c>
      <c r="BE371" s="205">
        <f>IF(N371="základní",J371,0)</f>
        <v>0</v>
      </c>
      <c r="BF371" s="205">
        <f>IF(N371="snížená",J371,0)</f>
        <v>0</v>
      </c>
      <c r="BG371" s="205">
        <f>IF(N371="zákl. přenesená",J371,0)</f>
        <v>0</v>
      </c>
      <c r="BH371" s="205">
        <f>IF(N371="sníž. přenesená",J371,0)</f>
        <v>0</v>
      </c>
      <c r="BI371" s="205">
        <f>IF(N371="nulová",J371,0)</f>
        <v>0</v>
      </c>
      <c r="BJ371" s="18" t="s">
        <v>76</v>
      </c>
      <c r="BK371" s="205">
        <f>ROUND(I371*H371,2)</f>
        <v>0</v>
      </c>
      <c r="BL371" s="18" t="s">
        <v>278</v>
      </c>
      <c r="BM371" s="204" t="s">
        <v>598</v>
      </c>
    </row>
    <row r="372" spans="1:65" s="2" customFormat="1" ht="44.25" customHeight="1">
      <c r="A372" s="35"/>
      <c r="B372" s="36"/>
      <c r="C372" s="193" t="s">
        <v>599</v>
      </c>
      <c r="D372" s="193" t="s">
        <v>168</v>
      </c>
      <c r="E372" s="194" t="s">
        <v>600</v>
      </c>
      <c r="F372" s="195" t="s">
        <v>601</v>
      </c>
      <c r="G372" s="196" t="s">
        <v>187</v>
      </c>
      <c r="H372" s="197">
        <v>20.372</v>
      </c>
      <c r="I372" s="198"/>
      <c r="J372" s="199">
        <f>ROUND(I372*H372,2)</f>
        <v>0</v>
      </c>
      <c r="K372" s="195" t="s">
        <v>172</v>
      </c>
      <c r="L372" s="40"/>
      <c r="M372" s="200" t="s">
        <v>19</v>
      </c>
      <c r="N372" s="201" t="s">
        <v>39</v>
      </c>
      <c r="O372" s="65"/>
      <c r="P372" s="202">
        <f>O372*H372</f>
        <v>0</v>
      </c>
      <c r="Q372" s="202">
        <v>0</v>
      </c>
      <c r="R372" s="202">
        <f>Q372*H372</f>
        <v>0</v>
      </c>
      <c r="S372" s="202">
        <v>0</v>
      </c>
      <c r="T372" s="203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4" t="s">
        <v>278</v>
      </c>
      <c r="AT372" s="204" t="s">
        <v>168</v>
      </c>
      <c r="AU372" s="204" t="s">
        <v>78</v>
      </c>
      <c r="AY372" s="18" t="s">
        <v>166</v>
      </c>
      <c r="BE372" s="205">
        <f>IF(N372="základní",J372,0)</f>
        <v>0</v>
      </c>
      <c r="BF372" s="205">
        <f>IF(N372="snížená",J372,0)</f>
        <v>0</v>
      </c>
      <c r="BG372" s="205">
        <f>IF(N372="zákl. přenesená",J372,0)</f>
        <v>0</v>
      </c>
      <c r="BH372" s="205">
        <f>IF(N372="sníž. přenesená",J372,0)</f>
        <v>0</v>
      </c>
      <c r="BI372" s="205">
        <f>IF(N372="nulová",J372,0)</f>
        <v>0</v>
      </c>
      <c r="BJ372" s="18" t="s">
        <v>76</v>
      </c>
      <c r="BK372" s="205">
        <f>ROUND(I372*H372,2)</f>
        <v>0</v>
      </c>
      <c r="BL372" s="18" t="s">
        <v>278</v>
      </c>
      <c r="BM372" s="204" t="s">
        <v>602</v>
      </c>
    </row>
    <row r="373" spans="1:65" s="12" customFormat="1" ht="22.9" customHeight="1">
      <c r="B373" s="177"/>
      <c r="C373" s="178"/>
      <c r="D373" s="179" t="s">
        <v>67</v>
      </c>
      <c r="E373" s="191" t="s">
        <v>603</v>
      </c>
      <c r="F373" s="191" t="s">
        <v>604</v>
      </c>
      <c r="G373" s="178"/>
      <c r="H373" s="178"/>
      <c r="I373" s="181"/>
      <c r="J373" s="192">
        <f>BK373</f>
        <v>0</v>
      </c>
      <c r="K373" s="178"/>
      <c r="L373" s="183"/>
      <c r="M373" s="184"/>
      <c r="N373" s="185"/>
      <c r="O373" s="185"/>
      <c r="P373" s="186">
        <f>SUM(P374:P386)</f>
        <v>0</v>
      </c>
      <c r="Q373" s="185"/>
      <c r="R373" s="186">
        <f>SUM(R374:R386)</f>
        <v>3.0423548350000003E-2</v>
      </c>
      <c r="S373" s="185"/>
      <c r="T373" s="187">
        <f>SUM(T374:T386)</f>
        <v>2.2622999999999997E-2</v>
      </c>
      <c r="AR373" s="188" t="s">
        <v>78</v>
      </c>
      <c r="AT373" s="189" t="s">
        <v>67</v>
      </c>
      <c r="AU373" s="189" t="s">
        <v>76</v>
      </c>
      <c r="AY373" s="188" t="s">
        <v>166</v>
      </c>
      <c r="BK373" s="190">
        <f>SUM(BK374:BK386)</f>
        <v>0</v>
      </c>
    </row>
    <row r="374" spans="1:65" s="2" customFormat="1" ht="33" customHeight="1">
      <c r="A374" s="35"/>
      <c r="B374" s="36"/>
      <c r="C374" s="193" t="s">
        <v>605</v>
      </c>
      <c r="D374" s="193" t="s">
        <v>168</v>
      </c>
      <c r="E374" s="194" t="s">
        <v>606</v>
      </c>
      <c r="F374" s="195" t="s">
        <v>607</v>
      </c>
      <c r="G374" s="196" t="s">
        <v>213</v>
      </c>
      <c r="H374" s="197">
        <v>3.96</v>
      </c>
      <c r="I374" s="198"/>
      <c r="J374" s="199">
        <f>ROUND(I374*H374,2)</f>
        <v>0</v>
      </c>
      <c r="K374" s="195" t="s">
        <v>19</v>
      </c>
      <c r="L374" s="40"/>
      <c r="M374" s="200" t="s">
        <v>19</v>
      </c>
      <c r="N374" s="201" t="s">
        <v>39</v>
      </c>
      <c r="O374" s="65"/>
      <c r="P374" s="202">
        <f>O374*H374</f>
        <v>0</v>
      </c>
      <c r="Q374" s="202">
        <v>5.9999999999999995E-4</v>
      </c>
      <c r="R374" s="202">
        <f>Q374*H374</f>
        <v>2.3759999999999996E-3</v>
      </c>
      <c r="S374" s="202">
        <v>0</v>
      </c>
      <c r="T374" s="203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4" t="s">
        <v>278</v>
      </c>
      <c r="AT374" s="204" t="s">
        <v>168</v>
      </c>
      <c r="AU374" s="204" t="s">
        <v>78</v>
      </c>
      <c r="AY374" s="18" t="s">
        <v>166</v>
      </c>
      <c r="BE374" s="205">
        <f>IF(N374="základní",J374,0)</f>
        <v>0</v>
      </c>
      <c r="BF374" s="205">
        <f>IF(N374="snížená",J374,0)</f>
        <v>0</v>
      </c>
      <c r="BG374" s="205">
        <f>IF(N374="zákl. přenesená",J374,0)</f>
        <v>0</v>
      </c>
      <c r="BH374" s="205">
        <f>IF(N374="sníž. přenesená",J374,0)</f>
        <v>0</v>
      </c>
      <c r="BI374" s="205">
        <f>IF(N374="nulová",J374,0)</f>
        <v>0</v>
      </c>
      <c r="BJ374" s="18" t="s">
        <v>76</v>
      </c>
      <c r="BK374" s="205">
        <f>ROUND(I374*H374,2)</f>
        <v>0</v>
      </c>
      <c r="BL374" s="18" t="s">
        <v>278</v>
      </c>
      <c r="BM374" s="204" t="s">
        <v>608</v>
      </c>
    </row>
    <row r="375" spans="1:65" s="14" customFormat="1" ht="11.25">
      <c r="B375" s="217"/>
      <c r="C375" s="218"/>
      <c r="D375" s="208" t="s">
        <v>175</v>
      </c>
      <c r="E375" s="219" t="s">
        <v>19</v>
      </c>
      <c r="F375" s="220" t="s">
        <v>609</v>
      </c>
      <c r="G375" s="218"/>
      <c r="H375" s="221">
        <v>3.96</v>
      </c>
      <c r="I375" s="222"/>
      <c r="J375" s="218"/>
      <c r="K375" s="218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175</v>
      </c>
      <c r="AU375" s="227" t="s">
        <v>78</v>
      </c>
      <c r="AV375" s="14" t="s">
        <v>78</v>
      </c>
      <c r="AW375" s="14" t="s">
        <v>30</v>
      </c>
      <c r="AX375" s="14" t="s">
        <v>68</v>
      </c>
      <c r="AY375" s="227" t="s">
        <v>166</v>
      </c>
    </row>
    <row r="376" spans="1:65" s="15" customFormat="1" ht="11.25">
      <c r="B376" s="228"/>
      <c r="C376" s="229"/>
      <c r="D376" s="208" t="s">
        <v>175</v>
      </c>
      <c r="E376" s="230" t="s">
        <v>19</v>
      </c>
      <c r="F376" s="231" t="s">
        <v>182</v>
      </c>
      <c r="G376" s="229"/>
      <c r="H376" s="232">
        <v>3.96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AT376" s="238" t="s">
        <v>175</v>
      </c>
      <c r="AU376" s="238" t="s">
        <v>78</v>
      </c>
      <c r="AV376" s="15" t="s">
        <v>173</v>
      </c>
      <c r="AW376" s="15" t="s">
        <v>30</v>
      </c>
      <c r="AX376" s="15" t="s">
        <v>76</v>
      </c>
      <c r="AY376" s="238" t="s">
        <v>166</v>
      </c>
    </row>
    <row r="377" spans="1:65" s="2" customFormat="1" ht="16.5" customHeight="1">
      <c r="A377" s="35"/>
      <c r="B377" s="36"/>
      <c r="C377" s="193" t="s">
        <v>610</v>
      </c>
      <c r="D377" s="193" t="s">
        <v>168</v>
      </c>
      <c r="E377" s="194" t="s">
        <v>611</v>
      </c>
      <c r="F377" s="195" t="s">
        <v>612</v>
      </c>
      <c r="G377" s="196" t="s">
        <v>337</v>
      </c>
      <c r="H377" s="197">
        <v>75.41</v>
      </c>
      <c r="I377" s="198"/>
      <c r="J377" s="199">
        <f>ROUND(I377*H377,2)</f>
        <v>0</v>
      </c>
      <c r="K377" s="195" t="s">
        <v>172</v>
      </c>
      <c r="L377" s="40"/>
      <c r="M377" s="200" t="s">
        <v>19</v>
      </c>
      <c r="N377" s="201" t="s">
        <v>39</v>
      </c>
      <c r="O377" s="65"/>
      <c r="P377" s="202">
        <f>O377*H377</f>
        <v>0</v>
      </c>
      <c r="Q377" s="202">
        <v>0</v>
      </c>
      <c r="R377" s="202">
        <f>Q377*H377</f>
        <v>0</v>
      </c>
      <c r="S377" s="202">
        <v>2.9999999999999997E-4</v>
      </c>
      <c r="T377" s="203">
        <f>S377*H377</f>
        <v>2.2622999999999997E-2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04" t="s">
        <v>278</v>
      </c>
      <c r="AT377" s="204" t="s">
        <v>168</v>
      </c>
      <c r="AU377" s="204" t="s">
        <v>78</v>
      </c>
      <c r="AY377" s="18" t="s">
        <v>166</v>
      </c>
      <c r="BE377" s="205">
        <f>IF(N377="základní",J377,0)</f>
        <v>0</v>
      </c>
      <c r="BF377" s="205">
        <f>IF(N377="snížená",J377,0)</f>
        <v>0</v>
      </c>
      <c r="BG377" s="205">
        <f>IF(N377="zákl. přenesená",J377,0)</f>
        <v>0</v>
      </c>
      <c r="BH377" s="205">
        <f>IF(N377="sníž. přenesená",J377,0)</f>
        <v>0</v>
      </c>
      <c r="BI377" s="205">
        <f>IF(N377="nulová",J377,0)</f>
        <v>0</v>
      </c>
      <c r="BJ377" s="18" t="s">
        <v>76</v>
      </c>
      <c r="BK377" s="205">
        <f>ROUND(I377*H377,2)</f>
        <v>0</v>
      </c>
      <c r="BL377" s="18" t="s">
        <v>278</v>
      </c>
      <c r="BM377" s="204" t="s">
        <v>613</v>
      </c>
    </row>
    <row r="378" spans="1:65" s="14" customFormat="1" ht="11.25">
      <c r="B378" s="217"/>
      <c r="C378" s="218"/>
      <c r="D378" s="208" t="s">
        <v>175</v>
      </c>
      <c r="E378" s="219" t="s">
        <v>19</v>
      </c>
      <c r="F378" s="220" t="s">
        <v>614</v>
      </c>
      <c r="G378" s="218"/>
      <c r="H378" s="221">
        <v>75.41</v>
      </c>
      <c r="I378" s="222"/>
      <c r="J378" s="218"/>
      <c r="K378" s="218"/>
      <c r="L378" s="223"/>
      <c r="M378" s="224"/>
      <c r="N378" s="225"/>
      <c r="O378" s="225"/>
      <c r="P378" s="225"/>
      <c r="Q378" s="225"/>
      <c r="R378" s="225"/>
      <c r="S378" s="225"/>
      <c r="T378" s="226"/>
      <c r="AT378" s="227" t="s">
        <v>175</v>
      </c>
      <c r="AU378" s="227" t="s">
        <v>78</v>
      </c>
      <c r="AV378" s="14" t="s">
        <v>78</v>
      </c>
      <c r="AW378" s="14" t="s">
        <v>30</v>
      </c>
      <c r="AX378" s="14" t="s">
        <v>68</v>
      </c>
      <c r="AY378" s="227" t="s">
        <v>166</v>
      </c>
    </row>
    <row r="379" spans="1:65" s="15" customFormat="1" ht="11.25">
      <c r="B379" s="228"/>
      <c r="C379" s="229"/>
      <c r="D379" s="208" t="s">
        <v>175</v>
      </c>
      <c r="E379" s="230" t="s">
        <v>19</v>
      </c>
      <c r="F379" s="231" t="s">
        <v>182</v>
      </c>
      <c r="G379" s="229"/>
      <c r="H379" s="232">
        <v>75.41</v>
      </c>
      <c r="I379" s="233"/>
      <c r="J379" s="229"/>
      <c r="K379" s="229"/>
      <c r="L379" s="234"/>
      <c r="M379" s="235"/>
      <c r="N379" s="236"/>
      <c r="O379" s="236"/>
      <c r="P379" s="236"/>
      <c r="Q379" s="236"/>
      <c r="R379" s="236"/>
      <c r="S379" s="236"/>
      <c r="T379" s="237"/>
      <c r="AT379" s="238" t="s">
        <v>175</v>
      </c>
      <c r="AU379" s="238" t="s">
        <v>78</v>
      </c>
      <c r="AV379" s="15" t="s">
        <v>173</v>
      </c>
      <c r="AW379" s="15" t="s">
        <v>30</v>
      </c>
      <c r="AX379" s="15" t="s">
        <v>76</v>
      </c>
      <c r="AY379" s="238" t="s">
        <v>166</v>
      </c>
    </row>
    <row r="380" spans="1:65" s="2" customFormat="1" ht="16.5" customHeight="1">
      <c r="A380" s="35"/>
      <c r="B380" s="36"/>
      <c r="C380" s="193" t="s">
        <v>615</v>
      </c>
      <c r="D380" s="193" t="s">
        <v>168</v>
      </c>
      <c r="E380" s="194" t="s">
        <v>616</v>
      </c>
      <c r="F380" s="195" t="s">
        <v>617</v>
      </c>
      <c r="G380" s="196" t="s">
        <v>337</v>
      </c>
      <c r="H380" s="197">
        <v>75.41</v>
      </c>
      <c r="I380" s="198"/>
      <c r="J380" s="199">
        <f>ROUND(I380*H380,2)</f>
        <v>0</v>
      </c>
      <c r="K380" s="195" t="s">
        <v>172</v>
      </c>
      <c r="L380" s="40"/>
      <c r="M380" s="200" t="s">
        <v>19</v>
      </c>
      <c r="N380" s="201" t="s">
        <v>39</v>
      </c>
      <c r="O380" s="65"/>
      <c r="P380" s="202">
        <f>O380*H380</f>
        <v>0</v>
      </c>
      <c r="Q380" s="202">
        <v>1.4935E-5</v>
      </c>
      <c r="R380" s="202">
        <f>Q380*H380</f>
        <v>1.12624835E-3</v>
      </c>
      <c r="S380" s="202">
        <v>0</v>
      </c>
      <c r="T380" s="203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4" t="s">
        <v>278</v>
      </c>
      <c r="AT380" s="204" t="s">
        <v>168</v>
      </c>
      <c r="AU380" s="204" t="s">
        <v>78</v>
      </c>
      <c r="AY380" s="18" t="s">
        <v>166</v>
      </c>
      <c r="BE380" s="205">
        <f>IF(N380="základní",J380,0)</f>
        <v>0</v>
      </c>
      <c r="BF380" s="205">
        <f>IF(N380="snížená",J380,0)</f>
        <v>0</v>
      </c>
      <c r="BG380" s="205">
        <f>IF(N380="zákl. přenesená",J380,0)</f>
        <v>0</v>
      </c>
      <c r="BH380" s="205">
        <f>IF(N380="sníž. přenesená",J380,0)</f>
        <v>0</v>
      </c>
      <c r="BI380" s="205">
        <f>IF(N380="nulová",J380,0)</f>
        <v>0</v>
      </c>
      <c r="BJ380" s="18" t="s">
        <v>76</v>
      </c>
      <c r="BK380" s="205">
        <f>ROUND(I380*H380,2)</f>
        <v>0</v>
      </c>
      <c r="BL380" s="18" t="s">
        <v>278</v>
      </c>
      <c r="BM380" s="204" t="s">
        <v>618</v>
      </c>
    </row>
    <row r="381" spans="1:65" s="14" customFormat="1" ht="11.25">
      <c r="B381" s="217"/>
      <c r="C381" s="218"/>
      <c r="D381" s="208" t="s">
        <v>175</v>
      </c>
      <c r="E381" s="219" t="s">
        <v>19</v>
      </c>
      <c r="F381" s="220" t="s">
        <v>614</v>
      </c>
      <c r="G381" s="218"/>
      <c r="H381" s="221">
        <v>75.41</v>
      </c>
      <c r="I381" s="222"/>
      <c r="J381" s="218"/>
      <c r="K381" s="218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175</v>
      </c>
      <c r="AU381" s="227" t="s">
        <v>78</v>
      </c>
      <c r="AV381" s="14" t="s">
        <v>78</v>
      </c>
      <c r="AW381" s="14" t="s">
        <v>30</v>
      </c>
      <c r="AX381" s="14" t="s">
        <v>68</v>
      </c>
      <c r="AY381" s="227" t="s">
        <v>166</v>
      </c>
    </row>
    <row r="382" spans="1:65" s="15" customFormat="1" ht="11.25">
      <c r="B382" s="228"/>
      <c r="C382" s="229"/>
      <c r="D382" s="208" t="s">
        <v>175</v>
      </c>
      <c r="E382" s="230" t="s">
        <v>19</v>
      </c>
      <c r="F382" s="231" t="s">
        <v>182</v>
      </c>
      <c r="G382" s="229"/>
      <c r="H382" s="232">
        <v>75.41</v>
      </c>
      <c r="I382" s="233"/>
      <c r="J382" s="229"/>
      <c r="K382" s="229"/>
      <c r="L382" s="234"/>
      <c r="M382" s="235"/>
      <c r="N382" s="236"/>
      <c r="O382" s="236"/>
      <c r="P382" s="236"/>
      <c r="Q382" s="236"/>
      <c r="R382" s="236"/>
      <c r="S382" s="236"/>
      <c r="T382" s="237"/>
      <c r="AT382" s="238" t="s">
        <v>175</v>
      </c>
      <c r="AU382" s="238" t="s">
        <v>78</v>
      </c>
      <c r="AV382" s="15" t="s">
        <v>173</v>
      </c>
      <c r="AW382" s="15" t="s">
        <v>30</v>
      </c>
      <c r="AX382" s="15" t="s">
        <v>76</v>
      </c>
      <c r="AY382" s="238" t="s">
        <v>166</v>
      </c>
    </row>
    <row r="383" spans="1:65" s="2" customFormat="1" ht="16.5" customHeight="1">
      <c r="A383" s="35"/>
      <c r="B383" s="36"/>
      <c r="C383" s="239" t="s">
        <v>619</v>
      </c>
      <c r="D383" s="239" t="s">
        <v>184</v>
      </c>
      <c r="E383" s="240" t="s">
        <v>620</v>
      </c>
      <c r="F383" s="241" t="s">
        <v>621</v>
      </c>
      <c r="G383" s="242" t="s">
        <v>337</v>
      </c>
      <c r="H383" s="243">
        <v>76.918000000000006</v>
      </c>
      <c r="I383" s="244"/>
      <c r="J383" s="245">
        <f>ROUND(I383*H383,2)</f>
        <v>0</v>
      </c>
      <c r="K383" s="241" t="s">
        <v>172</v>
      </c>
      <c r="L383" s="246"/>
      <c r="M383" s="247" t="s">
        <v>19</v>
      </c>
      <c r="N383" s="248" t="s">
        <v>39</v>
      </c>
      <c r="O383" s="65"/>
      <c r="P383" s="202">
        <f>O383*H383</f>
        <v>0</v>
      </c>
      <c r="Q383" s="202">
        <v>3.5E-4</v>
      </c>
      <c r="R383" s="202">
        <f>Q383*H383</f>
        <v>2.6921300000000002E-2</v>
      </c>
      <c r="S383" s="202">
        <v>0</v>
      </c>
      <c r="T383" s="203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4" t="s">
        <v>372</v>
      </c>
      <c r="AT383" s="204" t="s">
        <v>184</v>
      </c>
      <c r="AU383" s="204" t="s">
        <v>78</v>
      </c>
      <c r="AY383" s="18" t="s">
        <v>166</v>
      </c>
      <c r="BE383" s="205">
        <f>IF(N383="základní",J383,0)</f>
        <v>0</v>
      </c>
      <c r="BF383" s="205">
        <f>IF(N383="snížená",J383,0)</f>
        <v>0</v>
      </c>
      <c r="BG383" s="205">
        <f>IF(N383="zákl. přenesená",J383,0)</f>
        <v>0</v>
      </c>
      <c r="BH383" s="205">
        <f>IF(N383="sníž. přenesená",J383,0)</f>
        <v>0</v>
      </c>
      <c r="BI383" s="205">
        <f>IF(N383="nulová",J383,0)</f>
        <v>0</v>
      </c>
      <c r="BJ383" s="18" t="s">
        <v>76</v>
      </c>
      <c r="BK383" s="205">
        <f>ROUND(I383*H383,2)</f>
        <v>0</v>
      </c>
      <c r="BL383" s="18" t="s">
        <v>278</v>
      </c>
      <c r="BM383" s="204" t="s">
        <v>622</v>
      </c>
    </row>
    <row r="384" spans="1:65" s="14" customFormat="1" ht="11.25">
      <c r="B384" s="217"/>
      <c r="C384" s="218"/>
      <c r="D384" s="208" t="s">
        <v>175</v>
      </c>
      <c r="E384" s="219" t="s">
        <v>19</v>
      </c>
      <c r="F384" s="220" t="s">
        <v>623</v>
      </c>
      <c r="G384" s="218"/>
      <c r="H384" s="221">
        <v>76.918000000000006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175</v>
      </c>
      <c r="AU384" s="227" t="s">
        <v>78</v>
      </c>
      <c r="AV384" s="14" t="s">
        <v>78</v>
      </c>
      <c r="AW384" s="14" t="s">
        <v>30</v>
      </c>
      <c r="AX384" s="14" t="s">
        <v>76</v>
      </c>
      <c r="AY384" s="227" t="s">
        <v>166</v>
      </c>
    </row>
    <row r="385" spans="1:65" s="2" customFormat="1" ht="44.25" customHeight="1">
      <c r="A385" s="35"/>
      <c r="B385" s="36"/>
      <c r="C385" s="193" t="s">
        <v>624</v>
      </c>
      <c r="D385" s="193" t="s">
        <v>168</v>
      </c>
      <c r="E385" s="194" t="s">
        <v>625</v>
      </c>
      <c r="F385" s="195" t="s">
        <v>626</v>
      </c>
      <c r="G385" s="196" t="s">
        <v>187</v>
      </c>
      <c r="H385" s="197">
        <v>0.03</v>
      </c>
      <c r="I385" s="198"/>
      <c r="J385" s="199">
        <f>ROUND(I385*H385,2)</f>
        <v>0</v>
      </c>
      <c r="K385" s="195" t="s">
        <v>172</v>
      </c>
      <c r="L385" s="40"/>
      <c r="M385" s="200" t="s">
        <v>19</v>
      </c>
      <c r="N385" s="201" t="s">
        <v>39</v>
      </c>
      <c r="O385" s="65"/>
      <c r="P385" s="202">
        <f>O385*H385</f>
        <v>0</v>
      </c>
      <c r="Q385" s="202">
        <v>0</v>
      </c>
      <c r="R385" s="202">
        <f>Q385*H385</f>
        <v>0</v>
      </c>
      <c r="S385" s="202">
        <v>0</v>
      </c>
      <c r="T385" s="203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4" t="s">
        <v>278</v>
      </c>
      <c r="AT385" s="204" t="s">
        <v>168</v>
      </c>
      <c r="AU385" s="204" t="s">
        <v>78</v>
      </c>
      <c r="AY385" s="18" t="s">
        <v>166</v>
      </c>
      <c r="BE385" s="205">
        <f>IF(N385="základní",J385,0)</f>
        <v>0</v>
      </c>
      <c r="BF385" s="205">
        <f>IF(N385="snížená",J385,0)</f>
        <v>0</v>
      </c>
      <c r="BG385" s="205">
        <f>IF(N385="zákl. přenesená",J385,0)</f>
        <v>0</v>
      </c>
      <c r="BH385" s="205">
        <f>IF(N385="sníž. přenesená",J385,0)</f>
        <v>0</v>
      </c>
      <c r="BI385" s="205">
        <f>IF(N385="nulová",J385,0)</f>
        <v>0</v>
      </c>
      <c r="BJ385" s="18" t="s">
        <v>76</v>
      </c>
      <c r="BK385" s="205">
        <f>ROUND(I385*H385,2)</f>
        <v>0</v>
      </c>
      <c r="BL385" s="18" t="s">
        <v>278</v>
      </c>
      <c r="BM385" s="204" t="s">
        <v>627</v>
      </c>
    </row>
    <row r="386" spans="1:65" s="2" customFormat="1" ht="44.25" customHeight="1">
      <c r="A386" s="35"/>
      <c r="B386" s="36"/>
      <c r="C386" s="193" t="s">
        <v>628</v>
      </c>
      <c r="D386" s="193" t="s">
        <v>168</v>
      </c>
      <c r="E386" s="194" t="s">
        <v>629</v>
      </c>
      <c r="F386" s="195" t="s">
        <v>630</v>
      </c>
      <c r="G386" s="196" t="s">
        <v>187</v>
      </c>
      <c r="H386" s="197">
        <v>0.03</v>
      </c>
      <c r="I386" s="198"/>
      <c r="J386" s="199">
        <f>ROUND(I386*H386,2)</f>
        <v>0</v>
      </c>
      <c r="K386" s="195" t="s">
        <v>172</v>
      </c>
      <c r="L386" s="40"/>
      <c r="M386" s="200" t="s">
        <v>19</v>
      </c>
      <c r="N386" s="201" t="s">
        <v>39</v>
      </c>
      <c r="O386" s="65"/>
      <c r="P386" s="202">
        <f>O386*H386</f>
        <v>0</v>
      </c>
      <c r="Q386" s="202">
        <v>0</v>
      </c>
      <c r="R386" s="202">
        <f>Q386*H386</f>
        <v>0</v>
      </c>
      <c r="S386" s="202">
        <v>0</v>
      </c>
      <c r="T386" s="203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4" t="s">
        <v>278</v>
      </c>
      <c r="AT386" s="204" t="s">
        <v>168</v>
      </c>
      <c r="AU386" s="204" t="s">
        <v>78</v>
      </c>
      <c r="AY386" s="18" t="s">
        <v>166</v>
      </c>
      <c r="BE386" s="205">
        <f>IF(N386="základní",J386,0)</f>
        <v>0</v>
      </c>
      <c r="BF386" s="205">
        <f>IF(N386="snížená",J386,0)</f>
        <v>0</v>
      </c>
      <c r="BG386" s="205">
        <f>IF(N386="zákl. přenesená",J386,0)</f>
        <v>0</v>
      </c>
      <c r="BH386" s="205">
        <f>IF(N386="sníž. přenesená",J386,0)</f>
        <v>0</v>
      </c>
      <c r="BI386" s="205">
        <f>IF(N386="nulová",J386,0)</f>
        <v>0</v>
      </c>
      <c r="BJ386" s="18" t="s">
        <v>76</v>
      </c>
      <c r="BK386" s="205">
        <f>ROUND(I386*H386,2)</f>
        <v>0</v>
      </c>
      <c r="BL386" s="18" t="s">
        <v>278</v>
      </c>
      <c r="BM386" s="204" t="s">
        <v>631</v>
      </c>
    </row>
    <row r="387" spans="1:65" s="12" customFormat="1" ht="22.9" customHeight="1">
      <c r="B387" s="177"/>
      <c r="C387" s="178"/>
      <c r="D387" s="179" t="s">
        <v>67</v>
      </c>
      <c r="E387" s="191" t="s">
        <v>632</v>
      </c>
      <c r="F387" s="191" t="s">
        <v>633</v>
      </c>
      <c r="G387" s="178"/>
      <c r="H387" s="178"/>
      <c r="I387" s="181"/>
      <c r="J387" s="192">
        <f>BK387</f>
        <v>0</v>
      </c>
      <c r="K387" s="178"/>
      <c r="L387" s="183"/>
      <c r="M387" s="184"/>
      <c r="N387" s="185"/>
      <c r="O387" s="185"/>
      <c r="P387" s="186">
        <f>SUM(P388:P465)</f>
        <v>0</v>
      </c>
      <c r="Q387" s="185"/>
      <c r="R387" s="186">
        <f>SUM(R388:R465)</f>
        <v>12.214397</v>
      </c>
      <c r="S387" s="185"/>
      <c r="T387" s="187">
        <f>SUM(T388:T465)</f>
        <v>7.241564799999999</v>
      </c>
      <c r="AR387" s="188" t="s">
        <v>78</v>
      </c>
      <c r="AT387" s="189" t="s">
        <v>67</v>
      </c>
      <c r="AU387" s="189" t="s">
        <v>76</v>
      </c>
      <c r="AY387" s="188" t="s">
        <v>166</v>
      </c>
      <c r="BK387" s="190">
        <f>SUM(BK388:BK465)</f>
        <v>0</v>
      </c>
    </row>
    <row r="388" spans="1:65" s="2" customFormat="1" ht="21.75" customHeight="1">
      <c r="A388" s="35"/>
      <c r="B388" s="36"/>
      <c r="C388" s="193" t="s">
        <v>634</v>
      </c>
      <c r="D388" s="193" t="s">
        <v>168</v>
      </c>
      <c r="E388" s="194" t="s">
        <v>635</v>
      </c>
      <c r="F388" s="195" t="s">
        <v>636</v>
      </c>
      <c r="G388" s="196" t="s">
        <v>213</v>
      </c>
      <c r="H388" s="197">
        <v>128.91999999999999</v>
      </c>
      <c r="I388" s="198"/>
      <c r="J388" s="199">
        <f>ROUND(I388*H388,2)</f>
        <v>0</v>
      </c>
      <c r="K388" s="195" t="s">
        <v>172</v>
      </c>
      <c r="L388" s="40"/>
      <c r="M388" s="200" t="s">
        <v>19</v>
      </c>
      <c r="N388" s="201" t="s">
        <v>39</v>
      </c>
      <c r="O388" s="65"/>
      <c r="P388" s="202">
        <f>O388*H388</f>
        <v>0</v>
      </c>
      <c r="Q388" s="202">
        <v>1.5E-3</v>
      </c>
      <c r="R388" s="202">
        <f>Q388*H388</f>
        <v>0.19338</v>
      </c>
      <c r="S388" s="202">
        <v>0</v>
      </c>
      <c r="T388" s="203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4" t="s">
        <v>173</v>
      </c>
      <c r="AT388" s="204" t="s">
        <v>168</v>
      </c>
      <c r="AU388" s="204" t="s">
        <v>78</v>
      </c>
      <c r="AY388" s="18" t="s">
        <v>166</v>
      </c>
      <c r="BE388" s="205">
        <f>IF(N388="základní",J388,0)</f>
        <v>0</v>
      </c>
      <c r="BF388" s="205">
        <f>IF(N388="snížená",J388,0)</f>
        <v>0</v>
      </c>
      <c r="BG388" s="205">
        <f>IF(N388="zákl. přenesená",J388,0)</f>
        <v>0</v>
      </c>
      <c r="BH388" s="205">
        <f>IF(N388="sníž. přenesená",J388,0)</f>
        <v>0</v>
      </c>
      <c r="BI388" s="205">
        <f>IF(N388="nulová",J388,0)</f>
        <v>0</v>
      </c>
      <c r="BJ388" s="18" t="s">
        <v>76</v>
      </c>
      <c r="BK388" s="205">
        <f>ROUND(I388*H388,2)</f>
        <v>0</v>
      </c>
      <c r="BL388" s="18" t="s">
        <v>173</v>
      </c>
      <c r="BM388" s="204" t="s">
        <v>637</v>
      </c>
    </row>
    <row r="389" spans="1:65" s="13" customFormat="1" ht="11.25">
      <c r="B389" s="206"/>
      <c r="C389" s="207"/>
      <c r="D389" s="208" t="s">
        <v>175</v>
      </c>
      <c r="E389" s="209" t="s">
        <v>19</v>
      </c>
      <c r="F389" s="210" t="s">
        <v>638</v>
      </c>
      <c r="G389" s="207"/>
      <c r="H389" s="209" t="s">
        <v>19</v>
      </c>
      <c r="I389" s="211"/>
      <c r="J389" s="207"/>
      <c r="K389" s="207"/>
      <c r="L389" s="212"/>
      <c r="M389" s="213"/>
      <c r="N389" s="214"/>
      <c r="O389" s="214"/>
      <c r="P389" s="214"/>
      <c r="Q389" s="214"/>
      <c r="R389" s="214"/>
      <c r="S389" s="214"/>
      <c r="T389" s="215"/>
      <c r="AT389" s="216" t="s">
        <v>175</v>
      </c>
      <c r="AU389" s="216" t="s">
        <v>78</v>
      </c>
      <c r="AV389" s="13" t="s">
        <v>76</v>
      </c>
      <c r="AW389" s="13" t="s">
        <v>30</v>
      </c>
      <c r="AX389" s="13" t="s">
        <v>68</v>
      </c>
      <c r="AY389" s="216" t="s">
        <v>166</v>
      </c>
    </row>
    <row r="390" spans="1:65" s="14" customFormat="1" ht="11.25">
      <c r="B390" s="217"/>
      <c r="C390" s="218"/>
      <c r="D390" s="208" t="s">
        <v>175</v>
      </c>
      <c r="E390" s="219" t="s">
        <v>19</v>
      </c>
      <c r="F390" s="220" t="s">
        <v>639</v>
      </c>
      <c r="G390" s="218"/>
      <c r="H390" s="221">
        <v>60.5</v>
      </c>
      <c r="I390" s="222"/>
      <c r="J390" s="218"/>
      <c r="K390" s="218"/>
      <c r="L390" s="223"/>
      <c r="M390" s="224"/>
      <c r="N390" s="225"/>
      <c r="O390" s="225"/>
      <c r="P390" s="225"/>
      <c r="Q390" s="225"/>
      <c r="R390" s="225"/>
      <c r="S390" s="225"/>
      <c r="T390" s="226"/>
      <c r="AT390" s="227" t="s">
        <v>175</v>
      </c>
      <c r="AU390" s="227" t="s">
        <v>78</v>
      </c>
      <c r="AV390" s="14" t="s">
        <v>78</v>
      </c>
      <c r="AW390" s="14" t="s">
        <v>30</v>
      </c>
      <c r="AX390" s="14" t="s">
        <v>68</v>
      </c>
      <c r="AY390" s="227" t="s">
        <v>166</v>
      </c>
    </row>
    <row r="391" spans="1:65" s="13" customFormat="1" ht="11.25">
      <c r="B391" s="206"/>
      <c r="C391" s="207"/>
      <c r="D391" s="208" t="s">
        <v>175</v>
      </c>
      <c r="E391" s="209" t="s">
        <v>19</v>
      </c>
      <c r="F391" s="210" t="s">
        <v>222</v>
      </c>
      <c r="G391" s="207"/>
      <c r="H391" s="209" t="s">
        <v>19</v>
      </c>
      <c r="I391" s="211"/>
      <c r="J391" s="207"/>
      <c r="K391" s="207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175</v>
      </c>
      <c r="AU391" s="216" t="s">
        <v>78</v>
      </c>
      <c r="AV391" s="13" t="s">
        <v>76</v>
      </c>
      <c r="AW391" s="13" t="s">
        <v>30</v>
      </c>
      <c r="AX391" s="13" t="s">
        <v>68</v>
      </c>
      <c r="AY391" s="216" t="s">
        <v>166</v>
      </c>
    </row>
    <row r="392" spans="1:65" s="14" customFormat="1" ht="11.25">
      <c r="B392" s="217"/>
      <c r="C392" s="218"/>
      <c r="D392" s="208" t="s">
        <v>175</v>
      </c>
      <c r="E392" s="219" t="s">
        <v>19</v>
      </c>
      <c r="F392" s="220" t="s">
        <v>640</v>
      </c>
      <c r="G392" s="218"/>
      <c r="H392" s="221">
        <v>40.700000000000003</v>
      </c>
      <c r="I392" s="222"/>
      <c r="J392" s="218"/>
      <c r="K392" s="218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175</v>
      </c>
      <c r="AU392" s="227" t="s">
        <v>78</v>
      </c>
      <c r="AV392" s="14" t="s">
        <v>78</v>
      </c>
      <c r="AW392" s="14" t="s">
        <v>30</v>
      </c>
      <c r="AX392" s="14" t="s">
        <v>68</v>
      </c>
      <c r="AY392" s="227" t="s">
        <v>166</v>
      </c>
    </row>
    <row r="393" spans="1:65" s="13" customFormat="1" ht="11.25">
      <c r="B393" s="206"/>
      <c r="C393" s="207"/>
      <c r="D393" s="208" t="s">
        <v>175</v>
      </c>
      <c r="E393" s="209" t="s">
        <v>19</v>
      </c>
      <c r="F393" s="210" t="s">
        <v>237</v>
      </c>
      <c r="G393" s="207"/>
      <c r="H393" s="209" t="s">
        <v>19</v>
      </c>
      <c r="I393" s="211"/>
      <c r="J393" s="207"/>
      <c r="K393" s="207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175</v>
      </c>
      <c r="AU393" s="216" t="s">
        <v>78</v>
      </c>
      <c r="AV393" s="13" t="s">
        <v>76</v>
      </c>
      <c r="AW393" s="13" t="s">
        <v>30</v>
      </c>
      <c r="AX393" s="13" t="s">
        <v>68</v>
      </c>
      <c r="AY393" s="216" t="s">
        <v>166</v>
      </c>
    </row>
    <row r="394" spans="1:65" s="14" customFormat="1" ht="11.25">
      <c r="B394" s="217"/>
      <c r="C394" s="218"/>
      <c r="D394" s="208" t="s">
        <v>175</v>
      </c>
      <c r="E394" s="219" t="s">
        <v>19</v>
      </c>
      <c r="F394" s="220" t="s">
        <v>641</v>
      </c>
      <c r="G394" s="218"/>
      <c r="H394" s="221">
        <v>19.23</v>
      </c>
      <c r="I394" s="222"/>
      <c r="J394" s="218"/>
      <c r="K394" s="218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175</v>
      </c>
      <c r="AU394" s="227" t="s">
        <v>78</v>
      </c>
      <c r="AV394" s="14" t="s">
        <v>78</v>
      </c>
      <c r="AW394" s="14" t="s">
        <v>30</v>
      </c>
      <c r="AX394" s="14" t="s">
        <v>68</v>
      </c>
      <c r="AY394" s="227" t="s">
        <v>166</v>
      </c>
    </row>
    <row r="395" spans="1:65" s="13" customFormat="1" ht="11.25">
      <c r="B395" s="206"/>
      <c r="C395" s="207"/>
      <c r="D395" s="208" t="s">
        <v>175</v>
      </c>
      <c r="E395" s="209" t="s">
        <v>19</v>
      </c>
      <c r="F395" s="210" t="s">
        <v>263</v>
      </c>
      <c r="G395" s="207"/>
      <c r="H395" s="209" t="s">
        <v>19</v>
      </c>
      <c r="I395" s="211"/>
      <c r="J395" s="207"/>
      <c r="K395" s="207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175</v>
      </c>
      <c r="AU395" s="216" t="s">
        <v>78</v>
      </c>
      <c r="AV395" s="13" t="s">
        <v>76</v>
      </c>
      <c r="AW395" s="13" t="s">
        <v>30</v>
      </c>
      <c r="AX395" s="13" t="s">
        <v>68</v>
      </c>
      <c r="AY395" s="216" t="s">
        <v>166</v>
      </c>
    </row>
    <row r="396" spans="1:65" s="14" customFormat="1" ht="11.25">
      <c r="B396" s="217"/>
      <c r="C396" s="218"/>
      <c r="D396" s="208" t="s">
        <v>175</v>
      </c>
      <c r="E396" s="219" t="s">
        <v>19</v>
      </c>
      <c r="F396" s="220" t="s">
        <v>642</v>
      </c>
      <c r="G396" s="218"/>
      <c r="H396" s="221">
        <v>8.49</v>
      </c>
      <c r="I396" s="222"/>
      <c r="J396" s="218"/>
      <c r="K396" s="218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175</v>
      </c>
      <c r="AU396" s="227" t="s">
        <v>78</v>
      </c>
      <c r="AV396" s="14" t="s">
        <v>78</v>
      </c>
      <c r="AW396" s="14" t="s">
        <v>30</v>
      </c>
      <c r="AX396" s="14" t="s">
        <v>68</v>
      </c>
      <c r="AY396" s="227" t="s">
        <v>166</v>
      </c>
    </row>
    <row r="397" spans="1:65" s="15" customFormat="1" ht="11.25">
      <c r="B397" s="228"/>
      <c r="C397" s="229"/>
      <c r="D397" s="208" t="s">
        <v>175</v>
      </c>
      <c r="E397" s="230" t="s">
        <v>19</v>
      </c>
      <c r="F397" s="231" t="s">
        <v>182</v>
      </c>
      <c r="G397" s="229"/>
      <c r="H397" s="232">
        <v>128.91999999999999</v>
      </c>
      <c r="I397" s="233"/>
      <c r="J397" s="229"/>
      <c r="K397" s="229"/>
      <c r="L397" s="234"/>
      <c r="M397" s="235"/>
      <c r="N397" s="236"/>
      <c r="O397" s="236"/>
      <c r="P397" s="236"/>
      <c r="Q397" s="236"/>
      <c r="R397" s="236"/>
      <c r="S397" s="236"/>
      <c r="T397" s="237"/>
      <c r="AT397" s="238" t="s">
        <v>175</v>
      </c>
      <c r="AU397" s="238" t="s">
        <v>78</v>
      </c>
      <c r="AV397" s="15" t="s">
        <v>173</v>
      </c>
      <c r="AW397" s="15" t="s">
        <v>30</v>
      </c>
      <c r="AX397" s="15" t="s">
        <v>76</v>
      </c>
      <c r="AY397" s="238" t="s">
        <v>166</v>
      </c>
    </row>
    <row r="398" spans="1:65" s="2" customFormat="1" ht="21.75" customHeight="1">
      <c r="A398" s="35"/>
      <c r="B398" s="36"/>
      <c r="C398" s="193" t="s">
        <v>643</v>
      </c>
      <c r="D398" s="193" t="s">
        <v>168</v>
      </c>
      <c r="E398" s="194" t="s">
        <v>644</v>
      </c>
      <c r="F398" s="195" t="s">
        <v>645</v>
      </c>
      <c r="G398" s="196" t="s">
        <v>213</v>
      </c>
      <c r="H398" s="197">
        <v>300.79500000000002</v>
      </c>
      <c r="I398" s="198"/>
      <c r="J398" s="199">
        <f>ROUND(I398*H398,2)</f>
        <v>0</v>
      </c>
      <c r="K398" s="195" t="s">
        <v>172</v>
      </c>
      <c r="L398" s="40"/>
      <c r="M398" s="200" t="s">
        <v>19</v>
      </c>
      <c r="N398" s="201" t="s">
        <v>39</v>
      </c>
      <c r="O398" s="65"/>
      <c r="P398" s="202">
        <f>O398*H398</f>
        <v>0</v>
      </c>
      <c r="Q398" s="202">
        <v>4.4999999999999997E-3</v>
      </c>
      <c r="R398" s="202">
        <f>Q398*H398</f>
        <v>1.3535774999999999</v>
      </c>
      <c r="S398" s="202">
        <v>0</v>
      </c>
      <c r="T398" s="203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04" t="s">
        <v>278</v>
      </c>
      <c r="AT398" s="204" t="s">
        <v>168</v>
      </c>
      <c r="AU398" s="204" t="s">
        <v>78</v>
      </c>
      <c r="AY398" s="18" t="s">
        <v>166</v>
      </c>
      <c r="BE398" s="205">
        <f>IF(N398="základní",J398,0)</f>
        <v>0</v>
      </c>
      <c r="BF398" s="205">
        <f>IF(N398="snížená",J398,0)</f>
        <v>0</v>
      </c>
      <c r="BG398" s="205">
        <f>IF(N398="zákl. přenesená",J398,0)</f>
        <v>0</v>
      </c>
      <c r="BH398" s="205">
        <f>IF(N398="sníž. přenesená",J398,0)</f>
        <v>0</v>
      </c>
      <c r="BI398" s="205">
        <f>IF(N398="nulová",J398,0)</f>
        <v>0</v>
      </c>
      <c r="BJ398" s="18" t="s">
        <v>76</v>
      </c>
      <c r="BK398" s="205">
        <f>ROUND(I398*H398,2)</f>
        <v>0</v>
      </c>
      <c r="BL398" s="18" t="s">
        <v>278</v>
      </c>
      <c r="BM398" s="204" t="s">
        <v>646</v>
      </c>
    </row>
    <row r="399" spans="1:65" s="13" customFormat="1" ht="11.25">
      <c r="B399" s="206"/>
      <c r="C399" s="207"/>
      <c r="D399" s="208" t="s">
        <v>175</v>
      </c>
      <c r="E399" s="209" t="s">
        <v>19</v>
      </c>
      <c r="F399" s="210" t="s">
        <v>277</v>
      </c>
      <c r="G399" s="207"/>
      <c r="H399" s="209" t="s">
        <v>19</v>
      </c>
      <c r="I399" s="211"/>
      <c r="J399" s="207"/>
      <c r="K399" s="207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175</v>
      </c>
      <c r="AU399" s="216" t="s">
        <v>78</v>
      </c>
      <c r="AV399" s="13" t="s">
        <v>76</v>
      </c>
      <c r="AW399" s="13" t="s">
        <v>30</v>
      </c>
      <c r="AX399" s="13" t="s">
        <v>68</v>
      </c>
      <c r="AY399" s="216" t="s">
        <v>166</v>
      </c>
    </row>
    <row r="400" spans="1:65" s="14" customFormat="1" ht="22.5">
      <c r="B400" s="217"/>
      <c r="C400" s="218"/>
      <c r="D400" s="208" t="s">
        <v>175</v>
      </c>
      <c r="E400" s="219" t="s">
        <v>19</v>
      </c>
      <c r="F400" s="220" t="s">
        <v>647</v>
      </c>
      <c r="G400" s="218"/>
      <c r="H400" s="221">
        <v>80.334999999999994</v>
      </c>
      <c r="I400" s="222"/>
      <c r="J400" s="218"/>
      <c r="K400" s="218"/>
      <c r="L400" s="223"/>
      <c r="M400" s="224"/>
      <c r="N400" s="225"/>
      <c r="O400" s="225"/>
      <c r="P400" s="225"/>
      <c r="Q400" s="225"/>
      <c r="R400" s="225"/>
      <c r="S400" s="225"/>
      <c r="T400" s="226"/>
      <c r="AT400" s="227" t="s">
        <v>175</v>
      </c>
      <c r="AU400" s="227" t="s">
        <v>78</v>
      </c>
      <c r="AV400" s="14" t="s">
        <v>78</v>
      </c>
      <c r="AW400" s="14" t="s">
        <v>30</v>
      </c>
      <c r="AX400" s="14" t="s">
        <v>68</v>
      </c>
      <c r="AY400" s="227" t="s">
        <v>166</v>
      </c>
    </row>
    <row r="401" spans="1:65" s="13" customFormat="1" ht="11.25">
      <c r="B401" s="206"/>
      <c r="C401" s="207"/>
      <c r="D401" s="208" t="s">
        <v>175</v>
      </c>
      <c r="E401" s="209" t="s">
        <v>19</v>
      </c>
      <c r="F401" s="210" t="s">
        <v>222</v>
      </c>
      <c r="G401" s="207"/>
      <c r="H401" s="209" t="s">
        <v>19</v>
      </c>
      <c r="I401" s="211"/>
      <c r="J401" s="207"/>
      <c r="K401" s="207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175</v>
      </c>
      <c r="AU401" s="216" t="s">
        <v>78</v>
      </c>
      <c r="AV401" s="13" t="s">
        <v>76</v>
      </c>
      <c r="AW401" s="13" t="s">
        <v>30</v>
      </c>
      <c r="AX401" s="13" t="s">
        <v>68</v>
      </c>
      <c r="AY401" s="216" t="s">
        <v>166</v>
      </c>
    </row>
    <row r="402" spans="1:65" s="14" customFormat="1" ht="11.25">
      <c r="B402" s="217"/>
      <c r="C402" s="218"/>
      <c r="D402" s="208" t="s">
        <v>175</v>
      </c>
      <c r="E402" s="219" t="s">
        <v>19</v>
      </c>
      <c r="F402" s="220" t="s">
        <v>648</v>
      </c>
      <c r="G402" s="218"/>
      <c r="H402" s="221">
        <v>55.835999999999999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175</v>
      </c>
      <c r="AU402" s="227" t="s">
        <v>78</v>
      </c>
      <c r="AV402" s="14" t="s">
        <v>78</v>
      </c>
      <c r="AW402" s="14" t="s">
        <v>30</v>
      </c>
      <c r="AX402" s="14" t="s">
        <v>68</v>
      </c>
      <c r="AY402" s="227" t="s">
        <v>166</v>
      </c>
    </row>
    <row r="403" spans="1:65" s="13" customFormat="1" ht="11.25">
      <c r="B403" s="206"/>
      <c r="C403" s="207"/>
      <c r="D403" s="208" t="s">
        <v>175</v>
      </c>
      <c r="E403" s="209" t="s">
        <v>19</v>
      </c>
      <c r="F403" s="210" t="s">
        <v>237</v>
      </c>
      <c r="G403" s="207"/>
      <c r="H403" s="209" t="s">
        <v>19</v>
      </c>
      <c r="I403" s="211"/>
      <c r="J403" s="207"/>
      <c r="K403" s="207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175</v>
      </c>
      <c r="AU403" s="216" t="s">
        <v>78</v>
      </c>
      <c r="AV403" s="13" t="s">
        <v>76</v>
      </c>
      <c r="AW403" s="13" t="s">
        <v>30</v>
      </c>
      <c r="AX403" s="13" t="s">
        <v>68</v>
      </c>
      <c r="AY403" s="216" t="s">
        <v>166</v>
      </c>
    </row>
    <row r="404" spans="1:65" s="14" customFormat="1" ht="22.5">
      <c r="B404" s="217"/>
      <c r="C404" s="218"/>
      <c r="D404" s="208" t="s">
        <v>175</v>
      </c>
      <c r="E404" s="219" t="s">
        <v>19</v>
      </c>
      <c r="F404" s="220" t="s">
        <v>649</v>
      </c>
      <c r="G404" s="218"/>
      <c r="H404" s="221">
        <v>25.224</v>
      </c>
      <c r="I404" s="222"/>
      <c r="J404" s="218"/>
      <c r="K404" s="218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175</v>
      </c>
      <c r="AU404" s="227" t="s">
        <v>78</v>
      </c>
      <c r="AV404" s="14" t="s">
        <v>78</v>
      </c>
      <c r="AW404" s="14" t="s">
        <v>30</v>
      </c>
      <c r="AX404" s="14" t="s">
        <v>68</v>
      </c>
      <c r="AY404" s="227" t="s">
        <v>166</v>
      </c>
    </row>
    <row r="405" spans="1:65" s="13" customFormat="1" ht="11.25">
      <c r="B405" s="206"/>
      <c r="C405" s="207"/>
      <c r="D405" s="208" t="s">
        <v>175</v>
      </c>
      <c r="E405" s="209" t="s">
        <v>19</v>
      </c>
      <c r="F405" s="210" t="s">
        <v>263</v>
      </c>
      <c r="G405" s="207"/>
      <c r="H405" s="209" t="s">
        <v>19</v>
      </c>
      <c r="I405" s="211"/>
      <c r="J405" s="207"/>
      <c r="K405" s="207"/>
      <c r="L405" s="212"/>
      <c r="M405" s="213"/>
      <c r="N405" s="214"/>
      <c r="O405" s="214"/>
      <c r="P405" s="214"/>
      <c r="Q405" s="214"/>
      <c r="R405" s="214"/>
      <c r="S405" s="214"/>
      <c r="T405" s="215"/>
      <c r="AT405" s="216" t="s">
        <v>175</v>
      </c>
      <c r="AU405" s="216" t="s">
        <v>78</v>
      </c>
      <c r="AV405" s="13" t="s">
        <v>76</v>
      </c>
      <c r="AW405" s="13" t="s">
        <v>30</v>
      </c>
      <c r="AX405" s="13" t="s">
        <v>68</v>
      </c>
      <c r="AY405" s="216" t="s">
        <v>166</v>
      </c>
    </row>
    <row r="406" spans="1:65" s="14" customFormat="1" ht="11.25">
      <c r="B406" s="217"/>
      <c r="C406" s="218"/>
      <c r="D406" s="208" t="s">
        <v>175</v>
      </c>
      <c r="E406" s="219" t="s">
        <v>19</v>
      </c>
      <c r="F406" s="220" t="s">
        <v>650</v>
      </c>
      <c r="G406" s="218"/>
      <c r="H406" s="221">
        <v>20.8</v>
      </c>
      <c r="I406" s="222"/>
      <c r="J406" s="218"/>
      <c r="K406" s="218"/>
      <c r="L406" s="223"/>
      <c r="M406" s="224"/>
      <c r="N406" s="225"/>
      <c r="O406" s="225"/>
      <c r="P406" s="225"/>
      <c r="Q406" s="225"/>
      <c r="R406" s="225"/>
      <c r="S406" s="225"/>
      <c r="T406" s="226"/>
      <c r="AT406" s="227" t="s">
        <v>175</v>
      </c>
      <c r="AU406" s="227" t="s">
        <v>78</v>
      </c>
      <c r="AV406" s="14" t="s">
        <v>78</v>
      </c>
      <c r="AW406" s="14" t="s">
        <v>30</v>
      </c>
      <c r="AX406" s="14" t="s">
        <v>68</v>
      </c>
      <c r="AY406" s="227" t="s">
        <v>166</v>
      </c>
    </row>
    <row r="407" spans="1:65" s="14" customFormat="1" ht="11.25">
      <c r="B407" s="217"/>
      <c r="C407" s="218"/>
      <c r="D407" s="208" t="s">
        <v>175</v>
      </c>
      <c r="E407" s="219" t="s">
        <v>19</v>
      </c>
      <c r="F407" s="220" t="s">
        <v>651</v>
      </c>
      <c r="G407" s="218"/>
      <c r="H407" s="221">
        <v>8.4</v>
      </c>
      <c r="I407" s="222"/>
      <c r="J407" s="218"/>
      <c r="K407" s="218"/>
      <c r="L407" s="223"/>
      <c r="M407" s="224"/>
      <c r="N407" s="225"/>
      <c r="O407" s="225"/>
      <c r="P407" s="225"/>
      <c r="Q407" s="225"/>
      <c r="R407" s="225"/>
      <c r="S407" s="225"/>
      <c r="T407" s="226"/>
      <c r="AT407" s="227" t="s">
        <v>175</v>
      </c>
      <c r="AU407" s="227" t="s">
        <v>78</v>
      </c>
      <c r="AV407" s="14" t="s">
        <v>78</v>
      </c>
      <c r="AW407" s="14" t="s">
        <v>30</v>
      </c>
      <c r="AX407" s="14" t="s">
        <v>68</v>
      </c>
      <c r="AY407" s="227" t="s">
        <v>166</v>
      </c>
    </row>
    <row r="408" spans="1:65" s="13" customFormat="1" ht="11.25">
      <c r="B408" s="206"/>
      <c r="C408" s="207"/>
      <c r="D408" s="208" t="s">
        <v>175</v>
      </c>
      <c r="E408" s="209" t="s">
        <v>19</v>
      </c>
      <c r="F408" s="210" t="s">
        <v>652</v>
      </c>
      <c r="G408" s="207"/>
      <c r="H408" s="209" t="s">
        <v>19</v>
      </c>
      <c r="I408" s="211"/>
      <c r="J408" s="207"/>
      <c r="K408" s="207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175</v>
      </c>
      <c r="AU408" s="216" t="s">
        <v>78</v>
      </c>
      <c r="AV408" s="13" t="s">
        <v>76</v>
      </c>
      <c r="AW408" s="13" t="s">
        <v>30</v>
      </c>
      <c r="AX408" s="13" t="s">
        <v>68</v>
      </c>
      <c r="AY408" s="216" t="s">
        <v>166</v>
      </c>
    </row>
    <row r="409" spans="1:65" s="14" customFormat="1" ht="11.25">
      <c r="B409" s="217"/>
      <c r="C409" s="218"/>
      <c r="D409" s="208" t="s">
        <v>175</v>
      </c>
      <c r="E409" s="219" t="s">
        <v>19</v>
      </c>
      <c r="F409" s="220" t="s">
        <v>653</v>
      </c>
      <c r="G409" s="218"/>
      <c r="H409" s="221">
        <v>43.76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175</v>
      </c>
      <c r="AU409" s="227" t="s">
        <v>78</v>
      </c>
      <c r="AV409" s="14" t="s">
        <v>78</v>
      </c>
      <c r="AW409" s="14" t="s">
        <v>30</v>
      </c>
      <c r="AX409" s="14" t="s">
        <v>68</v>
      </c>
      <c r="AY409" s="227" t="s">
        <v>166</v>
      </c>
    </row>
    <row r="410" spans="1:65" s="14" customFormat="1" ht="22.5">
      <c r="B410" s="217"/>
      <c r="C410" s="218"/>
      <c r="D410" s="208" t="s">
        <v>175</v>
      </c>
      <c r="E410" s="219" t="s">
        <v>19</v>
      </c>
      <c r="F410" s="220" t="s">
        <v>654</v>
      </c>
      <c r="G410" s="218"/>
      <c r="H410" s="221">
        <v>32.6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175</v>
      </c>
      <c r="AU410" s="227" t="s">
        <v>78</v>
      </c>
      <c r="AV410" s="14" t="s">
        <v>78</v>
      </c>
      <c r="AW410" s="14" t="s">
        <v>30</v>
      </c>
      <c r="AX410" s="14" t="s">
        <v>68</v>
      </c>
      <c r="AY410" s="227" t="s">
        <v>166</v>
      </c>
    </row>
    <row r="411" spans="1:65" s="14" customFormat="1" ht="22.5">
      <c r="B411" s="217"/>
      <c r="C411" s="218"/>
      <c r="D411" s="208" t="s">
        <v>175</v>
      </c>
      <c r="E411" s="219" t="s">
        <v>19</v>
      </c>
      <c r="F411" s="220" t="s">
        <v>655</v>
      </c>
      <c r="G411" s="218"/>
      <c r="H411" s="221">
        <v>33.840000000000003</v>
      </c>
      <c r="I411" s="222"/>
      <c r="J411" s="218"/>
      <c r="K411" s="218"/>
      <c r="L411" s="223"/>
      <c r="M411" s="224"/>
      <c r="N411" s="225"/>
      <c r="O411" s="225"/>
      <c r="P411" s="225"/>
      <c r="Q411" s="225"/>
      <c r="R411" s="225"/>
      <c r="S411" s="225"/>
      <c r="T411" s="226"/>
      <c r="AT411" s="227" t="s">
        <v>175</v>
      </c>
      <c r="AU411" s="227" t="s">
        <v>78</v>
      </c>
      <c r="AV411" s="14" t="s">
        <v>78</v>
      </c>
      <c r="AW411" s="14" t="s">
        <v>30</v>
      </c>
      <c r="AX411" s="14" t="s">
        <v>68</v>
      </c>
      <c r="AY411" s="227" t="s">
        <v>166</v>
      </c>
    </row>
    <row r="412" spans="1:65" s="15" customFormat="1" ht="11.25">
      <c r="B412" s="228"/>
      <c r="C412" s="229"/>
      <c r="D412" s="208" t="s">
        <v>175</v>
      </c>
      <c r="E412" s="230" t="s">
        <v>19</v>
      </c>
      <c r="F412" s="231" t="s">
        <v>182</v>
      </c>
      <c r="G412" s="229"/>
      <c r="H412" s="232">
        <v>300.79499999999996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175</v>
      </c>
      <c r="AU412" s="238" t="s">
        <v>78</v>
      </c>
      <c r="AV412" s="15" t="s">
        <v>173</v>
      </c>
      <c r="AW412" s="15" t="s">
        <v>30</v>
      </c>
      <c r="AX412" s="15" t="s">
        <v>76</v>
      </c>
      <c r="AY412" s="238" t="s">
        <v>166</v>
      </c>
    </row>
    <row r="413" spans="1:65" s="2" customFormat="1" ht="33" customHeight="1">
      <c r="A413" s="35"/>
      <c r="B413" s="36"/>
      <c r="C413" s="193" t="s">
        <v>656</v>
      </c>
      <c r="D413" s="193" t="s">
        <v>168</v>
      </c>
      <c r="E413" s="194" t="s">
        <v>657</v>
      </c>
      <c r="F413" s="195" t="s">
        <v>658</v>
      </c>
      <c r="G413" s="196" t="s">
        <v>213</v>
      </c>
      <c r="H413" s="197">
        <v>601.59</v>
      </c>
      <c r="I413" s="198"/>
      <c r="J413" s="199">
        <f>ROUND(I413*H413,2)</f>
        <v>0</v>
      </c>
      <c r="K413" s="195" t="s">
        <v>172</v>
      </c>
      <c r="L413" s="40"/>
      <c r="M413" s="200" t="s">
        <v>19</v>
      </c>
      <c r="N413" s="201" t="s">
        <v>39</v>
      </c>
      <c r="O413" s="65"/>
      <c r="P413" s="202">
        <f>O413*H413</f>
        <v>0</v>
      </c>
      <c r="Q413" s="202">
        <v>1.4499999999999999E-3</v>
      </c>
      <c r="R413" s="202">
        <f>Q413*H413</f>
        <v>0.87230549999999996</v>
      </c>
      <c r="S413" s="202">
        <v>0</v>
      </c>
      <c r="T413" s="203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04" t="s">
        <v>278</v>
      </c>
      <c r="AT413" s="204" t="s">
        <v>168</v>
      </c>
      <c r="AU413" s="204" t="s">
        <v>78</v>
      </c>
      <c r="AY413" s="18" t="s">
        <v>166</v>
      </c>
      <c r="BE413" s="205">
        <f>IF(N413="základní",J413,0)</f>
        <v>0</v>
      </c>
      <c r="BF413" s="205">
        <f>IF(N413="snížená",J413,0)</f>
        <v>0</v>
      </c>
      <c r="BG413" s="205">
        <f>IF(N413="zákl. přenesená",J413,0)</f>
        <v>0</v>
      </c>
      <c r="BH413" s="205">
        <f>IF(N413="sníž. přenesená",J413,0)</f>
        <v>0</v>
      </c>
      <c r="BI413" s="205">
        <f>IF(N413="nulová",J413,0)</f>
        <v>0</v>
      </c>
      <c r="BJ413" s="18" t="s">
        <v>76</v>
      </c>
      <c r="BK413" s="205">
        <f>ROUND(I413*H413,2)</f>
        <v>0</v>
      </c>
      <c r="BL413" s="18" t="s">
        <v>278</v>
      </c>
      <c r="BM413" s="204" t="s">
        <v>659</v>
      </c>
    </row>
    <row r="414" spans="1:65" s="13" customFormat="1" ht="11.25">
      <c r="B414" s="206"/>
      <c r="C414" s="207"/>
      <c r="D414" s="208" t="s">
        <v>175</v>
      </c>
      <c r="E414" s="209" t="s">
        <v>19</v>
      </c>
      <c r="F414" s="210" t="s">
        <v>660</v>
      </c>
      <c r="G414" s="207"/>
      <c r="H414" s="209" t="s">
        <v>19</v>
      </c>
      <c r="I414" s="211"/>
      <c r="J414" s="207"/>
      <c r="K414" s="207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175</v>
      </c>
      <c r="AU414" s="216" t="s">
        <v>78</v>
      </c>
      <c r="AV414" s="13" t="s">
        <v>76</v>
      </c>
      <c r="AW414" s="13" t="s">
        <v>30</v>
      </c>
      <c r="AX414" s="13" t="s">
        <v>68</v>
      </c>
      <c r="AY414" s="216" t="s">
        <v>166</v>
      </c>
    </row>
    <row r="415" spans="1:65" s="14" customFormat="1" ht="11.25">
      <c r="B415" s="217"/>
      <c r="C415" s="218"/>
      <c r="D415" s="208" t="s">
        <v>175</v>
      </c>
      <c r="E415" s="219" t="s">
        <v>19</v>
      </c>
      <c r="F415" s="220" t="s">
        <v>661</v>
      </c>
      <c r="G415" s="218"/>
      <c r="H415" s="221">
        <v>601.59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175</v>
      </c>
      <c r="AU415" s="227" t="s">
        <v>78</v>
      </c>
      <c r="AV415" s="14" t="s">
        <v>78</v>
      </c>
      <c r="AW415" s="14" t="s">
        <v>30</v>
      </c>
      <c r="AX415" s="14" t="s">
        <v>76</v>
      </c>
      <c r="AY415" s="227" t="s">
        <v>166</v>
      </c>
    </row>
    <row r="416" spans="1:65" s="2" customFormat="1" ht="16.5" customHeight="1">
      <c r="A416" s="35"/>
      <c r="B416" s="36"/>
      <c r="C416" s="193" t="s">
        <v>662</v>
      </c>
      <c r="D416" s="193" t="s">
        <v>168</v>
      </c>
      <c r="E416" s="194" t="s">
        <v>663</v>
      </c>
      <c r="F416" s="195" t="s">
        <v>664</v>
      </c>
      <c r="G416" s="196" t="s">
        <v>213</v>
      </c>
      <c r="H416" s="197">
        <v>266.23399999999998</v>
      </c>
      <c r="I416" s="198"/>
      <c r="J416" s="199">
        <f>ROUND(I416*H416,2)</f>
        <v>0</v>
      </c>
      <c r="K416" s="195" t="s">
        <v>172</v>
      </c>
      <c r="L416" s="40"/>
      <c r="M416" s="200" t="s">
        <v>19</v>
      </c>
      <c r="N416" s="201" t="s">
        <v>39</v>
      </c>
      <c r="O416" s="65"/>
      <c r="P416" s="202">
        <f>O416*H416</f>
        <v>0</v>
      </c>
      <c r="Q416" s="202">
        <v>0</v>
      </c>
      <c r="R416" s="202">
        <f>Q416*H416</f>
        <v>0</v>
      </c>
      <c r="S416" s="202">
        <v>2.7199999999999998E-2</v>
      </c>
      <c r="T416" s="203">
        <f>S416*H416</f>
        <v>7.241564799999999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04" t="s">
        <v>278</v>
      </c>
      <c r="AT416" s="204" t="s">
        <v>168</v>
      </c>
      <c r="AU416" s="204" t="s">
        <v>78</v>
      </c>
      <c r="AY416" s="18" t="s">
        <v>166</v>
      </c>
      <c r="BE416" s="205">
        <f>IF(N416="základní",J416,0)</f>
        <v>0</v>
      </c>
      <c r="BF416" s="205">
        <f>IF(N416="snížená",J416,0)</f>
        <v>0</v>
      </c>
      <c r="BG416" s="205">
        <f>IF(N416="zákl. přenesená",J416,0)</f>
        <v>0</v>
      </c>
      <c r="BH416" s="205">
        <f>IF(N416="sníž. přenesená",J416,0)</f>
        <v>0</v>
      </c>
      <c r="BI416" s="205">
        <f>IF(N416="nulová",J416,0)</f>
        <v>0</v>
      </c>
      <c r="BJ416" s="18" t="s">
        <v>76</v>
      </c>
      <c r="BK416" s="205">
        <f>ROUND(I416*H416,2)</f>
        <v>0</v>
      </c>
      <c r="BL416" s="18" t="s">
        <v>278</v>
      </c>
      <c r="BM416" s="204" t="s">
        <v>665</v>
      </c>
    </row>
    <row r="417" spans="1:65" s="13" customFormat="1" ht="11.25">
      <c r="B417" s="206"/>
      <c r="C417" s="207"/>
      <c r="D417" s="208" t="s">
        <v>175</v>
      </c>
      <c r="E417" s="209" t="s">
        <v>19</v>
      </c>
      <c r="F417" s="210" t="s">
        <v>277</v>
      </c>
      <c r="G417" s="207"/>
      <c r="H417" s="209" t="s">
        <v>19</v>
      </c>
      <c r="I417" s="211"/>
      <c r="J417" s="207"/>
      <c r="K417" s="207"/>
      <c r="L417" s="212"/>
      <c r="M417" s="213"/>
      <c r="N417" s="214"/>
      <c r="O417" s="214"/>
      <c r="P417" s="214"/>
      <c r="Q417" s="214"/>
      <c r="R417" s="214"/>
      <c r="S417" s="214"/>
      <c r="T417" s="215"/>
      <c r="AT417" s="216" t="s">
        <v>175</v>
      </c>
      <c r="AU417" s="216" t="s">
        <v>78</v>
      </c>
      <c r="AV417" s="13" t="s">
        <v>76</v>
      </c>
      <c r="AW417" s="13" t="s">
        <v>30</v>
      </c>
      <c r="AX417" s="13" t="s">
        <v>68</v>
      </c>
      <c r="AY417" s="216" t="s">
        <v>166</v>
      </c>
    </row>
    <row r="418" spans="1:65" s="14" customFormat="1" ht="11.25">
      <c r="B418" s="217"/>
      <c r="C418" s="218"/>
      <c r="D418" s="208" t="s">
        <v>175</v>
      </c>
      <c r="E418" s="219" t="s">
        <v>19</v>
      </c>
      <c r="F418" s="220" t="s">
        <v>666</v>
      </c>
      <c r="G418" s="218"/>
      <c r="H418" s="221">
        <v>68.28</v>
      </c>
      <c r="I418" s="222"/>
      <c r="J418" s="218"/>
      <c r="K418" s="218"/>
      <c r="L418" s="223"/>
      <c r="M418" s="224"/>
      <c r="N418" s="225"/>
      <c r="O418" s="225"/>
      <c r="P418" s="225"/>
      <c r="Q418" s="225"/>
      <c r="R418" s="225"/>
      <c r="S418" s="225"/>
      <c r="T418" s="226"/>
      <c r="AT418" s="227" t="s">
        <v>175</v>
      </c>
      <c r="AU418" s="227" t="s">
        <v>78</v>
      </c>
      <c r="AV418" s="14" t="s">
        <v>78</v>
      </c>
      <c r="AW418" s="14" t="s">
        <v>30</v>
      </c>
      <c r="AX418" s="14" t="s">
        <v>68</v>
      </c>
      <c r="AY418" s="227" t="s">
        <v>166</v>
      </c>
    </row>
    <row r="419" spans="1:65" s="13" customFormat="1" ht="11.25">
      <c r="B419" s="206"/>
      <c r="C419" s="207"/>
      <c r="D419" s="208" t="s">
        <v>175</v>
      </c>
      <c r="E419" s="209" t="s">
        <v>19</v>
      </c>
      <c r="F419" s="210" t="s">
        <v>667</v>
      </c>
      <c r="G419" s="207"/>
      <c r="H419" s="209" t="s">
        <v>19</v>
      </c>
      <c r="I419" s="211"/>
      <c r="J419" s="207"/>
      <c r="K419" s="207"/>
      <c r="L419" s="212"/>
      <c r="M419" s="213"/>
      <c r="N419" s="214"/>
      <c r="O419" s="214"/>
      <c r="P419" s="214"/>
      <c r="Q419" s="214"/>
      <c r="R419" s="214"/>
      <c r="S419" s="214"/>
      <c r="T419" s="215"/>
      <c r="AT419" s="216" t="s">
        <v>175</v>
      </c>
      <c r="AU419" s="216" t="s">
        <v>78</v>
      </c>
      <c r="AV419" s="13" t="s">
        <v>76</v>
      </c>
      <c r="AW419" s="13" t="s">
        <v>30</v>
      </c>
      <c r="AX419" s="13" t="s">
        <v>68</v>
      </c>
      <c r="AY419" s="216" t="s">
        <v>166</v>
      </c>
    </row>
    <row r="420" spans="1:65" s="14" customFormat="1" ht="11.25">
      <c r="B420" s="217"/>
      <c r="C420" s="218"/>
      <c r="D420" s="208" t="s">
        <v>175</v>
      </c>
      <c r="E420" s="219" t="s">
        <v>19</v>
      </c>
      <c r="F420" s="220" t="s">
        <v>668</v>
      </c>
      <c r="G420" s="218"/>
      <c r="H420" s="221">
        <v>41.8</v>
      </c>
      <c r="I420" s="222"/>
      <c r="J420" s="218"/>
      <c r="K420" s="218"/>
      <c r="L420" s="223"/>
      <c r="M420" s="224"/>
      <c r="N420" s="225"/>
      <c r="O420" s="225"/>
      <c r="P420" s="225"/>
      <c r="Q420" s="225"/>
      <c r="R420" s="225"/>
      <c r="S420" s="225"/>
      <c r="T420" s="226"/>
      <c r="AT420" s="227" t="s">
        <v>175</v>
      </c>
      <c r="AU420" s="227" t="s">
        <v>78</v>
      </c>
      <c r="AV420" s="14" t="s">
        <v>78</v>
      </c>
      <c r="AW420" s="14" t="s">
        <v>30</v>
      </c>
      <c r="AX420" s="14" t="s">
        <v>68</v>
      </c>
      <c r="AY420" s="227" t="s">
        <v>166</v>
      </c>
    </row>
    <row r="421" spans="1:65" s="13" customFormat="1" ht="11.25">
      <c r="B421" s="206"/>
      <c r="C421" s="207"/>
      <c r="D421" s="208" t="s">
        <v>175</v>
      </c>
      <c r="E421" s="209" t="s">
        <v>19</v>
      </c>
      <c r="F421" s="210" t="s">
        <v>222</v>
      </c>
      <c r="G421" s="207"/>
      <c r="H421" s="209" t="s">
        <v>19</v>
      </c>
      <c r="I421" s="211"/>
      <c r="J421" s="207"/>
      <c r="K421" s="207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175</v>
      </c>
      <c r="AU421" s="216" t="s">
        <v>78</v>
      </c>
      <c r="AV421" s="13" t="s">
        <v>76</v>
      </c>
      <c r="AW421" s="13" t="s">
        <v>30</v>
      </c>
      <c r="AX421" s="13" t="s">
        <v>68</v>
      </c>
      <c r="AY421" s="216" t="s">
        <v>166</v>
      </c>
    </row>
    <row r="422" spans="1:65" s="14" customFormat="1" ht="33.75">
      <c r="B422" s="217"/>
      <c r="C422" s="218"/>
      <c r="D422" s="208" t="s">
        <v>175</v>
      </c>
      <c r="E422" s="219" t="s">
        <v>19</v>
      </c>
      <c r="F422" s="220" t="s">
        <v>669</v>
      </c>
      <c r="G422" s="218"/>
      <c r="H422" s="221">
        <v>150.80000000000001</v>
      </c>
      <c r="I422" s="222"/>
      <c r="J422" s="218"/>
      <c r="K422" s="218"/>
      <c r="L422" s="223"/>
      <c r="M422" s="224"/>
      <c r="N422" s="225"/>
      <c r="O422" s="225"/>
      <c r="P422" s="225"/>
      <c r="Q422" s="225"/>
      <c r="R422" s="225"/>
      <c r="S422" s="225"/>
      <c r="T422" s="226"/>
      <c r="AT422" s="227" t="s">
        <v>175</v>
      </c>
      <c r="AU422" s="227" t="s">
        <v>78</v>
      </c>
      <c r="AV422" s="14" t="s">
        <v>78</v>
      </c>
      <c r="AW422" s="14" t="s">
        <v>30</v>
      </c>
      <c r="AX422" s="14" t="s">
        <v>68</v>
      </c>
      <c r="AY422" s="227" t="s">
        <v>166</v>
      </c>
    </row>
    <row r="423" spans="1:65" s="14" customFormat="1" ht="11.25">
      <c r="B423" s="217"/>
      <c r="C423" s="218"/>
      <c r="D423" s="208" t="s">
        <v>175</v>
      </c>
      <c r="E423" s="219" t="s">
        <v>19</v>
      </c>
      <c r="F423" s="220" t="s">
        <v>670</v>
      </c>
      <c r="G423" s="218"/>
      <c r="H423" s="221">
        <v>17.079999999999998</v>
      </c>
      <c r="I423" s="222"/>
      <c r="J423" s="218"/>
      <c r="K423" s="218"/>
      <c r="L423" s="223"/>
      <c r="M423" s="224"/>
      <c r="N423" s="225"/>
      <c r="O423" s="225"/>
      <c r="P423" s="225"/>
      <c r="Q423" s="225"/>
      <c r="R423" s="225"/>
      <c r="S423" s="225"/>
      <c r="T423" s="226"/>
      <c r="AT423" s="227" t="s">
        <v>175</v>
      </c>
      <c r="AU423" s="227" t="s">
        <v>78</v>
      </c>
      <c r="AV423" s="14" t="s">
        <v>78</v>
      </c>
      <c r="AW423" s="14" t="s">
        <v>30</v>
      </c>
      <c r="AX423" s="14" t="s">
        <v>68</v>
      </c>
      <c r="AY423" s="227" t="s">
        <v>166</v>
      </c>
    </row>
    <row r="424" spans="1:65" s="14" customFormat="1" ht="11.25">
      <c r="B424" s="217"/>
      <c r="C424" s="218"/>
      <c r="D424" s="208" t="s">
        <v>175</v>
      </c>
      <c r="E424" s="219" t="s">
        <v>19</v>
      </c>
      <c r="F424" s="220" t="s">
        <v>671</v>
      </c>
      <c r="G424" s="218"/>
      <c r="H424" s="221">
        <v>-36.950000000000003</v>
      </c>
      <c r="I424" s="222"/>
      <c r="J424" s="218"/>
      <c r="K424" s="218"/>
      <c r="L424" s="223"/>
      <c r="M424" s="224"/>
      <c r="N424" s="225"/>
      <c r="O424" s="225"/>
      <c r="P424" s="225"/>
      <c r="Q424" s="225"/>
      <c r="R424" s="225"/>
      <c r="S424" s="225"/>
      <c r="T424" s="226"/>
      <c r="AT424" s="227" t="s">
        <v>175</v>
      </c>
      <c r="AU424" s="227" t="s">
        <v>78</v>
      </c>
      <c r="AV424" s="14" t="s">
        <v>78</v>
      </c>
      <c r="AW424" s="14" t="s">
        <v>30</v>
      </c>
      <c r="AX424" s="14" t="s">
        <v>68</v>
      </c>
      <c r="AY424" s="227" t="s">
        <v>166</v>
      </c>
    </row>
    <row r="425" spans="1:65" s="13" customFormat="1" ht="11.25">
      <c r="B425" s="206"/>
      <c r="C425" s="207"/>
      <c r="D425" s="208" t="s">
        <v>175</v>
      </c>
      <c r="E425" s="209" t="s">
        <v>19</v>
      </c>
      <c r="F425" s="210" t="s">
        <v>237</v>
      </c>
      <c r="G425" s="207"/>
      <c r="H425" s="209" t="s">
        <v>19</v>
      </c>
      <c r="I425" s="211"/>
      <c r="J425" s="207"/>
      <c r="K425" s="207"/>
      <c r="L425" s="212"/>
      <c r="M425" s="213"/>
      <c r="N425" s="214"/>
      <c r="O425" s="214"/>
      <c r="P425" s="214"/>
      <c r="Q425" s="214"/>
      <c r="R425" s="214"/>
      <c r="S425" s="214"/>
      <c r="T425" s="215"/>
      <c r="AT425" s="216" t="s">
        <v>175</v>
      </c>
      <c r="AU425" s="216" t="s">
        <v>78</v>
      </c>
      <c r="AV425" s="13" t="s">
        <v>76</v>
      </c>
      <c r="AW425" s="13" t="s">
        <v>30</v>
      </c>
      <c r="AX425" s="13" t="s">
        <v>68</v>
      </c>
      <c r="AY425" s="216" t="s">
        <v>166</v>
      </c>
    </row>
    <row r="426" spans="1:65" s="14" customFormat="1" ht="22.5">
      <c r="B426" s="217"/>
      <c r="C426" s="218"/>
      <c r="D426" s="208" t="s">
        <v>175</v>
      </c>
      <c r="E426" s="219" t="s">
        <v>19</v>
      </c>
      <c r="F426" s="220" t="s">
        <v>649</v>
      </c>
      <c r="G426" s="218"/>
      <c r="H426" s="221">
        <v>25.224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175</v>
      </c>
      <c r="AU426" s="227" t="s">
        <v>78</v>
      </c>
      <c r="AV426" s="14" t="s">
        <v>78</v>
      </c>
      <c r="AW426" s="14" t="s">
        <v>30</v>
      </c>
      <c r="AX426" s="14" t="s">
        <v>68</v>
      </c>
      <c r="AY426" s="227" t="s">
        <v>166</v>
      </c>
    </row>
    <row r="427" spans="1:65" s="15" customFormat="1" ht="11.25">
      <c r="B427" s="228"/>
      <c r="C427" s="229"/>
      <c r="D427" s="208" t="s">
        <v>175</v>
      </c>
      <c r="E427" s="230" t="s">
        <v>19</v>
      </c>
      <c r="F427" s="231" t="s">
        <v>182</v>
      </c>
      <c r="G427" s="229"/>
      <c r="H427" s="232">
        <v>266.23399999999998</v>
      </c>
      <c r="I427" s="233"/>
      <c r="J427" s="229"/>
      <c r="K427" s="229"/>
      <c r="L427" s="234"/>
      <c r="M427" s="235"/>
      <c r="N427" s="236"/>
      <c r="O427" s="236"/>
      <c r="P427" s="236"/>
      <c r="Q427" s="236"/>
      <c r="R427" s="236"/>
      <c r="S427" s="236"/>
      <c r="T427" s="237"/>
      <c r="AT427" s="238" t="s">
        <v>175</v>
      </c>
      <c r="AU427" s="238" t="s">
        <v>78</v>
      </c>
      <c r="AV427" s="15" t="s">
        <v>173</v>
      </c>
      <c r="AW427" s="15" t="s">
        <v>30</v>
      </c>
      <c r="AX427" s="15" t="s">
        <v>76</v>
      </c>
      <c r="AY427" s="238" t="s">
        <v>166</v>
      </c>
    </row>
    <row r="428" spans="1:65" s="2" customFormat="1" ht="33" customHeight="1">
      <c r="A428" s="35"/>
      <c r="B428" s="36"/>
      <c r="C428" s="193" t="s">
        <v>672</v>
      </c>
      <c r="D428" s="193" t="s">
        <v>168</v>
      </c>
      <c r="E428" s="194" t="s">
        <v>673</v>
      </c>
      <c r="F428" s="195" t="s">
        <v>674</v>
      </c>
      <c r="G428" s="196" t="s">
        <v>213</v>
      </c>
      <c r="H428" s="197">
        <v>300.79500000000002</v>
      </c>
      <c r="I428" s="198"/>
      <c r="J428" s="199">
        <f>ROUND(I428*H428,2)</f>
        <v>0</v>
      </c>
      <c r="K428" s="195" t="s">
        <v>172</v>
      </c>
      <c r="L428" s="40"/>
      <c r="M428" s="200" t="s">
        <v>19</v>
      </c>
      <c r="N428" s="201" t="s">
        <v>39</v>
      </c>
      <c r="O428" s="65"/>
      <c r="P428" s="202">
        <f>O428*H428</f>
        <v>0</v>
      </c>
      <c r="Q428" s="202">
        <v>8.9999999999999993E-3</v>
      </c>
      <c r="R428" s="202">
        <f>Q428*H428</f>
        <v>2.7071549999999998</v>
      </c>
      <c r="S428" s="202">
        <v>0</v>
      </c>
      <c r="T428" s="203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4" t="s">
        <v>278</v>
      </c>
      <c r="AT428" s="204" t="s">
        <v>168</v>
      </c>
      <c r="AU428" s="204" t="s">
        <v>78</v>
      </c>
      <c r="AY428" s="18" t="s">
        <v>166</v>
      </c>
      <c r="BE428" s="205">
        <f>IF(N428="základní",J428,0)</f>
        <v>0</v>
      </c>
      <c r="BF428" s="205">
        <f>IF(N428="snížená",J428,0)</f>
        <v>0</v>
      </c>
      <c r="BG428" s="205">
        <f>IF(N428="zákl. přenesená",J428,0)</f>
        <v>0</v>
      </c>
      <c r="BH428" s="205">
        <f>IF(N428="sníž. přenesená",J428,0)</f>
        <v>0</v>
      </c>
      <c r="BI428" s="205">
        <f>IF(N428="nulová",J428,0)</f>
        <v>0</v>
      </c>
      <c r="BJ428" s="18" t="s">
        <v>76</v>
      </c>
      <c r="BK428" s="205">
        <f>ROUND(I428*H428,2)</f>
        <v>0</v>
      </c>
      <c r="BL428" s="18" t="s">
        <v>278</v>
      </c>
      <c r="BM428" s="204" t="s">
        <v>675</v>
      </c>
    </row>
    <row r="429" spans="1:65" s="13" customFormat="1" ht="11.25">
      <c r="B429" s="206"/>
      <c r="C429" s="207"/>
      <c r="D429" s="208" t="s">
        <v>175</v>
      </c>
      <c r="E429" s="209" t="s">
        <v>19</v>
      </c>
      <c r="F429" s="210" t="s">
        <v>277</v>
      </c>
      <c r="G429" s="207"/>
      <c r="H429" s="209" t="s">
        <v>19</v>
      </c>
      <c r="I429" s="211"/>
      <c r="J429" s="207"/>
      <c r="K429" s="207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175</v>
      </c>
      <c r="AU429" s="216" t="s">
        <v>78</v>
      </c>
      <c r="AV429" s="13" t="s">
        <v>76</v>
      </c>
      <c r="AW429" s="13" t="s">
        <v>30</v>
      </c>
      <c r="AX429" s="13" t="s">
        <v>68</v>
      </c>
      <c r="AY429" s="216" t="s">
        <v>166</v>
      </c>
    </row>
    <row r="430" spans="1:65" s="14" customFormat="1" ht="22.5">
      <c r="B430" s="217"/>
      <c r="C430" s="218"/>
      <c r="D430" s="208" t="s">
        <v>175</v>
      </c>
      <c r="E430" s="219" t="s">
        <v>19</v>
      </c>
      <c r="F430" s="220" t="s">
        <v>647</v>
      </c>
      <c r="G430" s="218"/>
      <c r="H430" s="221">
        <v>80.334999999999994</v>
      </c>
      <c r="I430" s="222"/>
      <c r="J430" s="218"/>
      <c r="K430" s="218"/>
      <c r="L430" s="223"/>
      <c r="M430" s="224"/>
      <c r="N430" s="225"/>
      <c r="O430" s="225"/>
      <c r="P430" s="225"/>
      <c r="Q430" s="225"/>
      <c r="R430" s="225"/>
      <c r="S430" s="225"/>
      <c r="T430" s="226"/>
      <c r="AT430" s="227" t="s">
        <v>175</v>
      </c>
      <c r="AU430" s="227" t="s">
        <v>78</v>
      </c>
      <c r="AV430" s="14" t="s">
        <v>78</v>
      </c>
      <c r="AW430" s="14" t="s">
        <v>30</v>
      </c>
      <c r="AX430" s="14" t="s">
        <v>68</v>
      </c>
      <c r="AY430" s="227" t="s">
        <v>166</v>
      </c>
    </row>
    <row r="431" spans="1:65" s="13" customFormat="1" ht="11.25">
      <c r="B431" s="206"/>
      <c r="C431" s="207"/>
      <c r="D431" s="208" t="s">
        <v>175</v>
      </c>
      <c r="E431" s="209" t="s">
        <v>19</v>
      </c>
      <c r="F431" s="210" t="s">
        <v>222</v>
      </c>
      <c r="G431" s="207"/>
      <c r="H431" s="209" t="s">
        <v>19</v>
      </c>
      <c r="I431" s="211"/>
      <c r="J431" s="207"/>
      <c r="K431" s="207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175</v>
      </c>
      <c r="AU431" s="216" t="s">
        <v>78</v>
      </c>
      <c r="AV431" s="13" t="s">
        <v>76</v>
      </c>
      <c r="AW431" s="13" t="s">
        <v>30</v>
      </c>
      <c r="AX431" s="13" t="s">
        <v>68</v>
      </c>
      <c r="AY431" s="216" t="s">
        <v>166</v>
      </c>
    </row>
    <row r="432" spans="1:65" s="14" customFormat="1" ht="11.25">
      <c r="B432" s="217"/>
      <c r="C432" s="218"/>
      <c r="D432" s="208" t="s">
        <v>175</v>
      </c>
      <c r="E432" s="219" t="s">
        <v>19</v>
      </c>
      <c r="F432" s="220" t="s">
        <v>648</v>
      </c>
      <c r="G432" s="218"/>
      <c r="H432" s="221">
        <v>55.835999999999999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175</v>
      </c>
      <c r="AU432" s="227" t="s">
        <v>78</v>
      </c>
      <c r="AV432" s="14" t="s">
        <v>78</v>
      </c>
      <c r="AW432" s="14" t="s">
        <v>30</v>
      </c>
      <c r="AX432" s="14" t="s">
        <v>68</v>
      </c>
      <c r="AY432" s="227" t="s">
        <v>166</v>
      </c>
    </row>
    <row r="433" spans="1:65" s="13" customFormat="1" ht="11.25">
      <c r="B433" s="206"/>
      <c r="C433" s="207"/>
      <c r="D433" s="208" t="s">
        <v>175</v>
      </c>
      <c r="E433" s="209" t="s">
        <v>19</v>
      </c>
      <c r="F433" s="210" t="s">
        <v>237</v>
      </c>
      <c r="G433" s="207"/>
      <c r="H433" s="209" t="s">
        <v>19</v>
      </c>
      <c r="I433" s="211"/>
      <c r="J433" s="207"/>
      <c r="K433" s="207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175</v>
      </c>
      <c r="AU433" s="216" t="s">
        <v>78</v>
      </c>
      <c r="AV433" s="13" t="s">
        <v>76</v>
      </c>
      <c r="AW433" s="13" t="s">
        <v>30</v>
      </c>
      <c r="AX433" s="13" t="s">
        <v>68</v>
      </c>
      <c r="AY433" s="216" t="s">
        <v>166</v>
      </c>
    </row>
    <row r="434" spans="1:65" s="14" customFormat="1" ht="22.5">
      <c r="B434" s="217"/>
      <c r="C434" s="218"/>
      <c r="D434" s="208" t="s">
        <v>175</v>
      </c>
      <c r="E434" s="219" t="s">
        <v>19</v>
      </c>
      <c r="F434" s="220" t="s">
        <v>649</v>
      </c>
      <c r="G434" s="218"/>
      <c r="H434" s="221">
        <v>25.224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175</v>
      </c>
      <c r="AU434" s="227" t="s">
        <v>78</v>
      </c>
      <c r="AV434" s="14" t="s">
        <v>78</v>
      </c>
      <c r="AW434" s="14" t="s">
        <v>30</v>
      </c>
      <c r="AX434" s="14" t="s">
        <v>68</v>
      </c>
      <c r="AY434" s="227" t="s">
        <v>166</v>
      </c>
    </row>
    <row r="435" spans="1:65" s="13" customFormat="1" ht="11.25">
      <c r="B435" s="206"/>
      <c r="C435" s="207"/>
      <c r="D435" s="208" t="s">
        <v>175</v>
      </c>
      <c r="E435" s="209" t="s">
        <v>19</v>
      </c>
      <c r="F435" s="210" t="s">
        <v>263</v>
      </c>
      <c r="G435" s="207"/>
      <c r="H435" s="209" t="s">
        <v>19</v>
      </c>
      <c r="I435" s="211"/>
      <c r="J435" s="207"/>
      <c r="K435" s="207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175</v>
      </c>
      <c r="AU435" s="216" t="s">
        <v>78</v>
      </c>
      <c r="AV435" s="13" t="s">
        <v>76</v>
      </c>
      <c r="AW435" s="13" t="s">
        <v>30</v>
      </c>
      <c r="AX435" s="13" t="s">
        <v>68</v>
      </c>
      <c r="AY435" s="216" t="s">
        <v>166</v>
      </c>
    </row>
    <row r="436" spans="1:65" s="14" customFormat="1" ht="11.25">
      <c r="B436" s="217"/>
      <c r="C436" s="218"/>
      <c r="D436" s="208" t="s">
        <v>175</v>
      </c>
      <c r="E436" s="219" t="s">
        <v>19</v>
      </c>
      <c r="F436" s="220" t="s">
        <v>650</v>
      </c>
      <c r="G436" s="218"/>
      <c r="H436" s="221">
        <v>20.8</v>
      </c>
      <c r="I436" s="222"/>
      <c r="J436" s="218"/>
      <c r="K436" s="218"/>
      <c r="L436" s="223"/>
      <c r="M436" s="224"/>
      <c r="N436" s="225"/>
      <c r="O436" s="225"/>
      <c r="P436" s="225"/>
      <c r="Q436" s="225"/>
      <c r="R436" s="225"/>
      <c r="S436" s="225"/>
      <c r="T436" s="226"/>
      <c r="AT436" s="227" t="s">
        <v>175</v>
      </c>
      <c r="AU436" s="227" t="s">
        <v>78</v>
      </c>
      <c r="AV436" s="14" t="s">
        <v>78</v>
      </c>
      <c r="AW436" s="14" t="s">
        <v>30</v>
      </c>
      <c r="AX436" s="14" t="s">
        <v>68</v>
      </c>
      <c r="AY436" s="227" t="s">
        <v>166</v>
      </c>
    </row>
    <row r="437" spans="1:65" s="14" customFormat="1" ht="11.25">
      <c r="B437" s="217"/>
      <c r="C437" s="218"/>
      <c r="D437" s="208" t="s">
        <v>175</v>
      </c>
      <c r="E437" s="219" t="s">
        <v>19</v>
      </c>
      <c r="F437" s="220" t="s">
        <v>651</v>
      </c>
      <c r="G437" s="218"/>
      <c r="H437" s="221">
        <v>8.4</v>
      </c>
      <c r="I437" s="222"/>
      <c r="J437" s="218"/>
      <c r="K437" s="218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175</v>
      </c>
      <c r="AU437" s="227" t="s">
        <v>78</v>
      </c>
      <c r="AV437" s="14" t="s">
        <v>78</v>
      </c>
      <c r="AW437" s="14" t="s">
        <v>30</v>
      </c>
      <c r="AX437" s="14" t="s">
        <v>68</v>
      </c>
      <c r="AY437" s="227" t="s">
        <v>166</v>
      </c>
    </row>
    <row r="438" spans="1:65" s="13" customFormat="1" ht="11.25">
      <c r="B438" s="206"/>
      <c r="C438" s="207"/>
      <c r="D438" s="208" t="s">
        <v>175</v>
      </c>
      <c r="E438" s="209" t="s">
        <v>19</v>
      </c>
      <c r="F438" s="210" t="s">
        <v>652</v>
      </c>
      <c r="G438" s="207"/>
      <c r="H438" s="209" t="s">
        <v>19</v>
      </c>
      <c r="I438" s="211"/>
      <c r="J438" s="207"/>
      <c r="K438" s="207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175</v>
      </c>
      <c r="AU438" s="216" t="s">
        <v>78</v>
      </c>
      <c r="AV438" s="13" t="s">
        <v>76</v>
      </c>
      <c r="AW438" s="13" t="s">
        <v>30</v>
      </c>
      <c r="AX438" s="13" t="s">
        <v>68</v>
      </c>
      <c r="AY438" s="216" t="s">
        <v>166</v>
      </c>
    </row>
    <row r="439" spans="1:65" s="14" customFormat="1" ht="11.25">
      <c r="B439" s="217"/>
      <c r="C439" s="218"/>
      <c r="D439" s="208" t="s">
        <v>175</v>
      </c>
      <c r="E439" s="219" t="s">
        <v>19</v>
      </c>
      <c r="F439" s="220" t="s">
        <v>653</v>
      </c>
      <c r="G439" s="218"/>
      <c r="H439" s="221">
        <v>43.76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175</v>
      </c>
      <c r="AU439" s="227" t="s">
        <v>78</v>
      </c>
      <c r="AV439" s="14" t="s">
        <v>78</v>
      </c>
      <c r="AW439" s="14" t="s">
        <v>30</v>
      </c>
      <c r="AX439" s="14" t="s">
        <v>68</v>
      </c>
      <c r="AY439" s="227" t="s">
        <v>166</v>
      </c>
    </row>
    <row r="440" spans="1:65" s="14" customFormat="1" ht="22.5">
      <c r="B440" s="217"/>
      <c r="C440" s="218"/>
      <c r="D440" s="208" t="s">
        <v>175</v>
      </c>
      <c r="E440" s="219" t="s">
        <v>19</v>
      </c>
      <c r="F440" s="220" t="s">
        <v>654</v>
      </c>
      <c r="G440" s="218"/>
      <c r="H440" s="221">
        <v>32.6</v>
      </c>
      <c r="I440" s="222"/>
      <c r="J440" s="218"/>
      <c r="K440" s="218"/>
      <c r="L440" s="223"/>
      <c r="M440" s="224"/>
      <c r="N440" s="225"/>
      <c r="O440" s="225"/>
      <c r="P440" s="225"/>
      <c r="Q440" s="225"/>
      <c r="R440" s="225"/>
      <c r="S440" s="225"/>
      <c r="T440" s="226"/>
      <c r="AT440" s="227" t="s">
        <v>175</v>
      </c>
      <c r="AU440" s="227" t="s">
        <v>78</v>
      </c>
      <c r="AV440" s="14" t="s">
        <v>78</v>
      </c>
      <c r="AW440" s="14" t="s">
        <v>30</v>
      </c>
      <c r="AX440" s="14" t="s">
        <v>68</v>
      </c>
      <c r="AY440" s="227" t="s">
        <v>166</v>
      </c>
    </row>
    <row r="441" spans="1:65" s="14" customFormat="1" ht="22.5">
      <c r="B441" s="217"/>
      <c r="C441" s="218"/>
      <c r="D441" s="208" t="s">
        <v>175</v>
      </c>
      <c r="E441" s="219" t="s">
        <v>19</v>
      </c>
      <c r="F441" s="220" t="s">
        <v>655</v>
      </c>
      <c r="G441" s="218"/>
      <c r="H441" s="221">
        <v>33.840000000000003</v>
      </c>
      <c r="I441" s="222"/>
      <c r="J441" s="218"/>
      <c r="K441" s="218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175</v>
      </c>
      <c r="AU441" s="227" t="s">
        <v>78</v>
      </c>
      <c r="AV441" s="14" t="s">
        <v>78</v>
      </c>
      <c r="AW441" s="14" t="s">
        <v>30</v>
      </c>
      <c r="AX441" s="14" t="s">
        <v>68</v>
      </c>
      <c r="AY441" s="227" t="s">
        <v>166</v>
      </c>
    </row>
    <row r="442" spans="1:65" s="15" customFormat="1" ht="11.25">
      <c r="B442" s="228"/>
      <c r="C442" s="229"/>
      <c r="D442" s="208" t="s">
        <v>175</v>
      </c>
      <c r="E442" s="230" t="s">
        <v>19</v>
      </c>
      <c r="F442" s="231" t="s">
        <v>182</v>
      </c>
      <c r="G442" s="229"/>
      <c r="H442" s="232">
        <v>300.79499999999996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AT442" s="238" t="s">
        <v>175</v>
      </c>
      <c r="AU442" s="238" t="s">
        <v>78</v>
      </c>
      <c r="AV442" s="15" t="s">
        <v>173</v>
      </c>
      <c r="AW442" s="15" t="s">
        <v>30</v>
      </c>
      <c r="AX442" s="15" t="s">
        <v>76</v>
      </c>
      <c r="AY442" s="238" t="s">
        <v>166</v>
      </c>
    </row>
    <row r="443" spans="1:65" s="2" customFormat="1" ht="21.75" customHeight="1">
      <c r="A443" s="35"/>
      <c r="B443" s="36"/>
      <c r="C443" s="239" t="s">
        <v>676</v>
      </c>
      <c r="D443" s="239" t="s">
        <v>184</v>
      </c>
      <c r="E443" s="240" t="s">
        <v>677</v>
      </c>
      <c r="F443" s="241" t="s">
        <v>678</v>
      </c>
      <c r="G443" s="242" t="s">
        <v>213</v>
      </c>
      <c r="H443" s="243">
        <v>345.91399999999999</v>
      </c>
      <c r="I443" s="244"/>
      <c r="J443" s="245">
        <f>ROUND(I443*H443,2)</f>
        <v>0</v>
      </c>
      <c r="K443" s="241" t="s">
        <v>172</v>
      </c>
      <c r="L443" s="246"/>
      <c r="M443" s="247" t="s">
        <v>19</v>
      </c>
      <c r="N443" s="248" t="s">
        <v>39</v>
      </c>
      <c r="O443" s="65"/>
      <c r="P443" s="202">
        <f>O443*H443</f>
        <v>0</v>
      </c>
      <c r="Q443" s="202">
        <v>0.02</v>
      </c>
      <c r="R443" s="202">
        <f>Q443*H443</f>
        <v>6.9182800000000002</v>
      </c>
      <c r="S443" s="202">
        <v>0</v>
      </c>
      <c r="T443" s="203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04" t="s">
        <v>372</v>
      </c>
      <c r="AT443" s="204" t="s">
        <v>184</v>
      </c>
      <c r="AU443" s="204" t="s">
        <v>78</v>
      </c>
      <c r="AY443" s="18" t="s">
        <v>166</v>
      </c>
      <c r="BE443" s="205">
        <f>IF(N443="základní",J443,0)</f>
        <v>0</v>
      </c>
      <c r="BF443" s="205">
        <f>IF(N443="snížená",J443,0)</f>
        <v>0</v>
      </c>
      <c r="BG443" s="205">
        <f>IF(N443="zákl. přenesená",J443,0)</f>
        <v>0</v>
      </c>
      <c r="BH443" s="205">
        <f>IF(N443="sníž. přenesená",J443,0)</f>
        <v>0</v>
      </c>
      <c r="BI443" s="205">
        <f>IF(N443="nulová",J443,0)</f>
        <v>0</v>
      </c>
      <c r="BJ443" s="18" t="s">
        <v>76</v>
      </c>
      <c r="BK443" s="205">
        <f>ROUND(I443*H443,2)</f>
        <v>0</v>
      </c>
      <c r="BL443" s="18" t="s">
        <v>278</v>
      </c>
      <c r="BM443" s="204" t="s">
        <v>679</v>
      </c>
    </row>
    <row r="444" spans="1:65" s="13" customFormat="1" ht="11.25">
      <c r="B444" s="206"/>
      <c r="C444" s="207"/>
      <c r="D444" s="208" t="s">
        <v>175</v>
      </c>
      <c r="E444" s="209" t="s">
        <v>19</v>
      </c>
      <c r="F444" s="210" t="s">
        <v>277</v>
      </c>
      <c r="G444" s="207"/>
      <c r="H444" s="209" t="s">
        <v>19</v>
      </c>
      <c r="I444" s="211"/>
      <c r="J444" s="207"/>
      <c r="K444" s="207"/>
      <c r="L444" s="212"/>
      <c r="M444" s="213"/>
      <c r="N444" s="214"/>
      <c r="O444" s="214"/>
      <c r="P444" s="214"/>
      <c r="Q444" s="214"/>
      <c r="R444" s="214"/>
      <c r="S444" s="214"/>
      <c r="T444" s="215"/>
      <c r="AT444" s="216" t="s">
        <v>175</v>
      </c>
      <c r="AU444" s="216" t="s">
        <v>78</v>
      </c>
      <c r="AV444" s="13" t="s">
        <v>76</v>
      </c>
      <c r="AW444" s="13" t="s">
        <v>30</v>
      </c>
      <c r="AX444" s="13" t="s">
        <v>68</v>
      </c>
      <c r="AY444" s="216" t="s">
        <v>166</v>
      </c>
    </row>
    <row r="445" spans="1:65" s="14" customFormat="1" ht="22.5">
      <c r="B445" s="217"/>
      <c r="C445" s="218"/>
      <c r="D445" s="208" t="s">
        <v>175</v>
      </c>
      <c r="E445" s="219" t="s">
        <v>19</v>
      </c>
      <c r="F445" s="220" t="s">
        <v>647</v>
      </c>
      <c r="G445" s="218"/>
      <c r="H445" s="221">
        <v>80.334999999999994</v>
      </c>
      <c r="I445" s="222"/>
      <c r="J445" s="218"/>
      <c r="K445" s="218"/>
      <c r="L445" s="223"/>
      <c r="M445" s="224"/>
      <c r="N445" s="225"/>
      <c r="O445" s="225"/>
      <c r="P445" s="225"/>
      <c r="Q445" s="225"/>
      <c r="R445" s="225"/>
      <c r="S445" s="225"/>
      <c r="T445" s="226"/>
      <c r="AT445" s="227" t="s">
        <v>175</v>
      </c>
      <c r="AU445" s="227" t="s">
        <v>78</v>
      </c>
      <c r="AV445" s="14" t="s">
        <v>78</v>
      </c>
      <c r="AW445" s="14" t="s">
        <v>30</v>
      </c>
      <c r="AX445" s="14" t="s">
        <v>68</v>
      </c>
      <c r="AY445" s="227" t="s">
        <v>166</v>
      </c>
    </row>
    <row r="446" spans="1:65" s="13" customFormat="1" ht="11.25">
      <c r="B446" s="206"/>
      <c r="C446" s="207"/>
      <c r="D446" s="208" t="s">
        <v>175</v>
      </c>
      <c r="E446" s="209" t="s">
        <v>19</v>
      </c>
      <c r="F446" s="210" t="s">
        <v>222</v>
      </c>
      <c r="G446" s="207"/>
      <c r="H446" s="209" t="s">
        <v>19</v>
      </c>
      <c r="I446" s="211"/>
      <c r="J446" s="207"/>
      <c r="K446" s="207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175</v>
      </c>
      <c r="AU446" s="216" t="s">
        <v>78</v>
      </c>
      <c r="AV446" s="13" t="s">
        <v>76</v>
      </c>
      <c r="AW446" s="13" t="s">
        <v>30</v>
      </c>
      <c r="AX446" s="13" t="s">
        <v>68</v>
      </c>
      <c r="AY446" s="216" t="s">
        <v>166</v>
      </c>
    </row>
    <row r="447" spans="1:65" s="14" customFormat="1" ht="11.25">
      <c r="B447" s="217"/>
      <c r="C447" s="218"/>
      <c r="D447" s="208" t="s">
        <v>175</v>
      </c>
      <c r="E447" s="219" t="s">
        <v>19</v>
      </c>
      <c r="F447" s="220" t="s">
        <v>648</v>
      </c>
      <c r="G447" s="218"/>
      <c r="H447" s="221">
        <v>55.835999999999999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175</v>
      </c>
      <c r="AU447" s="227" t="s">
        <v>78</v>
      </c>
      <c r="AV447" s="14" t="s">
        <v>78</v>
      </c>
      <c r="AW447" s="14" t="s">
        <v>30</v>
      </c>
      <c r="AX447" s="14" t="s">
        <v>68</v>
      </c>
      <c r="AY447" s="227" t="s">
        <v>166</v>
      </c>
    </row>
    <row r="448" spans="1:65" s="13" customFormat="1" ht="11.25">
      <c r="B448" s="206"/>
      <c r="C448" s="207"/>
      <c r="D448" s="208" t="s">
        <v>175</v>
      </c>
      <c r="E448" s="209" t="s">
        <v>19</v>
      </c>
      <c r="F448" s="210" t="s">
        <v>237</v>
      </c>
      <c r="G448" s="207"/>
      <c r="H448" s="209" t="s">
        <v>19</v>
      </c>
      <c r="I448" s="211"/>
      <c r="J448" s="207"/>
      <c r="K448" s="207"/>
      <c r="L448" s="212"/>
      <c r="M448" s="213"/>
      <c r="N448" s="214"/>
      <c r="O448" s="214"/>
      <c r="P448" s="214"/>
      <c r="Q448" s="214"/>
      <c r="R448" s="214"/>
      <c r="S448" s="214"/>
      <c r="T448" s="215"/>
      <c r="AT448" s="216" t="s">
        <v>175</v>
      </c>
      <c r="AU448" s="216" t="s">
        <v>78</v>
      </c>
      <c r="AV448" s="13" t="s">
        <v>76</v>
      </c>
      <c r="AW448" s="13" t="s">
        <v>30</v>
      </c>
      <c r="AX448" s="13" t="s">
        <v>68</v>
      </c>
      <c r="AY448" s="216" t="s">
        <v>166</v>
      </c>
    </row>
    <row r="449" spans="1:65" s="14" customFormat="1" ht="22.5">
      <c r="B449" s="217"/>
      <c r="C449" s="218"/>
      <c r="D449" s="208" t="s">
        <v>175</v>
      </c>
      <c r="E449" s="219" t="s">
        <v>19</v>
      </c>
      <c r="F449" s="220" t="s">
        <v>649</v>
      </c>
      <c r="G449" s="218"/>
      <c r="H449" s="221">
        <v>25.224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175</v>
      </c>
      <c r="AU449" s="227" t="s">
        <v>78</v>
      </c>
      <c r="AV449" s="14" t="s">
        <v>78</v>
      </c>
      <c r="AW449" s="14" t="s">
        <v>30</v>
      </c>
      <c r="AX449" s="14" t="s">
        <v>68</v>
      </c>
      <c r="AY449" s="227" t="s">
        <v>166</v>
      </c>
    </row>
    <row r="450" spans="1:65" s="13" customFormat="1" ht="11.25">
      <c r="B450" s="206"/>
      <c r="C450" s="207"/>
      <c r="D450" s="208" t="s">
        <v>175</v>
      </c>
      <c r="E450" s="209" t="s">
        <v>19</v>
      </c>
      <c r="F450" s="210" t="s">
        <v>263</v>
      </c>
      <c r="G450" s="207"/>
      <c r="H450" s="209" t="s">
        <v>19</v>
      </c>
      <c r="I450" s="211"/>
      <c r="J450" s="207"/>
      <c r="K450" s="207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175</v>
      </c>
      <c r="AU450" s="216" t="s">
        <v>78</v>
      </c>
      <c r="AV450" s="13" t="s">
        <v>76</v>
      </c>
      <c r="AW450" s="13" t="s">
        <v>30</v>
      </c>
      <c r="AX450" s="13" t="s">
        <v>68</v>
      </c>
      <c r="AY450" s="216" t="s">
        <v>166</v>
      </c>
    </row>
    <row r="451" spans="1:65" s="14" customFormat="1" ht="11.25">
      <c r="B451" s="217"/>
      <c r="C451" s="218"/>
      <c r="D451" s="208" t="s">
        <v>175</v>
      </c>
      <c r="E451" s="219" t="s">
        <v>19</v>
      </c>
      <c r="F451" s="220" t="s">
        <v>650</v>
      </c>
      <c r="G451" s="218"/>
      <c r="H451" s="221">
        <v>20.8</v>
      </c>
      <c r="I451" s="222"/>
      <c r="J451" s="218"/>
      <c r="K451" s="218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175</v>
      </c>
      <c r="AU451" s="227" t="s">
        <v>78</v>
      </c>
      <c r="AV451" s="14" t="s">
        <v>78</v>
      </c>
      <c r="AW451" s="14" t="s">
        <v>30</v>
      </c>
      <c r="AX451" s="14" t="s">
        <v>68</v>
      </c>
      <c r="AY451" s="227" t="s">
        <v>166</v>
      </c>
    </row>
    <row r="452" spans="1:65" s="14" customFormat="1" ht="11.25">
      <c r="B452" s="217"/>
      <c r="C452" s="218"/>
      <c r="D452" s="208" t="s">
        <v>175</v>
      </c>
      <c r="E452" s="219" t="s">
        <v>19</v>
      </c>
      <c r="F452" s="220" t="s">
        <v>651</v>
      </c>
      <c r="G452" s="218"/>
      <c r="H452" s="221">
        <v>8.4</v>
      </c>
      <c r="I452" s="222"/>
      <c r="J452" s="218"/>
      <c r="K452" s="218"/>
      <c r="L452" s="223"/>
      <c r="M452" s="224"/>
      <c r="N452" s="225"/>
      <c r="O452" s="225"/>
      <c r="P452" s="225"/>
      <c r="Q452" s="225"/>
      <c r="R452" s="225"/>
      <c r="S452" s="225"/>
      <c r="T452" s="226"/>
      <c r="AT452" s="227" t="s">
        <v>175</v>
      </c>
      <c r="AU452" s="227" t="s">
        <v>78</v>
      </c>
      <c r="AV452" s="14" t="s">
        <v>78</v>
      </c>
      <c r="AW452" s="14" t="s">
        <v>30</v>
      </c>
      <c r="AX452" s="14" t="s">
        <v>68</v>
      </c>
      <c r="AY452" s="227" t="s">
        <v>166</v>
      </c>
    </row>
    <row r="453" spans="1:65" s="13" customFormat="1" ht="11.25">
      <c r="B453" s="206"/>
      <c r="C453" s="207"/>
      <c r="D453" s="208" t="s">
        <v>175</v>
      </c>
      <c r="E453" s="209" t="s">
        <v>19</v>
      </c>
      <c r="F453" s="210" t="s">
        <v>652</v>
      </c>
      <c r="G453" s="207"/>
      <c r="H453" s="209" t="s">
        <v>19</v>
      </c>
      <c r="I453" s="211"/>
      <c r="J453" s="207"/>
      <c r="K453" s="207"/>
      <c r="L453" s="212"/>
      <c r="M453" s="213"/>
      <c r="N453" s="214"/>
      <c r="O453" s="214"/>
      <c r="P453" s="214"/>
      <c r="Q453" s="214"/>
      <c r="R453" s="214"/>
      <c r="S453" s="214"/>
      <c r="T453" s="215"/>
      <c r="AT453" s="216" t="s">
        <v>175</v>
      </c>
      <c r="AU453" s="216" t="s">
        <v>78</v>
      </c>
      <c r="AV453" s="13" t="s">
        <v>76</v>
      </c>
      <c r="AW453" s="13" t="s">
        <v>30</v>
      </c>
      <c r="AX453" s="13" t="s">
        <v>68</v>
      </c>
      <c r="AY453" s="216" t="s">
        <v>166</v>
      </c>
    </row>
    <row r="454" spans="1:65" s="14" customFormat="1" ht="11.25">
      <c r="B454" s="217"/>
      <c r="C454" s="218"/>
      <c r="D454" s="208" t="s">
        <v>175</v>
      </c>
      <c r="E454" s="219" t="s">
        <v>19</v>
      </c>
      <c r="F454" s="220" t="s">
        <v>653</v>
      </c>
      <c r="G454" s="218"/>
      <c r="H454" s="221">
        <v>43.76</v>
      </c>
      <c r="I454" s="222"/>
      <c r="J454" s="218"/>
      <c r="K454" s="218"/>
      <c r="L454" s="223"/>
      <c r="M454" s="224"/>
      <c r="N454" s="225"/>
      <c r="O454" s="225"/>
      <c r="P454" s="225"/>
      <c r="Q454" s="225"/>
      <c r="R454" s="225"/>
      <c r="S454" s="225"/>
      <c r="T454" s="226"/>
      <c r="AT454" s="227" t="s">
        <v>175</v>
      </c>
      <c r="AU454" s="227" t="s">
        <v>78</v>
      </c>
      <c r="AV454" s="14" t="s">
        <v>78</v>
      </c>
      <c r="AW454" s="14" t="s">
        <v>30</v>
      </c>
      <c r="AX454" s="14" t="s">
        <v>68</v>
      </c>
      <c r="AY454" s="227" t="s">
        <v>166</v>
      </c>
    </row>
    <row r="455" spans="1:65" s="14" customFormat="1" ht="22.5">
      <c r="B455" s="217"/>
      <c r="C455" s="218"/>
      <c r="D455" s="208" t="s">
        <v>175</v>
      </c>
      <c r="E455" s="219" t="s">
        <v>19</v>
      </c>
      <c r="F455" s="220" t="s">
        <v>654</v>
      </c>
      <c r="G455" s="218"/>
      <c r="H455" s="221">
        <v>32.6</v>
      </c>
      <c r="I455" s="222"/>
      <c r="J455" s="218"/>
      <c r="K455" s="218"/>
      <c r="L455" s="223"/>
      <c r="M455" s="224"/>
      <c r="N455" s="225"/>
      <c r="O455" s="225"/>
      <c r="P455" s="225"/>
      <c r="Q455" s="225"/>
      <c r="R455" s="225"/>
      <c r="S455" s="225"/>
      <c r="T455" s="226"/>
      <c r="AT455" s="227" t="s">
        <v>175</v>
      </c>
      <c r="AU455" s="227" t="s">
        <v>78</v>
      </c>
      <c r="AV455" s="14" t="s">
        <v>78</v>
      </c>
      <c r="AW455" s="14" t="s">
        <v>30</v>
      </c>
      <c r="AX455" s="14" t="s">
        <v>68</v>
      </c>
      <c r="AY455" s="227" t="s">
        <v>166</v>
      </c>
    </row>
    <row r="456" spans="1:65" s="14" customFormat="1" ht="22.5">
      <c r="B456" s="217"/>
      <c r="C456" s="218"/>
      <c r="D456" s="208" t="s">
        <v>175</v>
      </c>
      <c r="E456" s="219" t="s">
        <v>19</v>
      </c>
      <c r="F456" s="220" t="s">
        <v>655</v>
      </c>
      <c r="G456" s="218"/>
      <c r="H456" s="221">
        <v>33.840000000000003</v>
      </c>
      <c r="I456" s="222"/>
      <c r="J456" s="218"/>
      <c r="K456" s="218"/>
      <c r="L456" s="223"/>
      <c r="M456" s="224"/>
      <c r="N456" s="225"/>
      <c r="O456" s="225"/>
      <c r="P456" s="225"/>
      <c r="Q456" s="225"/>
      <c r="R456" s="225"/>
      <c r="S456" s="225"/>
      <c r="T456" s="226"/>
      <c r="AT456" s="227" t="s">
        <v>175</v>
      </c>
      <c r="AU456" s="227" t="s">
        <v>78</v>
      </c>
      <c r="AV456" s="14" t="s">
        <v>78</v>
      </c>
      <c r="AW456" s="14" t="s">
        <v>30</v>
      </c>
      <c r="AX456" s="14" t="s">
        <v>68</v>
      </c>
      <c r="AY456" s="227" t="s">
        <v>166</v>
      </c>
    </row>
    <row r="457" spans="1:65" s="15" customFormat="1" ht="11.25">
      <c r="B457" s="228"/>
      <c r="C457" s="229"/>
      <c r="D457" s="208" t="s">
        <v>175</v>
      </c>
      <c r="E457" s="230" t="s">
        <v>19</v>
      </c>
      <c r="F457" s="231" t="s">
        <v>182</v>
      </c>
      <c r="G457" s="229"/>
      <c r="H457" s="232">
        <v>300.79499999999996</v>
      </c>
      <c r="I457" s="233"/>
      <c r="J457" s="229"/>
      <c r="K457" s="229"/>
      <c r="L457" s="234"/>
      <c r="M457" s="235"/>
      <c r="N457" s="236"/>
      <c r="O457" s="236"/>
      <c r="P457" s="236"/>
      <c r="Q457" s="236"/>
      <c r="R457" s="236"/>
      <c r="S457" s="236"/>
      <c r="T457" s="237"/>
      <c r="AT457" s="238" t="s">
        <v>175</v>
      </c>
      <c r="AU457" s="238" t="s">
        <v>78</v>
      </c>
      <c r="AV457" s="15" t="s">
        <v>173</v>
      </c>
      <c r="AW457" s="15" t="s">
        <v>30</v>
      </c>
      <c r="AX457" s="15" t="s">
        <v>76</v>
      </c>
      <c r="AY457" s="238" t="s">
        <v>166</v>
      </c>
    </row>
    <row r="458" spans="1:65" s="14" customFormat="1" ht="11.25">
      <c r="B458" s="217"/>
      <c r="C458" s="218"/>
      <c r="D458" s="208" t="s">
        <v>175</v>
      </c>
      <c r="E458" s="218"/>
      <c r="F458" s="220" t="s">
        <v>680</v>
      </c>
      <c r="G458" s="218"/>
      <c r="H458" s="221">
        <v>345.91399999999999</v>
      </c>
      <c r="I458" s="222"/>
      <c r="J458" s="218"/>
      <c r="K458" s="218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175</v>
      </c>
      <c r="AU458" s="227" t="s">
        <v>78</v>
      </c>
      <c r="AV458" s="14" t="s">
        <v>78</v>
      </c>
      <c r="AW458" s="14" t="s">
        <v>4</v>
      </c>
      <c r="AX458" s="14" t="s">
        <v>76</v>
      </c>
      <c r="AY458" s="227" t="s">
        <v>166</v>
      </c>
    </row>
    <row r="459" spans="1:65" s="2" customFormat="1" ht="33" customHeight="1">
      <c r="A459" s="35"/>
      <c r="B459" s="36"/>
      <c r="C459" s="193" t="s">
        <v>681</v>
      </c>
      <c r="D459" s="193" t="s">
        <v>168</v>
      </c>
      <c r="E459" s="194" t="s">
        <v>682</v>
      </c>
      <c r="F459" s="195" t="s">
        <v>683</v>
      </c>
      <c r="G459" s="196" t="s">
        <v>337</v>
      </c>
      <c r="H459" s="197">
        <v>19.55</v>
      </c>
      <c r="I459" s="198"/>
      <c r="J459" s="199">
        <f>ROUND(I459*H459,2)</f>
        <v>0</v>
      </c>
      <c r="K459" s="195" t="s">
        <v>172</v>
      </c>
      <c r="L459" s="40"/>
      <c r="M459" s="200" t="s">
        <v>19</v>
      </c>
      <c r="N459" s="201" t="s">
        <v>39</v>
      </c>
      <c r="O459" s="65"/>
      <c r="P459" s="202">
        <f>O459*H459</f>
        <v>0</v>
      </c>
      <c r="Q459" s="202">
        <v>9.7999999999999997E-4</v>
      </c>
      <c r="R459" s="202">
        <f>Q459*H459</f>
        <v>1.9158999999999999E-2</v>
      </c>
      <c r="S459" s="202">
        <v>0</v>
      </c>
      <c r="T459" s="203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04" t="s">
        <v>278</v>
      </c>
      <c r="AT459" s="204" t="s">
        <v>168</v>
      </c>
      <c r="AU459" s="204" t="s">
        <v>78</v>
      </c>
      <c r="AY459" s="18" t="s">
        <v>166</v>
      </c>
      <c r="BE459" s="205">
        <f>IF(N459="základní",J459,0)</f>
        <v>0</v>
      </c>
      <c r="BF459" s="205">
        <f>IF(N459="snížená",J459,0)</f>
        <v>0</v>
      </c>
      <c r="BG459" s="205">
        <f>IF(N459="zákl. přenesená",J459,0)</f>
        <v>0</v>
      </c>
      <c r="BH459" s="205">
        <f>IF(N459="sníž. přenesená",J459,0)</f>
        <v>0</v>
      </c>
      <c r="BI459" s="205">
        <f>IF(N459="nulová",J459,0)</f>
        <v>0</v>
      </c>
      <c r="BJ459" s="18" t="s">
        <v>76</v>
      </c>
      <c r="BK459" s="205">
        <f>ROUND(I459*H459,2)</f>
        <v>0</v>
      </c>
      <c r="BL459" s="18" t="s">
        <v>278</v>
      </c>
      <c r="BM459" s="204" t="s">
        <v>684</v>
      </c>
    </row>
    <row r="460" spans="1:65" s="14" customFormat="1" ht="11.25">
      <c r="B460" s="217"/>
      <c r="C460" s="218"/>
      <c r="D460" s="208" t="s">
        <v>175</v>
      </c>
      <c r="E460" s="219" t="s">
        <v>19</v>
      </c>
      <c r="F460" s="220" t="s">
        <v>685</v>
      </c>
      <c r="G460" s="218"/>
      <c r="H460" s="221">
        <v>19.55</v>
      </c>
      <c r="I460" s="222"/>
      <c r="J460" s="218"/>
      <c r="K460" s="218"/>
      <c r="L460" s="223"/>
      <c r="M460" s="224"/>
      <c r="N460" s="225"/>
      <c r="O460" s="225"/>
      <c r="P460" s="225"/>
      <c r="Q460" s="225"/>
      <c r="R460" s="225"/>
      <c r="S460" s="225"/>
      <c r="T460" s="226"/>
      <c r="AT460" s="227" t="s">
        <v>175</v>
      </c>
      <c r="AU460" s="227" t="s">
        <v>78</v>
      </c>
      <c r="AV460" s="14" t="s">
        <v>78</v>
      </c>
      <c r="AW460" s="14" t="s">
        <v>30</v>
      </c>
      <c r="AX460" s="14" t="s">
        <v>76</v>
      </c>
      <c r="AY460" s="227" t="s">
        <v>166</v>
      </c>
    </row>
    <row r="461" spans="1:65" s="2" customFormat="1" ht="21.75" customHeight="1">
      <c r="A461" s="35"/>
      <c r="B461" s="36"/>
      <c r="C461" s="239" t="s">
        <v>686</v>
      </c>
      <c r="D461" s="239" t="s">
        <v>184</v>
      </c>
      <c r="E461" s="240" t="s">
        <v>677</v>
      </c>
      <c r="F461" s="241" t="s">
        <v>678</v>
      </c>
      <c r="G461" s="242" t="s">
        <v>213</v>
      </c>
      <c r="H461" s="243">
        <v>7.5270000000000001</v>
      </c>
      <c r="I461" s="244"/>
      <c r="J461" s="245">
        <f>ROUND(I461*H461,2)</f>
        <v>0</v>
      </c>
      <c r="K461" s="241" t="s">
        <v>172</v>
      </c>
      <c r="L461" s="246"/>
      <c r="M461" s="247" t="s">
        <v>19</v>
      </c>
      <c r="N461" s="248" t="s">
        <v>39</v>
      </c>
      <c r="O461" s="65"/>
      <c r="P461" s="202">
        <f>O461*H461</f>
        <v>0</v>
      </c>
      <c r="Q461" s="202">
        <v>0.02</v>
      </c>
      <c r="R461" s="202">
        <f>Q461*H461</f>
        <v>0.15054000000000001</v>
      </c>
      <c r="S461" s="202">
        <v>0</v>
      </c>
      <c r="T461" s="203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4" t="s">
        <v>372</v>
      </c>
      <c r="AT461" s="204" t="s">
        <v>184</v>
      </c>
      <c r="AU461" s="204" t="s">
        <v>78</v>
      </c>
      <c r="AY461" s="18" t="s">
        <v>166</v>
      </c>
      <c r="BE461" s="205">
        <f>IF(N461="základní",J461,0)</f>
        <v>0</v>
      </c>
      <c r="BF461" s="205">
        <f>IF(N461="snížená",J461,0)</f>
        <v>0</v>
      </c>
      <c r="BG461" s="205">
        <f>IF(N461="zákl. přenesená",J461,0)</f>
        <v>0</v>
      </c>
      <c r="BH461" s="205">
        <f>IF(N461="sníž. přenesená",J461,0)</f>
        <v>0</v>
      </c>
      <c r="BI461" s="205">
        <f>IF(N461="nulová",J461,0)</f>
        <v>0</v>
      </c>
      <c r="BJ461" s="18" t="s">
        <v>76</v>
      </c>
      <c r="BK461" s="205">
        <f>ROUND(I461*H461,2)</f>
        <v>0</v>
      </c>
      <c r="BL461" s="18" t="s">
        <v>278</v>
      </c>
      <c r="BM461" s="204" t="s">
        <v>687</v>
      </c>
    </row>
    <row r="462" spans="1:65" s="14" customFormat="1" ht="11.25">
      <c r="B462" s="217"/>
      <c r="C462" s="218"/>
      <c r="D462" s="208" t="s">
        <v>175</v>
      </c>
      <c r="E462" s="219" t="s">
        <v>19</v>
      </c>
      <c r="F462" s="220" t="s">
        <v>688</v>
      </c>
      <c r="G462" s="218"/>
      <c r="H462" s="221">
        <v>7.5270000000000001</v>
      </c>
      <c r="I462" s="222"/>
      <c r="J462" s="218"/>
      <c r="K462" s="218"/>
      <c r="L462" s="223"/>
      <c r="M462" s="224"/>
      <c r="N462" s="225"/>
      <c r="O462" s="225"/>
      <c r="P462" s="225"/>
      <c r="Q462" s="225"/>
      <c r="R462" s="225"/>
      <c r="S462" s="225"/>
      <c r="T462" s="226"/>
      <c r="AT462" s="227" t="s">
        <v>175</v>
      </c>
      <c r="AU462" s="227" t="s">
        <v>78</v>
      </c>
      <c r="AV462" s="14" t="s">
        <v>78</v>
      </c>
      <c r="AW462" s="14" t="s">
        <v>30</v>
      </c>
      <c r="AX462" s="14" t="s">
        <v>76</v>
      </c>
      <c r="AY462" s="227" t="s">
        <v>166</v>
      </c>
    </row>
    <row r="463" spans="1:65" s="2" customFormat="1" ht="33" customHeight="1">
      <c r="A463" s="35"/>
      <c r="B463" s="36"/>
      <c r="C463" s="193" t="s">
        <v>689</v>
      </c>
      <c r="D463" s="193" t="s">
        <v>168</v>
      </c>
      <c r="E463" s="194" t="s">
        <v>690</v>
      </c>
      <c r="F463" s="195" t="s">
        <v>691</v>
      </c>
      <c r="G463" s="196" t="s">
        <v>187</v>
      </c>
      <c r="H463" s="197">
        <v>12.214</v>
      </c>
      <c r="I463" s="198"/>
      <c r="J463" s="199">
        <f>ROUND(I463*H463,2)</f>
        <v>0</v>
      </c>
      <c r="K463" s="195" t="s">
        <v>172</v>
      </c>
      <c r="L463" s="40"/>
      <c r="M463" s="200" t="s">
        <v>19</v>
      </c>
      <c r="N463" s="201" t="s">
        <v>39</v>
      </c>
      <c r="O463" s="65"/>
      <c r="P463" s="202">
        <f>O463*H463</f>
        <v>0</v>
      </c>
      <c r="Q463" s="202">
        <v>0</v>
      </c>
      <c r="R463" s="202">
        <f>Q463*H463</f>
        <v>0</v>
      </c>
      <c r="S463" s="202">
        <v>0</v>
      </c>
      <c r="T463" s="203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4" t="s">
        <v>278</v>
      </c>
      <c r="AT463" s="204" t="s">
        <v>168</v>
      </c>
      <c r="AU463" s="204" t="s">
        <v>78</v>
      </c>
      <c r="AY463" s="18" t="s">
        <v>166</v>
      </c>
      <c r="BE463" s="205">
        <f>IF(N463="základní",J463,0)</f>
        <v>0</v>
      </c>
      <c r="BF463" s="205">
        <f>IF(N463="snížená",J463,0)</f>
        <v>0</v>
      </c>
      <c r="BG463" s="205">
        <f>IF(N463="zákl. přenesená",J463,0)</f>
        <v>0</v>
      </c>
      <c r="BH463" s="205">
        <f>IF(N463="sníž. přenesená",J463,0)</f>
        <v>0</v>
      </c>
      <c r="BI463" s="205">
        <f>IF(N463="nulová",J463,0)</f>
        <v>0</v>
      </c>
      <c r="BJ463" s="18" t="s">
        <v>76</v>
      </c>
      <c r="BK463" s="205">
        <f>ROUND(I463*H463,2)</f>
        <v>0</v>
      </c>
      <c r="BL463" s="18" t="s">
        <v>278</v>
      </c>
      <c r="BM463" s="204" t="s">
        <v>692</v>
      </c>
    </row>
    <row r="464" spans="1:65" s="2" customFormat="1" ht="44.25" customHeight="1">
      <c r="A464" s="35"/>
      <c r="B464" s="36"/>
      <c r="C464" s="193" t="s">
        <v>693</v>
      </c>
      <c r="D464" s="193" t="s">
        <v>168</v>
      </c>
      <c r="E464" s="194" t="s">
        <v>694</v>
      </c>
      <c r="F464" s="195" t="s">
        <v>695</v>
      </c>
      <c r="G464" s="196" t="s">
        <v>187</v>
      </c>
      <c r="H464" s="197">
        <v>12.214</v>
      </c>
      <c r="I464" s="198"/>
      <c r="J464" s="199">
        <f>ROUND(I464*H464,2)</f>
        <v>0</v>
      </c>
      <c r="K464" s="195" t="s">
        <v>172</v>
      </c>
      <c r="L464" s="40"/>
      <c r="M464" s="200" t="s">
        <v>19</v>
      </c>
      <c r="N464" s="201" t="s">
        <v>39</v>
      </c>
      <c r="O464" s="65"/>
      <c r="P464" s="202">
        <f>O464*H464</f>
        <v>0</v>
      </c>
      <c r="Q464" s="202">
        <v>0</v>
      </c>
      <c r="R464" s="202">
        <f>Q464*H464</f>
        <v>0</v>
      </c>
      <c r="S464" s="202">
        <v>0</v>
      </c>
      <c r="T464" s="203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4" t="s">
        <v>278</v>
      </c>
      <c r="AT464" s="204" t="s">
        <v>168</v>
      </c>
      <c r="AU464" s="204" t="s">
        <v>78</v>
      </c>
      <c r="AY464" s="18" t="s">
        <v>166</v>
      </c>
      <c r="BE464" s="205">
        <f>IF(N464="základní",J464,0)</f>
        <v>0</v>
      </c>
      <c r="BF464" s="205">
        <f>IF(N464="snížená",J464,0)</f>
        <v>0</v>
      </c>
      <c r="BG464" s="205">
        <f>IF(N464="zákl. přenesená",J464,0)</f>
        <v>0</v>
      </c>
      <c r="BH464" s="205">
        <f>IF(N464="sníž. přenesená",J464,0)</f>
        <v>0</v>
      </c>
      <c r="BI464" s="205">
        <f>IF(N464="nulová",J464,0)</f>
        <v>0</v>
      </c>
      <c r="BJ464" s="18" t="s">
        <v>76</v>
      </c>
      <c r="BK464" s="205">
        <f>ROUND(I464*H464,2)</f>
        <v>0</v>
      </c>
      <c r="BL464" s="18" t="s">
        <v>278</v>
      </c>
      <c r="BM464" s="204" t="s">
        <v>696</v>
      </c>
    </row>
    <row r="465" spans="1:65" s="2" customFormat="1" ht="44.25" customHeight="1">
      <c r="A465" s="35"/>
      <c r="B465" s="36"/>
      <c r="C465" s="193" t="s">
        <v>697</v>
      </c>
      <c r="D465" s="193" t="s">
        <v>168</v>
      </c>
      <c r="E465" s="194" t="s">
        <v>698</v>
      </c>
      <c r="F465" s="195" t="s">
        <v>699</v>
      </c>
      <c r="G465" s="196" t="s">
        <v>187</v>
      </c>
      <c r="H465" s="197">
        <v>12.214</v>
      </c>
      <c r="I465" s="198"/>
      <c r="J465" s="199">
        <f>ROUND(I465*H465,2)</f>
        <v>0</v>
      </c>
      <c r="K465" s="195" t="s">
        <v>172</v>
      </c>
      <c r="L465" s="40"/>
      <c r="M465" s="200" t="s">
        <v>19</v>
      </c>
      <c r="N465" s="201" t="s">
        <v>39</v>
      </c>
      <c r="O465" s="65"/>
      <c r="P465" s="202">
        <f>O465*H465</f>
        <v>0</v>
      </c>
      <c r="Q465" s="202">
        <v>0</v>
      </c>
      <c r="R465" s="202">
        <f>Q465*H465</f>
        <v>0</v>
      </c>
      <c r="S465" s="202">
        <v>0</v>
      </c>
      <c r="T465" s="203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4" t="s">
        <v>278</v>
      </c>
      <c r="AT465" s="204" t="s">
        <v>168</v>
      </c>
      <c r="AU465" s="204" t="s">
        <v>78</v>
      </c>
      <c r="AY465" s="18" t="s">
        <v>166</v>
      </c>
      <c r="BE465" s="205">
        <f>IF(N465="základní",J465,0)</f>
        <v>0</v>
      </c>
      <c r="BF465" s="205">
        <f>IF(N465="snížená",J465,0)</f>
        <v>0</v>
      </c>
      <c r="BG465" s="205">
        <f>IF(N465="zákl. přenesená",J465,0)</f>
        <v>0</v>
      </c>
      <c r="BH465" s="205">
        <f>IF(N465="sníž. přenesená",J465,0)</f>
        <v>0</v>
      </c>
      <c r="BI465" s="205">
        <f>IF(N465="nulová",J465,0)</f>
        <v>0</v>
      </c>
      <c r="BJ465" s="18" t="s">
        <v>76</v>
      </c>
      <c r="BK465" s="205">
        <f>ROUND(I465*H465,2)</f>
        <v>0</v>
      </c>
      <c r="BL465" s="18" t="s">
        <v>278</v>
      </c>
      <c r="BM465" s="204" t="s">
        <v>700</v>
      </c>
    </row>
    <row r="466" spans="1:65" s="12" customFormat="1" ht="22.9" customHeight="1">
      <c r="B466" s="177"/>
      <c r="C466" s="178"/>
      <c r="D466" s="179" t="s">
        <v>67</v>
      </c>
      <c r="E466" s="191" t="s">
        <v>701</v>
      </c>
      <c r="F466" s="191" t="s">
        <v>702</v>
      </c>
      <c r="G466" s="178"/>
      <c r="H466" s="178"/>
      <c r="I466" s="181"/>
      <c r="J466" s="192">
        <f>BK466</f>
        <v>0</v>
      </c>
      <c r="K466" s="178"/>
      <c r="L466" s="183"/>
      <c r="M466" s="184"/>
      <c r="N466" s="185"/>
      <c r="O466" s="185"/>
      <c r="P466" s="186">
        <f>SUM(P467:P530)</f>
        <v>0</v>
      </c>
      <c r="Q466" s="185"/>
      <c r="R466" s="186">
        <f>SUM(R467:R530)</f>
        <v>1.7989304708000002</v>
      </c>
      <c r="S466" s="185"/>
      <c r="T466" s="187">
        <f>SUM(T467:T530)</f>
        <v>0.28836138</v>
      </c>
      <c r="AR466" s="188" t="s">
        <v>78</v>
      </c>
      <c r="AT466" s="189" t="s">
        <v>67</v>
      </c>
      <c r="AU466" s="189" t="s">
        <v>76</v>
      </c>
      <c r="AY466" s="188" t="s">
        <v>166</v>
      </c>
      <c r="BK466" s="190">
        <f>SUM(BK467:BK530)</f>
        <v>0</v>
      </c>
    </row>
    <row r="467" spans="1:65" s="2" customFormat="1" ht="16.5" customHeight="1">
      <c r="A467" s="35"/>
      <c r="B467" s="36"/>
      <c r="C467" s="193" t="s">
        <v>703</v>
      </c>
      <c r="D467" s="193" t="s">
        <v>168</v>
      </c>
      <c r="E467" s="194" t="s">
        <v>704</v>
      </c>
      <c r="F467" s="195" t="s">
        <v>705</v>
      </c>
      <c r="G467" s="196" t="s">
        <v>213</v>
      </c>
      <c r="H467" s="197">
        <v>636.77800000000002</v>
      </c>
      <c r="I467" s="198"/>
      <c r="J467" s="199">
        <f>ROUND(I467*H467,2)</f>
        <v>0</v>
      </c>
      <c r="K467" s="195" t="s">
        <v>172</v>
      </c>
      <c r="L467" s="40"/>
      <c r="M467" s="200" t="s">
        <v>19</v>
      </c>
      <c r="N467" s="201" t="s">
        <v>39</v>
      </c>
      <c r="O467" s="65"/>
      <c r="P467" s="202">
        <f>O467*H467</f>
        <v>0</v>
      </c>
      <c r="Q467" s="202">
        <v>1E-3</v>
      </c>
      <c r="R467" s="202">
        <f>Q467*H467</f>
        <v>0.63677800000000007</v>
      </c>
      <c r="S467" s="202">
        <v>3.1E-4</v>
      </c>
      <c r="T467" s="203">
        <f>S467*H467</f>
        <v>0.19740118000000001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4" t="s">
        <v>278</v>
      </c>
      <c r="AT467" s="204" t="s">
        <v>168</v>
      </c>
      <c r="AU467" s="204" t="s">
        <v>78</v>
      </c>
      <c r="AY467" s="18" t="s">
        <v>166</v>
      </c>
      <c r="BE467" s="205">
        <f>IF(N467="základní",J467,0)</f>
        <v>0</v>
      </c>
      <c r="BF467" s="205">
        <f>IF(N467="snížená",J467,0)</f>
        <v>0</v>
      </c>
      <c r="BG467" s="205">
        <f>IF(N467="zákl. přenesená",J467,0)</f>
        <v>0</v>
      </c>
      <c r="BH467" s="205">
        <f>IF(N467="sníž. přenesená",J467,0)</f>
        <v>0</v>
      </c>
      <c r="BI467" s="205">
        <f>IF(N467="nulová",J467,0)</f>
        <v>0</v>
      </c>
      <c r="BJ467" s="18" t="s">
        <v>76</v>
      </c>
      <c r="BK467" s="205">
        <f>ROUND(I467*H467,2)</f>
        <v>0</v>
      </c>
      <c r="BL467" s="18" t="s">
        <v>278</v>
      </c>
      <c r="BM467" s="204" t="s">
        <v>706</v>
      </c>
    </row>
    <row r="468" spans="1:65" s="13" customFormat="1" ht="11.25">
      <c r="B468" s="206"/>
      <c r="C468" s="207"/>
      <c r="D468" s="208" t="s">
        <v>175</v>
      </c>
      <c r="E468" s="209" t="s">
        <v>19</v>
      </c>
      <c r="F468" s="210" t="s">
        <v>217</v>
      </c>
      <c r="G468" s="207"/>
      <c r="H468" s="209" t="s">
        <v>19</v>
      </c>
      <c r="I468" s="211"/>
      <c r="J468" s="207"/>
      <c r="K468" s="207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175</v>
      </c>
      <c r="AU468" s="216" t="s">
        <v>78</v>
      </c>
      <c r="AV468" s="13" t="s">
        <v>76</v>
      </c>
      <c r="AW468" s="13" t="s">
        <v>30</v>
      </c>
      <c r="AX468" s="13" t="s">
        <v>68</v>
      </c>
      <c r="AY468" s="216" t="s">
        <v>166</v>
      </c>
    </row>
    <row r="469" spans="1:65" s="14" customFormat="1" ht="11.25">
      <c r="B469" s="217"/>
      <c r="C469" s="218"/>
      <c r="D469" s="208" t="s">
        <v>175</v>
      </c>
      <c r="E469" s="219" t="s">
        <v>19</v>
      </c>
      <c r="F469" s="220" t="s">
        <v>707</v>
      </c>
      <c r="G469" s="218"/>
      <c r="H469" s="221">
        <v>54.21</v>
      </c>
      <c r="I469" s="222"/>
      <c r="J469" s="218"/>
      <c r="K469" s="218"/>
      <c r="L469" s="223"/>
      <c r="M469" s="224"/>
      <c r="N469" s="225"/>
      <c r="O469" s="225"/>
      <c r="P469" s="225"/>
      <c r="Q469" s="225"/>
      <c r="R469" s="225"/>
      <c r="S469" s="225"/>
      <c r="T469" s="226"/>
      <c r="AT469" s="227" t="s">
        <v>175</v>
      </c>
      <c r="AU469" s="227" t="s">
        <v>78</v>
      </c>
      <c r="AV469" s="14" t="s">
        <v>78</v>
      </c>
      <c r="AW469" s="14" t="s">
        <v>30</v>
      </c>
      <c r="AX469" s="14" t="s">
        <v>68</v>
      </c>
      <c r="AY469" s="227" t="s">
        <v>166</v>
      </c>
    </row>
    <row r="470" spans="1:65" s="13" customFormat="1" ht="11.25">
      <c r="B470" s="206"/>
      <c r="C470" s="207"/>
      <c r="D470" s="208" t="s">
        <v>175</v>
      </c>
      <c r="E470" s="209" t="s">
        <v>19</v>
      </c>
      <c r="F470" s="210" t="s">
        <v>708</v>
      </c>
      <c r="G470" s="207"/>
      <c r="H470" s="209" t="s">
        <v>19</v>
      </c>
      <c r="I470" s="211"/>
      <c r="J470" s="207"/>
      <c r="K470" s="207"/>
      <c r="L470" s="212"/>
      <c r="M470" s="213"/>
      <c r="N470" s="214"/>
      <c r="O470" s="214"/>
      <c r="P470" s="214"/>
      <c r="Q470" s="214"/>
      <c r="R470" s="214"/>
      <c r="S470" s="214"/>
      <c r="T470" s="215"/>
      <c r="AT470" s="216" t="s">
        <v>175</v>
      </c>
      <c r="AU470" s="216" t="s">
        <v>78</v>
      </c>
      <c r="AV470" s="13" t="s">
        <v>76</v>
      </c>
      <c r="AW470" s="13" t="s">
        <v>30</v>
      </c>
      <c r="AX470" s="13" t="s">
        <v>68</v>
      </c>
      <c r="AY470" s="216" t="s">
        <v>166</v>
      </c>
    </row>
    <row r="471" spans="1:65" s="14" customFormat="1" ht="11.25">
      <c r="B471" s="217"/>
      <c r="C471" s="218"/>
      <c r="D471" s="208" t="s">
        <v>175</v>
      </c>
      <c r="E471" s="219" t="s">
        <v>19</v>
      </c>
      <c r="F471" s="220" t="s">
        <v>709</v>
      </c>
      <c r="G471" s="218"/>
      <c r="H471" s="221">
        <v>69.006</v>
      </c>
      <c r="I471" s="222"/>
      <c r="J471" s="218"/>
      <c r="K471" s="218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175</v>
      </c>
      <c r="AU471" s="227" t="s">
        <v>78</v>
      </c>
      <c r="AV471" s="14" t="s">
        <v>78</v>
      </c>
      <c r="AW471" s="14" t="s">
        <v>30</v>
      </c>
      <c r="AX471" s="14" t="s">
        <v>68</v>
      </c>
      <c r="AY471" s="227" t="s">
        <v>166</v>
      </c>
    </row>
    <row r="472" spans="1:65" s="13" customFormat="1" ht="11.25">
      <c r="B472" s="206"/>
      <c r="C472" s="207"/>
      <c r="D472" s="208" t="s">
        <v>175</v>
      </c>
      <c r="E472" s="209" t="s">
        <v>19</v>
      </c>
      <c r="F472" s="210" t="s">
        <v>710</v>
      </c>
      <c r="G472" s="207"/>
      <c r="H472" s="209" t="s">
        <v>19</v>
      </c>
      <c r="I472" s="211"/>
      <c r="J472" s="207"/>
      <c r="K472" s="207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175</v>
      </c>
      <c r="AU472" s="216" t="s">
        <v>78</v>
      </c>
      <c r="AV472" s="13" t="s">
        <v>76</v>
      </c>
      <c r="AW472" s="13" t="s">
        <v>30</v>
      </c>
      <c r="AX472" s="13" t="s">
        <v>68</v>
      </c>
      <c r="AY472" s="216" t="s">
        <v>166</v>
      </c>
    </row>
    <row r="473" spans="1:65" s="14" customFormat="1" ht="11.25">
      <c r="B473" s="217"/>
      <c r="C473" s="218"/>
      <c r="D473" s="208" t="s">
        <v>175</v>
      </c>
      <c r="E473" s="219" t="s">
        <v>19</v>
      </c>
      <c r="F473" s="220" t="s">
        <v>711</v>
      </c>
      <c r="G473" s="218"/>
      <c r="H473" s="221">
        <v>33.9</v>
      </c>
      <c r="I473" s="222"/>
      <c r="J473" s="218"/>
      <c r="K473" s="218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175</v>
      </c>
      <c r="AU473" s="227" t="s">
        <v>78</v>
      </c>
      <c r="AV473" s="14" t="s">
        <v>78</v>
      </c>
      <c r="AW473" s="14" t="s">
        <v>30</v>
      </c>
      <c r="AX473" s="14" t="s">
        <v>68</v>
      </c>
      <c r="AY473" s="227" t="s">
        <v>166</v>
      </c>
    </row>
    <row r="474" spans="1:65" s="13" customFormat="1" ht="11.25">
      <c r="B474" s="206"/>
      <c r="C474" s="207"/>
      <c r="D474" s="208" t="s">
        <v>175</v>
      </c>
      <c r="E474" s="209" t="s">
        <v>19</v>
      </c>
      <c r="F474" s="210" t="s">
        <v>712</v>
      </c>
      <c r="G474" s="207"/>
      <c r="H474" s="209" t="s">
        <v>19</v>
      </c>
      <c r="I474" s="211"/>
      <c r="J474" s="207"/>
      <c r="K474" s="207"/>
      <c r="L474" s="212"/>
      <c r="M474" s="213"/>
      <c r="N474" s="214"/>
      <c r="O474" s="214"/>
      <c r="P474" s="214"/>
      <c r="Q474" s="214"/>
      <c r="R474" s="214"/>
      <c r="S474" s="214"/>
      <c r="T474" s="215"/>
      <c r="AT474" s="216" t="s">
        <v>175</v>
      </c>
      <c r="AU474" s="216" t="s">
        <v>78</v>
      </c>
      <c r="AV474" s="13" t="s">
        <v>76</v>
      </c>
      <c r="AW474" s="13" t="s">
        <v>30</v>
      </c>
      <c r="AX474" s="13" t="s">
        <v>68</v>
      </c>
      <c r="AY474" s="216" t="s">
        <v>166</v>
      </c>
    </row>
    <row r="475" spans="1:65" s="14" customFormat="1" ht="11.25">
      <c r="B475" s="217"/>
      <c r="C475" s="218"/>
      <c r="D475" s="208" t="s">
        <v>175</v>
      </c>
      <c r="E475" s="219" t="s">
        <v>19</v>
      </c>
      <c r="F475" s="220" t="s">
        <v>713</v>
      </c>
      <c r="G475" s="218"/>
      <c r="H475" s="221">
        <v>82.465000000000003</v>
      </c>
      <c r="I475" s="222"/>
      <c r="J475" s="218"/>
      <c r="K475" s="218"/>
      <c r="L475" s="223"/>
      <c r="M475" s="224"/>
      <c r="N475" s="225"/>
      <c r="O475" s="225"/>
      <c r="P475" s="225"/>
      <c r="Q475" s="225"/>
      <c r="R475" s="225"/>
      <c r="S475" s="225"/>
      <c r="T475" s="226"/>
      <c r="AT475" s="227" t="s">
        <v>175</v>
      </c>
      <c r="AU475" s="227" t="s">
        <v>78</v>
      </c>
      <c r="AV475" s="14" t="s">
        <v>78</v>
      </c>
      <c r="AW475" s="14" t="s">
        <v>30</v>
      </c>
      <c r="AX475" s="14" t="s">
        <v>68</v>
      </c>
      <c r="AY475" s="227" t="s">
        <v>166</v>
      </c>
    </row>
    <row r="476" spans="1:65" s="13" customFormat="1" ht="11.25">
      <c r="B476" s="206"/>
      <c r="C476" s="207"/>
      <c r="D476" s="208" t="s">
        <v>175</v>
      </c>
      <c r="E476" s="209" t="s">
        <v>19</v>
      </c>
      <c r="F476" s="210" t="s">
        <v>714</v>
      </c>
      <c r="G476" s="207"/>
      <c r="H476" s="209" t="s">
        <v>19</v>
      </c>
      <c r="I476" s="211"/>
      <c r="J476" s="207"/>
      <c r="K476" s="207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175</v>
      </c>
      <c r="AU476" s="216" t="s">
        <v>78</v>
      </c>
      <c r="AV476" s="13" t="s">
        <v>76</v>
      </c>
      <c r="AW476" s="13" t="s">
        <v>30</v>
      </c>
      <c r="AX476" s="13" t="s">
        <v>68</v>
      </c>
      <c r="AY476" s="216" t="s">
        <v>166</v>
      </c>
    </row>
    <row r="477" spans="1:65" s="14" customFormat="1" ht="11.25">
      <c r="B477" s="217"/>
      <c r="C477" s="218"/>
      <c r="D477" s="208" t="s">
        <v>175</v>
      </c>
      <c r="E477" s="219" t="s">
        <v>19</v>
      </c>
      <c r="F477" s="220" t="s">
        <v>715</v>
      </c>
      <c r="G477" s="218"/>
      <c r="H477" s="221">
        <v>37.686</v>
      </c>
      <c r="I477" s="222"/>
      <c r="J477" s="218"/>
      <c r="K477" s="218"/>
      <c r="L477" s="223"/>
      <c r="M477" s="224"/>
      <c r="N477" s="225"/>
      <c r="O477" s="225"/>
      <c r="P477" s="225"/>
      <c r="Q477" s="225"/>
      <c r="R477" s="225"/>
      <c r="S477" s="225"/>
      <c r="T477" s="226"/>
      <c r="AT477" s="227" t="s">
        <v>175</v>
      </c>
      <c r="AU477" s="227" t="s">
        <v>78</v>
      </c>
      <c r="AV477" s="14" t="s">
        <v>78</v>
      </c>
      <c r="AW477" s="14" t="s">
        <v>30</v>
      </c>
      <c r="AX477" s="14" t="s">
        <v>68</v>
      </c>
      <c r="AY477" s="227" t="s">
        <v>166</v>
      </c>
    </row>
    <row r="478" spans="1:65" s="13" customFormat="1" ht="11.25">
      <c r="B478" s="206"/>
      <c r="C478" s="207"/>
      <c r="D478" s="208" t="s">
        <v>175</v>
      </c>
      <c r="E478" s="209" t="s">
        <v>19</v>
      </c>
      <c r="F478" s="210" t="s">
        <v>716</v>
      </c>
      <c r="G478" s="207"/>
      <c r="H478" s="209" t="s">
        <v>19</v>
      </c>
      <c r="I478" s="211"/>
      <c r="J478" s="207"/>
      <c r="K478" s="207"/>
      <c r="L478" s="212"/>
      <c r="M478" s="213"/>
      <c r="N478" s="214"/>
      <c r="O478" s="214"/>
      <c r="P478" s="214"/>
      <c r="Q478" s="214"/>
      <c r="R478" s="214"/>
      <c r="S478" s="214"/>
      <c r="T478" s="215"/>
      <c r="AT478" s="216" t="s">
        <v>175</v>
      </c>
      <c r="AU478" s="216" t="s">
        <v>78</v>
      </c>
      <c r="AV478" s="13" t="s">
        <v>76</v>
      </c>
      <c r="AW478" s="13" t="s">
        <v>30</v>
      </c>
      <c r="AX478" s="13" t="s">
        <v>68</v>
      </c>
      <c r="AY478" s="216" t="s">
        <v>166</v>
      </c>
    </row>
    <row r="479" spans="1:65" s="14" customFormat="1" ht="11.25">
      <c r="B479" s="217"/>
      <c r="C479" s="218"/>
      <c r="D479" s="208" t="s">
        <v>175</v>
      </c>
      <c r="E479" s="219" t="s">
        <v>19</v>
      </c>
      <c r="F479" s="220" t="s">
        <v>717</v>
      </c>
      <c r="G479" s="218"/>
      <c r="H479" s="221">
        <v>35.963999999999999</v>
      </c>
      <c r="I479" s="222"/>
      <c r="J479" s="218"/>
      <c r="K479" s="218"/>
      <c r="L479" s="223"/>
      <c r="M479" s="224"/>
      <c r="N479" s="225"/>
      <c r="O479" s="225"/>
      <c r="P479" s="225"/>
      <c r="Q479" s="225"/>
      <c r="R479" s="225"/>
      <c r="S479" s="225"/>
      <c r="T479" s="226"/>
      <c r="AT479" s="227" t="s">
        <v>175</v>
      </c>
      <c r="AU479" s="227" t="s">
        <v>78</v>
      </c>
      <c r="AV479" s="14" t="s">
        <v>78</v>
      </c>
      <c r="AW479" s="14" t="s">
        <v>30</v>
      </c>
      <c r="AX479" s="14" t="s">
        <v>68</v>
      </c>
      <c r="AY479" s="227" t="s">
        <v>166</v>
      </c>
    </row>
    <row r="480" spans="1:65" s="13" customFormat="1" ht="11.25">
      <c r="B480" s="206"/>
      <c r="C480" s="207"/>
      <c r="D480" s="208" t="s">
        <v>175</v>
      </c>
      <c r="E480" s="209" t="s">
        <v>19</v>
      </c>
      <c r="F480" s="210" t="s">
        <v>237</v>
      </c>
      <c r="G480" s="207"/>
      <c r="H480" s="209" t="s">
        <v>19</v>
      </c>
      <c r="I480" s="211"/>
      <c r="J480" s="207"/>
      <c r="K480" s="207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175</v>
      </c>
      <c r="AU480" s="216" t="s">
        <v>78</v>
      </c>
      <c r="AV480" s="13" t="s">
        <v>76</v>
      </c>
      <c r="AW480" s="13" t="s">
        <v>30</v>
      </c>
      <c r="AX480" s="13" t="s">
        <v>68</v>
      </c>
      <c r="AY480" s="216" t="s">
        <v>166</v>
      </c>
    </row>
    <row r="481" spans="1:65" s="14" customFormat="1" ht="22.5">
      <c r="B481" s="217"/>
      <c r="C481" s="218"/>
      <c r="D481" s="208" t="s">
        <v>175</v>
      </c>
      <c r="E481" s="219" t="s">
        <v>19</v>
      </c>
      <c r="F481" s="220" t="s">
        <v>718</v>
      </c>
      <c r="G481" s="218"/>
      <c r="H481" s="221">
        <v>301.25700000000001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175</v>
      </c>
      <c r="AU481" s="227" t="s">
        <v>78</v>
      </c>
      <c r="AV481" s="14" t="s">
        <v>78</v>
      </c>
      <c r="AW481" s="14" t="s">
        <v>30</v>
      </c>
      <c r="AX481" s="14" t="s">
        <v>68</v>
      </c>
      <c r="AY481" s="227" t="s">
        <v>166</v>
      </c>
    </row>
    <row r="482" spans="1:65" s="14" customFormat="1" ht="33.75">
      <c r="B482" s="217"/>
      <c r="C482" s="218"/>
      <c r="D482" s="208" t="s">
        <v>175</v>
      </c>
      <c r="E482" s="219" t="s">
        <v>19</v>
      </c>
      <c r="F482" s="220" t="s">
        <v>719</v>
      </c>
      <c r="G482" s="218"/>
      <c r="H482" s="221">
        <v>-36.103999999999999</v>
      </c>
      <c r="I482" s="222"/>
      <c r="J482" s="218"/>
      <c r="K482" s="218"/>
      <c r="L482" s="223"/>
      <c r="M482" s="224"/>
      <c r="N482" s="225"/>
      <c r="O482" s="225"/>
      <c r="P482" s="225"/>
      <c r="Q482" s="225"/>
      <c r="R482" s="225"/>
      <c r="S482" s="225"/>
      <c r="T482" s="226"/>
      <c r="AT482" s="227" t="s">
        <v>175</v>
      </c>
      <c r="AU482" s="227" t="s">
        <v>78</v>
      </c>
      <c r="AV482" s="14" t="s">
        <v>78</v>
      </c>
      <c r="AW482" s="14" t="s">
        <v>30</v>
      </c>
      <c r="AX482" s="14" t="s">
        <v>68</v>
      </c>
      <c r="AY482" s="227" t="s">
        <v>166</v>
      </c>
    </row>
    <row r="483" spans="1:65" s="14" customFormat="1" ht="22.5">
      <c r="B483" s="217"/>
      <c r="C483" s="218"/>
      <c r="D483" s="208" t="s">
        <v>175</v>
      </c>
      <c r="E483" s="219" t="s">
        <v>19</v>
      </c>
      <c r="F483" s="220" t="s">
        <v>720</v>
      </c>
      <c r="G483" s="218"/>
      <c r="H483" s="221">
        <v>58.393999999999998</v>
      </c>
      <c r="I483" s="222"/>
      <c r="J483" s="218"/>
      <c r="K483" s="218"/>
      <c r="L483" s="223"/>
      <c r="M483" s="224"/>
      <c r="N483" s="225"/>
      <c r="O483" s="225"/>
      <c r="P483" s="225"/>
      <c r="Q483" s="225"/>
      <c r="R483" s="225"/>
      <c r="S483" s="225"/>
      <c r="T483" s="226"/>
      <c r="AT483" s="227" t="s">
        <v>175</v>
      </c>
      <c r="AU483" s="227" t="s">
        <v>78</v>
      </c>
      <c r="AV483" s="14" t="s">
        <v>78</v>
      </c>
      <c r="AW483" s="14" t="s">
        <v>30</v>
      </c>
      <c r="AX483" s="14" t="s">
        <v>68</v>
      </c>
      <c r="AY483" s="227" t="s">
        <v>166</v>
      </c>
    </row>
    <row r="484" spans="1:65" s="15" customFormat="1" ht="11.25">
      <c r="B484" s="228"/>
      <c r="C484" s="229"/>
      <c r="D484" s="208" t="s">
        <v>175</v>
      </c>
      <c r="E484" s="230" t="s">
        <v>19</v>
      </c>
      <c r="F484" s="231" t="s">
        <v>182</v>
      </c>
      <c r="G484" s="229"/>
      <c r="H484" s="232">
        <v>636.77800000000002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AT484" s="238" t="s">
        <v>175</v>
      </c>
      <c r="AU484" s="238" t="s">
        <v>78</v>
      </c>
      <c r="AV484" s="15" t="s">
        <v>173</v>
      </c>
      <c r="AW484" s="15" t="s">
        <v>30</v>
      </c>
      <c r="AX484" s="15" t="s">
        <v>76</v>
      </c>
      <c r="AY484" s="238" t="s">
        <v>166</v>
      </c>
    </row>
    <row r="485" spans="1:65" s="2" customFormat="1" ht="21.75" customHeight="1">
      <c r="A485" s="35"/>
      <c r="B485" s="36"/>
      <c r="C485" s="193" t="s">
        <v>721</v>
      </c>
      <c r="D485" s="193" t="s">
        <v>168</v>
      </c>
      <c r="E485" s="194" t="s">
        <v>722</v>
      </c>
      <c r="F485" s="195" t="s">
        <v>723</v>
      </c>
      <c r="G485" s="196" t="s">
        <v>213</v>
      </c>
      <c r="H485" s="197">
        <v>293.42</v>
      </c>
      <c r="I485" s="198"/>
      <c r="J485" s="199">
        <f>ROUND(I485*H485,2)</f>
        <v>0</v>
      </c>
      <c r="K485" s="195" t="s">
        <v>172</v>
      </c>
      <c r="L485" s="40"/>
      <c r="M485" s="200" t="s">
        <v>19</v>
      </c>
      <c r="N485" s="201" t="s">
        <v>39</v>
      </c>
      <c r="O485" s="65"/>
      <c r="P485" s="202">
        <f>O485*H485</f>
        <v>0</v>
      </c>
      <c r="Q485" s="202">
        <v>1E-3</v>
      </c>
      <c r="R485" s="202">
        <f>Q485*H485</f>
        <v>0.29342000000000001</v>
      </c>
      <c r="S485" s="202">
        <v>3.1E-4</v>
      </c>
      <c r="T485" s="203">
        <f>S485*H485</f>
        <v>9.0960200000000005E-2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04" t="s">
        <v>278</v>
      </c>
      <c r="AT485" s="204" t="s">
        <v>168</v>
      </c>
      <c r="AU485" s="204" t="s">
        <v>78</v>
      </c>
      <c r="AY485" s="18" t="s">
        <v>166</v>
      </c>
      <c r="BE485" s="205">
        <f>IF(N485="základní",J485,0)</f>
        <v>0</v>
      </c>
      <c r="BF485" s="205">
        <f>IF(N485="snížená",J485,0)</f>
        <v>0</v>
      </c>
      <c r="BG485" s="205">
        <f>IF(N485="zákl. přenesená",J485,0)</f>
        <v>0</v>
      </c>
      <c r="BH485" s="205">
        <f>IF(N485="sníž. přenesená",J485,0)</f>
        <v>0</v>
      </c>
      <c r="BI485" s="205">
        <f>IF(N485="nulová",J485,0)</f>
        <v>0</v>
      </c>
      <c r="BJ485" s="18" t="s">
        <v>76</v>
      </c>
      <c r="BK485" s="205">
        <f>ROUND(I485*H485,2)</f>
        <v>0</v>
      </c>
      <c r="BL485" s="18" t="s">
        <v>278</v>
      </c>
      <c r="BM485" s="204" t="s">
        <v>724</v>
      </c>
    </row>
    <row r="486" spans="1:65" s="13" customFormat="1" ht="11.25">
      <c r="B486" s="206"/>
      <c r="C486" s="207"/>
      <c r="D486" s="208" t="s">
        <v>175</v>
      </c>
      <c r="E486" s="209" t="s">
        <v>19</v>
      </c>
      <c r="F486" s="210" t="s">
        <v>725</v>
      </c>
      <c r="G486" s="207"/>
      <c r="H486" s="209" t="s">
        <v>19</v>
      </c>
      <c r="I486" s="211"/>
      <c r="J486" s="207"/>
      <c r="K486" s="207"/>
      <c r="L486" s="212"/>
      <c r="M486" s="213"/>
      <c r="N486" s="214"/>
      <c r="O486" s="214"/>
      <c r="P486" s="214"/>
      <c r="Q486" s="214"/>
      <c r="R486" s="214"/>
      <c r="S486" s="214"/>
      <c r="T486" s="215"/>
      <c r="AT486" s="216" t="s">
        <v>175</v>
      </c>
      <c r="AU486" s="216" t="s">
        <v>78</v>
      </c>
      <c r="AV486" s="13" t="s">
        <v>76</v>
      </c>
      <c r="AW486" s="13" t="s">
        <v>30</v>
      </c>
      <c r="AX486" s="13" t="s">
        <v>68</v>
      </c>
      <c r="AY486" s="216" t="s">
        <v>166</v>
      </c>
    </row>
    <row r="487" spans="1:65" s="14" customFormat="1" ht="11.25">
      <c r="B487" s="217"/>
      <c r="C487" s="218"/>
      <c r="D487" s="208" t="s">
        <v>175</v>
      </c>
      <c r="E487" s="219" t="s">
        <v>19</v>
      </c>
      <c r="F487" s="220" t="s">
        <v>726</v>
      </c>
      <c r="G487" s="218"/>
      <c r="H487" s="221">
        <v>293.42</v>
      </c>
      <c r="I487" s="222"/>
      <c r="J487" s="218"/>
      <c r="K487" s="218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175</v>
      </c>
      <c r="AU487" s="227" t="s">
        <v>78</v>
      </c>
      <c r="AV487" s="14" t="s">
        <v>78</v>
      </c>
      <c r="AW487" s="14" t="s">
        <v>30</v>
      </c>
      <c r="AX487" s="14" t="s">
        <v>76</v>
      </c>
      <c r="AY487" s="227" t="s">
        <v>166</v>
      </c>
    </row>
    <row r="488" spans="1:65" s="2" customFormat="1" ht="21.75" customHeight="1">
      <c r="A488" s="35"/>
      <c r="B488" s="36"/>
      <c r="C488" s="193" t="s">
        <v>727</v>
      </c>
      <c r="D488" s="193" t="s">
        <v>168</v>
      </c>
      <c r="E488" s="194" t="s">
        <v>728</v>
      </c>
      <c r="F488" s="195" t="s">
        <v>729</v>
      </c>
      <c r="G488" s="196" t="s">
        <v>213</v>
      </c>
      <c r="H488" s="197">
        <v>636.77800000000002</v>
      </c>
      <c r="I488" s="198"/>
      <c r="J488" s="199">
        <f>ROUND(I488*H488,2)</f>
        <v>0</v>
      </c>
      <c r="K488" s="195" t="s">
        <v>172</v>
      </c>
      <c r="L488" s="40"/>
      <c r="M488" s="200" t="s">
        <v>19</v>
      </c>
      <c r="N488" s="201" t="s">
        <v>39</v>
      </c>
      <c r="O488" s="65"/>
      <c r="P488" s="202">
        <f>O488*H488</f>
        <v>0</v>
      </c>
      <c r="Q488" s="202">
        <v>0</v>
      </c>
      <c r="R488" s="202">
        <f>Q488*H488</f>
        <v>0</v>
      </c>
      <c r="S488" s="202">
        <v>0</v>
      </c>
      <c r="T488" s="203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4" t="s">
        <v>278</v>
      </c>
      <c r="AT488" s="204" t="s">
        <v>168</v>
      </c>
      <c r="AU488" s="204" t="s">
        <v>78</v>
      </c>
      <c r="AY488" s="18" t="s">
        <v>166</v>
      </c>
      <c r="BE488" s="205">
        <f>IF(N488="základní",J488,0)</f>
        <v>0</v>
      </c>
      <c r="BF488" s="205">
        <f>IF(N488="snížená",J488,0)</f>
        <v>0</v>
      </c>
      <c r="BG488" s="205">
        <f>IF(N488="zákl. přenesená",J488,0)</f>
        <v>0</v>
      </c>
      <c r="BH488" s="205">
        <f>IF(N488="sníž. přenesená",J488,0)</f>
        <v>0</v>
      </c>
      <c r="BI488" s="205">
        <f>IF(N488="nulová",J488,0)</f>
        <v>0</v>
      </c>
      <c r="BJ488" s="18" t="s">
        <v>76</v>
      </c>
      <c r="BK488" s="205">
        <f>ROUND(I488*H488,2)</f>
        <v>0</v>
      </c>
      <c r="BL488" s="18" t="s">
        <v>278</v>
      </c>
      <c r="BM488" s="204" t="s">
        <v>730</v>
      </c>
    </row>
    <row r="489" spans="1:65" s="13" customFormat="1" ht="11.25">
      <c r="B489" s="206"/>
      <c r="C489" s="207"/>
      <c r="D489" s="208" t="s">
        <v>175</v>
      </c>
      <c r="E489" s="209" t="s">
        <v>19</v>
      </c>
      <c r="F489" s="210" t="s">
        <v>731</v>
      </c>
      <c r="G489" s="207"/>
      <c r="H489" s="209" t="s">
        <v>19</v>
      </c>
      <c r="I489" s="211"/>
      <c r="J489" s="207"/>
      <c r="K489" s="207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175</v>
      </c>
      <c r="AU489" s="216" t="s">
        <v>78</v>
      </c>
      <c r="AV489" s="13" t="s">
        <v>76</v>
      </c>
      <c r="AW489" s="13" t="s">
        <v>30</v>
      </c>
      <c r="AX489" s="13" t="s">
        <v>68</v>
      </c>
      <c r="AY489" s="216" t="s">
        <v>166</v>
      </c>
    </row>
    <row r="490" spans="1:65" s="14" customFormat="1" ht="11.25">
      <c r="B490" s="217"/>
      <c r="C490" s="218"/>
      <c r="D490" s="208" t="s">
        <v>175</v>
      </c>
      <c r="E490" s="219" t="s">
        <v>19</v>
      </c>
      <c r="F490" s="220" t="s">
        <v>732</v>
      </c>
      <c r="G490" s="218"/>
      <c r="H490" s="221">
        <v>636.77800000000002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175</v>
      </c>
      <c r="AU490" s="227" t="s">
        <v>78</v>
      </c>
      <c r="AV490" s="14" t="s">
        <v>78</v>
      </c>
      <c r="AW490" s="14" t="s">
        <v>30</v>
      </c>
      <c r="AX490" s="14" t="s">
        <v>76</v>
      </c>
      <c r="AY490" s="227" t="s">
        <v>166</v>
      </c>
    </row>
    <row r="491" spans="1:65" s="2" customFormat="1" ht="21.75" customHeight="1">
      <c r="A491" s="35"/>
      <c r="B491" s="36"/>
      <c r="C491" s="193" t="s">
        <v>733</v>
      </c>
      <c r="D491" s="193" t="s">
        <v>168</v>
      </c>
      <c r="E491" s="194" t="s">
        <v>734</v>
      </c>
      <c r="F491" s="195" t="s">
        <v>735</v>
      </c>
      <c r="G491" s="196" t="s">
        <v>213</v>
      </c>
      <c r="H491" s="197">
        <v>293.42</v>
      </c>
      <c r="I491" s="198"/>
      <c r="J491" s="199">
        <f>ROUND(I491*H491,2)</f>
        <v>0</v>
      </c>
      <c r="K491" s="195" t="s">
        <v>172</v>
      </c>
      <c r="L491" s="40"/>
      <c r="M491" s="200" t="s">
        <v>19</v>
      </c>
      <c r="N491" s="201" t="s">
        <v>39</v>
      </c>
      <c r="O491" s="65"/>
      <c r="P491" s="202">
        <f>O491*H491</f>
        <v>0</v>
      </c>
      <c r="Q491" s="202">
        <v>0</v>
      </c>
      <c r="R491" s="202">
        <f>Q491*H491</f>
        <v>0</v>
      </c>
      <c r="S491" s="202">
        <v>0</v>
      </c>
      <c r="T491" s="203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4" t="s">
        <v>278</v>
      </c>
      <c r="AT491" s="204" t="s">
        <v>168</v>
      </c>
      <c r="AU491" s="204" t="s">
        <v>78</v>
      </c>
      <c r="AY491" s="18" t="s">
        <v>166</v>
      </c>
      <c r="BE491" s="205">
        <f>IF(N491="základní",J491,0)</f>
        <v>0</v>
      </c>
      <c r="BF491" s="205">
        <f>IF(N491="snížená",J491,0)</f>
        <v>0</v>
      </c>
      <c r="BG491" s="205">
        <f>IF(N491="zákl. přenesená",J491,0)</f>
        <v>0</v>
      </c>
      <c r="BH491" s="205">
        <f>IF(N491="sníž. přenesená",J491,0)</f>
        <v>0</v>
      </c>
      <c r="BI491" s="205">
        <f>IF(N491="nulová",J491,0)</f>
        <v>0</v>
      </c>
      <c r="BJ491" s="18" t="s">
        <v>76</v>
      </c>
      <c r="BK491" s="205">
        <f>ROUND(I491*H491,2)</f>
        <v>0</v>
      </c>
      <c r="BL491" s="18" t="s">
        <v>278</v>
      </c>
      <c r="BM491" s="204" t="s">
        <v>736</v>
      </c>
    </row>
    <row r="492" spans="1:65" s="2" customFormat="1" ht="21.75" customHeight="1">
      <c r="A492" s="35"/>
      <c r="B492" s="36"/>
      <c r="C492" s="193" t="s">
        <v>737</v>
      </c>
      <c r="D492" s="193" t="s">
        <v>168</v>
      </c>
      <c r="E492" s="194" t="s">
        <v>738</v>
      </c>
      <c r="F492" s="195" t="s">
        <v>739</v>
      </c>
      <c r="G492" s="196" t="s">
        <v>213</v>
      </c>
      <c r="H492" s="197">
        <v>85.2</v>
      </c>
      <c r="I492" s="198"/>
      <c r="J492" s="199">
        <f>ROUND(I492*H492,2)</f>
        <v>0</v>
      </c>
      <c r="K492" s="195" t="s">
        <v>172</v>
      </c>
      <c r="L492" s="40"/>
      <c r="M492" s="200" t="s">
        <v>19</v>
      </c>
      <c r="N492" s="201" t="s">
        <v>39</v>
      </c>
      <c r="O492" s="65"/>
      <c r="P492" s="202">
        <f>O492*H492</f>
        <v>0</v>
      </c>
      <c r="Q492" s="202">
        <v>0</v>
      </c>
      <c r="R492" s="202">
        <f>Q492*H492</f>
        <v>0</v>
      </c>
      <c r="S492" s="202">
        <v>0</v>
      </c>
      <c r="T492" s="203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4" t="s">
        <v>278</v>
      </c>
      <c r="AT492" s="204" t="s">
        <v>168</v>
      </c>
      <c r="AU492" s="204" t="s">
        <v>78</v>
      </c>
      <c r="AY492" s="18" t="s">
        <v>166</v>
      </c>
      <c r="BE492" s="205">
        <f>IF(N492="základní",J492,0)</f>
        <v>0</v>
      </c>
      <c r="BF492" s="205">
        <f>IF(N492="snížená",J492,0)</f>
        <v>0</v>
      </c>
      <c r="BG492" s="205">
        <f>IF(N492="zákl. přenesená",J492,0)</f>
        <v>0</v>
      </c>
      <c r="BH492" s="205">
        <f>IF(N492="sníž. přenesená",J492,0)</f>
        <v>0</v>
      </c>
      <c r="BI492" s="205">
        <f>IF(N492="nulová",J492,0)</f>
        <v>0</v>
      </c>
      <c r="BJ492" s="18" t="s">
        <v>76</v>
      </c>
      <c r="BK492" s="205">
        <f>ROUND(I492*H492,2)</f>
        <v>0</v>
      </c>
      <c r="BL492" s="18" t="s">
        <v>278</v>
      </c>
      <c r="BM492" s="204" t="s">
        <v>740</v>
      </c>
    </row>
    <row r="493" spans="1:65" s="2" customFormat="1" ht="16.5" customHeight="1">
      <c r="A493" s="35"/>
      <c r="B493" s="36"/>
      <c r="C493" s="239" t="s">
        <v>741</v>
      </c>
      <c r="D493" s="239" t="s">
        <v>184</v>
      </c>
      <c r="E493" s="240" t="s">
        <v>742</v>
      </c>
      <c r="F493" s="241" t="s">
        <v>743</v>
      </c>
      <c r="G493" s="242" t="s">
        <v>213</v>
      </c>
      <c r="H493" s="243">
        <v>89.46</v>
      </c>
      <c r="I493" s="244"/>
      <c r="J493" s="245">
        <f>ROUND(I493*H493,2)</f>
        <v>0</v>
      </c>
      <c r="K493" s="241" t="s">
        <v>172</v>
      </c>
      <c r="L493" s="246"/>
      <c r="M493" s="247" t="s">
        <v>19</v>
      </c>
      <c r="N493" s="248" t="s">
        <v>39</v>
      </c>
      <c r="O493" s="65"/>
      <c r="P493" s="202">
        <f>O493*H493</f>
        <v>0</v>
      </c>
      <c r="Q493" s="202">
        <v>0</v>
      </c>
      <c r="R493" s="202">
        <f>Q493*H493</f>
        <v>0</v>
      </c>
      <c r="S493" s="202">
        <v>0</v>
      </c>
      <c r="T493" s="203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04" t="s">
        <v>372</v>
      </c>
      <c r="AT493" s="204" t="s">
        <v>184</v>
      </c>
      <c r="AU493" s="204" t="s">
        <v>78</v>
      </c>
      <c r="AY493" s="18" t="s">
        <v>166</v>
      </c>
      <c r="BE493" s="205">
        <f>IF(N493="základní",J493,0)</f>
        <v>0</v>
      </c>
      <c r="BF493" s="205">
        <f>IF(N493="snížená",J493,0)</f>
        <v>0</v>
      </c>
      <c r="BG493" s="205">
        <f>IF(N493="zákl. přenesená",J493,0)</f>
        <v>0</v>
      </c>
      <c r="BH493" s="205">
        <f>IF(N493="sníž. přenesená",J493,0)</f>
        <v>0</v>
      </c>
      <c r="BI493" s="205">
        <f>IF(N493="nulová",J493,0)</f>
        <v>0</v>
      </c>
      <c r="BJ493" s="18" t="s">
        <v>76</v>
      </c>
      <c r="BK493" s="205">
        <f>ROUND(I493*H493,2)</f>
        <v>0</v>
      </c>
      <c r="BL493" s="18" t="s">
        <v>278</v>
      </c>
      <c r="BM493" s="204" t="s">
        <v>744</v>
      </c>
    </row>
    <row r="494" spans="1:65" s="14" customFormat="1" ht="11.25">
      <c r="B494" s="217"/>
      <c r="C494" s="218"/>
      <c r="D494" s="208" t="s">
        <v>175</v>
      </c>
      <c r="E494" s="219" t="s">
        <v>19</v>
      </c>
      <c r="F494" s="220" t="s">
        <v>745</v>
      </c>
      <c r="G494" s="218"/>
      <c r="H494" s="221">
        <v>89.46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175</v>
      </c>
      <c r="AU494" s="227" t="s">
        <v>78</v>
      </c>
      <c r="AV494" s="14" t="s">
        <v>78</v>
      </c>
      <c r="AW494" s="14" t="s">
        <v>30</v>
      </c>
      <c r="AX494" s="14" t="s">
        <v>76</v>
      </c>
      <c r="AY494" s="227" t="s">
        <v>166</v>
      </c>
    </row>
    <row r="495" spans="1:65" s="2" customFormat="1" ht="21.75" customHeight="1">
      <c r="A495" s="35"/>
      <c r="B495" s="36"/>
      <c r="C495" s="193" t="s">
        <v>746</v>
      </c>
      <c r="D495" s="193" t="s">
        <v>168</v>
      </c>
      <c r="E495" s="194" t="s">
        <v>747</v>
      </c>
      <c r="F495" s="195" t="s">
        <v>748</v>
      </c>
      <c r="G495" s="196" t="s">
        <v>213</v>
      </c>
      <c r="H495" s="197">
        <v>1579.9780000000001</v>
      </c>
      <c r="I495" s="198"/>
      <c r="J495" s="199">
        <f>ROUND(I495*H495,2)</f>
        <v>0</v>
      </c>
      <c r="K495" s="195" t="s">
        <v>172</v>
      </c>
      <c r="L495" s="40"/>
      <c r="M495" s="200" t="s">
        <v>19</v>
      </c>
      <c r="N495" s="201" t="s">
        <v>39</v>
      </c>
      <c r="O495" s="65"/>
      <c r="P495" s="202">
        <f>O495*H495</f>
        <v>0</v>
      </c>
      <c r="Q495" s="202">
        <v>2.0120000000000001E-4</v>
      </c>
      <c r="R495" s="202">
        <f>Q495*H495</f>
        <v>0.31789157360000003</v>
      </c>
      <c r="S495" s="202">
        <v>0</v>
      </c>
      <c r="T495" s="203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4" t="s">
        <v>278</v>
      </c>
      <c r="AT495" s="204" t="s">
        <v>168</v>
      </c>
      <c r="AU495" s="204" t="s">
        <v>78</v>
      </c>
      <c r="AY495" s="18" t="s">
        <v>166</v>
      </c>
      <c r="BE495" s="205">
        <f>IF(N495="základní",J495,0)</f>
        <v>0</v>
      </c>
      <c r="BF495" s="205">
        <f>IF(N495="snížená",J495,0)</f>
        <v>0</v>
      </c>
      <c r="BG495" s="205">
        <f>IF(N495="zákl. přenesená",J495,0)</f>
        <v>0</v>
      </c>
      <c r="BH495" s="205">
        <f>IF(N495="sníž. přenesená",J495,0)</f>
        <v>0</v>
      </c>
      <c r="BI495" s="205">
        <f>IF(N495="nulová",J495,0)</f>
        <v>0</v>
      </c>
      <c r="BJ495" s="18" t="s">
        <v>76</v>
      </c>
      <c r="BK495" s="205">
        <f>ROUND(I495*H495,2)</f>
        <v>0</v>
      </c>
      <c r="BL495" s="18" t="s">
        <v>278</v>
      </c>
      <c r="BM495" s="204" t="s">
        <v>749</v>
      </c>
    </row>
    <row r="496" spans="1:65" s="13" customFormat="1" ht="11.25">
      <c r="B496" s="206"/>
      <c r="C496" s="207"/>
      <c r="D496" s="208" t="s">
        <v>175</v>
      </c>
      <c r="E496" s="209" t="s">
        <v>19</v>
      </c>
      <c r="F496" s="210" t="s">
        <v>277</v>
      </c>
      <c r="G496" s="207"/>
      <c r="H496" s="209" t="s">
        <v>19</v>
      </c>
      <c r="I496" s="211"/>
      <c r="J496" s="207"/>
      <c r="K496" s="207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175</v>
      </c>
      <c r="AU496" s="216" t="s">
        <v>78</v>
      </c>
      <c r="AV496" s="13" t="s">
        <v>76</v>
      </c>
      <c r="AW496" s="13" t="s">
        <v>30</v>
      </c>
      <c r="AX496" s="13" t="s">
        <v>68</v>
      </c>
      <c r="AY496" s="216" t="s">
        <v>166</v>
      </c>
    </row>
    <row r="497" spans="2:51" s="14" customFormat="1" ht="22.5">
      <c r="B497" s="217"/>
      <c r="C497" s="218"/>
      <c r="D497" s="208" t="s">
        <v>175</v>
      </c>
      <c r="E497" s="219" t="s">
        <v>19</v>
      </c>
      <c r="F497" s="220" t="s">
        <v>750</v>
      </c>
      <c r="G497" s="218"/>
      <c r="H497" s="221">
        <v>59.488</v>
      </c>
      <c r="I497" s="222"/>
      <c r="J497" s="218"/>
      <c r="K497" s="218"/>
      <c r="L497" s="223"/>
      <c r="M497" s="224"/>
      <c r="N497" s="225"/>
      <c r="O497" s="225"/>
      <c r="P497" s="225"/>
      <c r="Q497" s="225"/>
      <c r="R497" s="225"/>
      <c r="S497" s="225"/>
      <c r="T497" s="226"/>
      <c r="AT497" s="227" t="s">
        <v>175</v>
      </c>
      <c r="AU497" s="227" t="s">
        <v>78</v>
      </c>
      <c r="AV497" s="14" t="s">
        <v>78</v>
      </c>
      <c r="AW497" s="14" t="s">
        <v>30</v>
      </c>
      <c r="AX497" s="14" t="s">
        <v>68</v>
      </c>
      <c r="AY497" s="227" t="s">
        <v>166</v>
      </c>
    </row>
    <row r="498" spans="2:51" s="13" customFormat="1" ht="11.25">
      <c r="B498" s="206"/>
      <c r="C498" s="207"/>
      <c r="D498" s="208" t="s">
        <v>175</v>
      </c>
      <c r="E498" s="209" t="s">
        <v>19</v>
      </c>
      <c r="F498" s="210" t="s">
        <v>263</v>
      </c>
      <c r="G498" s="207"/>
      <c r="H498" s="209" t="s">
        <v>19</v>
      </c>
      <c r="I498" s="211"/>
      <c r="J498" s="207"/>
      <c r="K498" s="207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175</v>
      </c>
      <c r="AU498" s="216" t="s">
        <v>78</v>
      </c>
      <c r="AV498" s="13" t="s">
        <v>76</v>
      </c>
      <c r="AW498" s="13" t="s">
        <v>30</v>
      </c>
      <c r="AX498" s="13" t="s">
        <v>68</v>
      </c>
      <c r="AY498" s="216" t="s">
        <v>166</v>
      </c>
    </row>
    <row r="499" spans="2:51" s="14" customFormat="1" ht="22.5">
      <c r="B499" s="217"/>
      <c r="C499" s="218"/>
      <c r="D499" s="208" t="s">
        <v>175</v>
      </c>
      <c r="E499" s="219" t="s">
        <v>19</v>
      </c>
      <c r="F499" s="220" t="s">
        <v>751</v>
      </c>
      <c r="G499" s="218"/>
      <c r="H499" s="221">
        <v>444.92500000000001</v>
      </c>
      <c r="I499" s="222"/>
      <c r="J499" s="218"/>
      <c r="K499" s="218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175</v>
      </c>
      <c r="AU499" s="227" t="s">
        <v>78</v>
      </c>
      <c r="AV499" s="14" t="s">
        <v>78</v>
      </c>
      <c r="AW499" s="14" t="s">
        <v>30</v>
      </c>
      <c r="AX499" s="14" t="s">
        <v>68</v>
      </c>
      <c r="AY499" s="227" t="s">
        <v>166</v>
      </c>
    </row>
    <row r="500" spans="2:51" s="13" customFormat="1" ht="11.25">
      <c r="B500" s="206"/>
      <c r="C500" s="207"/>
      <c r="D500" s="208" t="s">
        <v>175</v>
      </c>
      <c r="E500" s="209" t="s">
        <v>19</v>
      </c>
      <c r="F500" s="210" t="s">
        <v>222</v>
      </c>
      <c r="G500" s="207"/>
      <c r="H500" s="209" t="s">
        <v>19</v>
      </c>
      <c r="I500" s="211"/>
      <c r="J500" s="207"/>
      <c r="K500" s="207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175</v>
      </c>
      <c r="AU500" s="216" t="s">
        <v>78</v>
      </c>
      <c r="AV500" s="13" t="s">
        <v>76</v>
      </c>
      <c r="AW500" s="13" t="s">
        <v>30</v>
      </c>
      <c r="AX500" s="13" t="s">
        <v>68</v>
      </c>
      <c r="AY500" s="216" t="s">
        <v>166</v>
      </c>
    </row>
    <row r="501" spans="2:51" s="14" customFormat="1" ht="11.25">
      <c r="B501" s="217"/>
      <c r="C501" s="218"/>
      <c r="D501" s="208" t="s">
        <v>175</v>
      </c>
      <c r="E501" s="219" t="s">
        <v>19</v>
      </c>
      <c r="F501" s="220" t="s">
        <v>752</v>
      </c>
      <c r="G501" s="218"/>
      <c r="H501" s="221">
        <v>34.898000000000003</v>
      </c>
      <c r="I501" s="222"/>
      <c r="J501" s="218"/>
      <c r="K501" s="218"/>
      <c r="L501" s="223"/>
      <c r="M501" s="224"/>
      <c r="N501" s="225"/>
      <c r="O501" s="225"/>
      <c r="P501" s="225"/>
      <c r="Q501" s="225"/>
      <c r="R501" s="225"/>
      <c r="S501" s="225"/>
      <c r="T501" s="226"/>
      <c r="AT501" s="227" t="s">
        <v>175</v>
      </c>
      <c r="AU501" s="227" t="s">
        <v>78</v>
      </c>
      <c r="AV501" s="14" t="s">
        <v>78</v>
      </c>
      <c r="AW501" s="14" t="s">
        <v>30</v>
      </c>
      <c r="AX501" s="14" t="s">
        <v>68</v>
      </c>
      <c r="AY501" s="227" t="s">
        <v>166</v>
      </c>
    </row>
    <row r="502" spans="2:51" s="13" customFormat="1" ht="11.25">
      <c r="B502" s="206"/>
      <c r="C502" s="207"/>
      <c r="D502" s="208" t="s">
        <v>175</v>
      </c>
      <c r="E502" s="209" t="s">
        <v>19</v>
      </c>
      <c r="F502" s="210" t="s">
        <v>237</v>
      </c>
      <c r="G502" s="207"/>
      <c r="H502" s="209" t="s">
        <v>19</v>
      </c>
      <c r="I502" s="211"/>
      <c r="J502" s="207"/>
      <c r="K502" s="207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175</v>
      </c>
      <c r="AU502" s="216" t="s">
        <v>78</v>
      </c>
      <c r="AV502" s="13" t="s">
        <v>76</v>
      </c>
      <c r="AW502" s="13" t="s">
        <v>30</v>
      </c>
      <c r="AX502" s="13" t="s">
        <v>68</v>
      </c>
      <c r="AY502" s="216" t="s">
        <v>166</v>
      </c>
    </row>
    <row r="503" spans="2:51" s="14" customFormat="1" ht="11.25">
      <c r="B503" s="217"/>
      <c r="C503" s="218"/>
      <c r="D503" s="208" t="s">
        <v>175</v>
      </c>
      <c r="E503" s="219" t="s">
        <v>19</v>
      </c>
      <c r="F503" s="220" t="s">
        <v>753</v>
      </c>
      <c r="G503" s="218"/>
      <c r="H503" s="221">
        <v>22.15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AT503" s="227" t="s">
        <v>175</v>
      </c>
      <c r="AU503" s="227" t="s">
        <v>78</v>
      </c>
      <c r="AV503" s="14" t="s">
        <v>78</v>
      </c>
      <c r="AW503" s="14" t="s">
        <v>30</v>
      </c>
      <c r="AX503" s="14" t="s">
        <v>68</v>
      </c>
      <c r="AY503" s="227" t="s">
        <v>166</v>
      </c>
    </row>
    <row r="504" spans="2:51" s="14" customFormat="1" ht="22.5">
      <c r="B504" s="217"/>
      <c r="C504" s="218"/>
      <c r="D504" s="208" t="s">
        <v>175</v>
      </c>
      <c r="E504" s="219" t="s">
        <v>19</v>
      </c>
      <c r="F504" s="220" t="s">
        <v>754</v>
      </c>
      <c r="G504" s="218"/>
      <c r="H504" s="221">
        <v>215.87700000000001</v>
      </c>
      <c r="I504" s="222"/>
      <c r="J504" s="218"/>
      <c r="K504" s="218"/>
      <c r="L504" s="223"/>
      <c r="M504" s="224"/>
      <c r="N504" s="225"/>
      <c r="O504" s="225"/>
      <c r="P504" s="225"/>
      <c r="Q504" s="225"/>
      <c r="R504" s="225"/>
      <c r="S504" s="225"/>
      <c r="T504" s="226"/>
      <c r="AT504" s="227" t="s">
        <v>175</v>
      </c>
      <c r="AU504" s="227" t="s">
        <v>78</v>
      </c>
      <c r="AV504" s="14" t="s">
        <v>78</v>
      </c>
      <c r="AW504" s="14" t="s">
        <v>30</v>
      </c>
      <c r="AX504" s="14" t="s">
        <v>68</v>
      </c>
      <c r="AY504" s="227" t="s">
        <v>166</v>
      </c>
    </row>
    <row r="505" spans="2:51" s="13" customFormat="1" ht="11.25">
      <c r="B505" s="206"/>
      <c r="C505" s="207"/>
      <c r="D505" s="208" t="s">
        <v>175</v>
      </c>
      <c r="E505" s="209" t="s">
        <v>19</v>
      </c>
      <c r="F505" s="210" t="s">
        <v>217</v>
      </c>
      <c r="G505" s="207"/>
      <c r="H505" s="209" t="s">
        <v>19</v>
      </c>
      <c r="I505" s="211"/>
      <c r="J505" s="207"/>
      <c r="K505" s="207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175</v>
      </c>
      <c r="AU505" s="216" t="s">
        <v>78</v>
      </c>
      <c r="AV505" s="13" t="s">
        <v>76</v>
      </c>
      <c r="AW505" s="13" t="s">
        <v>30</v>
      </c>
      <c r="AX505" s="13" t="s">
        <v>68</v>
      </c>
      <c r="AY505" s="216" t="s">
        <v>166</v>
      </c>
    </row>
    <row r="506" spans="2:51" s="14" customFormat="1" ht="11.25">
      <c r="B506" s="217"/>
      <c r="C506" s="218"/>
      <c r="D506" s="208" t="s">
        <v>175</v>
      </c>
      <c r="E506" s="219" t="s">
        <v>19</v>
      </c>
      <c r="F506" s="220" t="s">
        <v>755</v>
      </c>
      <c r="G506" s="218"/>
      <c r="H506" s="221">
        <v>92.39</v>
      </c>
      <c r="I506" s="222"/>
      <c r="J506" s="218"/>
      <c r="K506" s="218"/>
      <c r="L506" s="223"/>
      <c r="M506" s="224"/>
      <c r="N506" s="225"/>
      <c r="O506" s="225"/>
      <c r="P506" s="225"/>
      <c r="Q506" s="225"/>
      <c r="R506" s="225"/>
      <c r="S506" s="225"/>
      <c r="T506" s="226"/>
      <c r="AT506" s="227" t="s">
        <v>175</v>
      </c>
      <c r="AU506" s="227" t="s">
        <v>78</v>
      </c>
      <c r="AV506" s="14" t="s">
        <v>78</v>
      </c>
      <c r="AW506" s="14" t="s">
        <v>30</v>
      </c>
      <c r="AX506" s="14" t="s">
        <v>68</v>
      </c>
      <c r="AY506" s="227" t="s">
        <v>166</v>
      </c>
    </row>
    <row r="507" spans="2:51" s="13" customFormat="1" ht="11.25">
      <c r="B507" s="206"/>
      <c r="C507" s="207"/>
      <c r="D507" s="208" t="s">
        <v>175</v>
      </c>
      <c r="E507" s="209" t="s">
        <v>19</v>
      </c>
      <c r="F507" s="210" t="s">
        <v>712</v>
      </c>
      <c r="G507" s="207"/>
      <c r="H507" s="209" t="s">
        <v>19</v>
      </c>
      <c r="I507" s="211"/>
      <c r="J507" s="207"/>
      <c r="K507" s="207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175</v>
      </c>
      <c r="AU507" s="216" t="s">
        <v>78</v>
      </c>
      <c r="AV507" s="13" t="s">
        <v>76</v>
      </c>
      <c r="AW507" s="13" t="s">
        <v>30</v>
      </c>
      <c r="AX507" s="13" t="s">
        <v>68</v>
      </c>
      <c r="AY507" s="216" t="s">
        <v>166</v>
      </c>
    </row>
    <row r="508" spans="2:51" s="14" customFormat="1" ht="11.25">
      <c r="B508" s="217"/>
      <c r="C508" s="218"/>
      <c r="D508" s="208" t="s">
        <v>175</v>
      </c>
      <c r="E508" s="219" t="s">
        <v>19</v>
      </c>
      <c r="F508" s="220" t="s">
        <v>713</v>
      </c>
      <c r="G508" s="218"/>
      <c r="H508" s="221">
        <v>82.465000000000003</v>
      </c>
      <c r="I508" s="222"/>
      <c r="J508" s="218"/>
      <c r="K508" s="218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175</v>
      </c>
      <c r="AU508" s="227" t="s">
        <v>78</v>
      </c>
      <c r="AV508" s="14" t="s">
        <v>78</v>
      </c>
      <c r="AW508" s="14" t="s">
        <v>30</v>
      </c>
      <c r="AX508" s="14" t="s">
        <v>68</v>
      </c>
      <c r="AY508" s="227" t="s">
        <v>166</v>
      </c>
    </row>
    <row r="509" spans="2:51" s="13" customFormat="1" ht="11.25">
      <c r="B509" s="206"/>
      <c r="C509" s="207"/>
      <c r="D509" s="208" t="s">
        <v>175</v>
      </c>
      <c r="E509" s="209" t="s">
        <v>19</v>
      </c>
      <c r="F509" s="210" t="s">
        <v>714</v>
      </c>
      <c r="G509" s="207"/>
      <c r="H509" s="209" t="s">
        <v>19</v>
      </c>
      <c r="I509" s="211"/>
      <c r="J509" s="207"/>
      <c r="K509" s="207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175</v>
      </c>
      <c r="AU509" s="216" t="s">
        <v>78</v>
      </c>
      <c r="AV509" s="13" t="s">
        <v>76</v>
      </c>
      <c r="AW509" s="13" t="s">
        <v>30</v>
      </c>
      <c r="AX509" s="13" t="s">
        <v>68</v>
      </c>
      <c r="AY509" s="216" t="s">
        <v>166</v>
      </c>
    </row>
    <row r="510" spans="2:51" s="14" customFormat="1" ht="11.25">
      <c r="B510" s="217"/>
      <c r="C510" s="218"/>
      <c r="D510" s="208" t="s">
        <v>175</v>
      </c>
      <c r="E510" s="219" t="s">
        <v>19</v>
      </c>
      <c r="F510" s="220" t="s">
        <v>715</v>
      </c>
      <c r="G510" s="218"/>
      <c r="H510" s="221">
        <v>37.686</v>
      </c>
      <c r="I510" s="222"/>
      <c r="J510" s="218"/>
      <c r="K510" s="218"/>
      <c r="L510" s="223"/>
      <c r="M510" s="224"/>
      <c r="N510" s="225"/>
      <c r="O510" s="225"/>
      <c r="P510" s="225"/>
      <c r="Q510" s="225"/>
      <c r="R510" s="225"/>
      <c r="S510" s="225"/>
      <c r="T510" s="226"/>
      <c r="AT510" s="227" t="s">
        <v>175</v>
      </c>
      <c r="AU510" s="227" t="s">
        <v>78</v>
      </c>
      <c r="AV510" s="14" t="s">
        <v>78</v>
      </c>
      <c r="AW510" s="14" t="s">
        <v>30</v>
      </c>
      <c r="AX510" s="14" t="s">
        <v>68</v>
      </c>
      <c r="AY510" s="227" t="s">
        <v>166</v>
      </c>
    </row>
    <row r="511" spans="2:51" s="13" customFormat="1" ht="11.25">
      <c r="B511" s="206"/>
      <c r="C511" s="207"/>
      <c r="D511" s="208" t="s">
        <v>175</v>
      </c>
      <c r="E511" s="209" t="s">
        <v>19</v>
      </c>
      <c r="F511" s="210" t="s">
        <v>716</v>
      </c>
      <c r="G511" s="207"/>
      <c r="H511" s="209" t="s">
        <v>19</v>
      </c>
      <c r="I511" s="211"/>
      <c r="J511" s="207"/>
      <c r="K511" s="207"/>
      <c r="L511" s="212"/>
      <c r="M511" s="213"/>
      <c r="N511" s="214"/>
      <c r="O511" s="214"/>
      <c r="P511" s="214"/>
      <c r="Q511" s="214"/>
      <c r="R511" s="214"/>
      <c r="S511" s="214"/>
      <c r="T511" s="215"/>
      <c r="AT511" s="216" t="s">
        <v>175</v>
      </c>
      <c r="AU511" s="216" t="s">
        <v>78</v>
      </c>
      <c r="AV511" s="13" t="s">
        <v>76</v>
      </c>
      <c r="AW511" s="13" t="s">
        <v>30</v>
      </c>
      <c r="AX511" s="13" t="s">
        <v>68</v>
      </c>
      <c r="AY511" s="216" t="s">
        <v>166</v>
      </c>
    </row>
    <row r="512" spans="2:51" s="14" customFormat="1" ht="11.25">
      <c r="B512" s="217"/>
      <c r="C512" s="218"/>
      <c r="D512" s="208" t="s">
        <v>175</v>
      </c>
      <c r="E512" s="219" t="s">
        <v>19</v>
      </c>
      <c r="F512" s="220" t="s">
        <v>717</v>
      </c>
      <c r="G512" s="218"/>
      <c r="H512" s="221">
        <v>35.963999999999999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175</v>
      </c>
      <c r="AU512" s="227" t="s">
        <v>78</v>
      </c>
      <c r="AV512" s="14" t="s">
        <v>78</v>
      </c>
      <c r="AW512" s="14" t="s">
        <v>30</v>
      </c>
      <c r="AX512" s="14" t="s">
        <v>68</v>
      </c>
      <c r="AY512" s="227" t="s">
        <v>166</v>
      </c>
    </row>
    <row r="513" spans="1:65" s="13" customFormat="1" ht="11.25">
      <c r="B513" s="206"/>
      <c r="C513" s="207"/>
      <c r="D513" s="208" t="s">
        <v>175</v>
      </c>
      <c r="E513" s="209" t="s">
        <v>19</v>
      </c>
      <c r="F513" s="210" t="s">
        <v>575</v>
      </c>
      <c r="G513" s="207"/>
      <c r="H513" s="209" t="s">
        <v>19</v>
      </c>
      <c r="I513" s="211"/>
      <c r="J513" s="207"/>
      <c r="K513" s="207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175</v>
      </c>
      <c r="AU513" s="216" t="s">
        <v>78</v>
      </c>
      <c r="AV513" s="13" t="s">
        <v>76</v>
      </c>
      <c r="AW513" s="13" t="s">
        <v>30</v>
      </c>
      <c r="AX513" s="13" t="s">
        <v>68</v>
      </c>
      <c r="AY513" s="216" t="s">
        <v>166</v>
      </c>
    </row>
    <row r="514" spans="1:65" s="14" customFormat="1" ht="11.25">
      <c r="B514" s="217"/>
      <c r="C514" s="218"/>
      <c r="D514" s="208" t="s">
        <v>175</v>
      </c>
      <c r="E514" s="219" t="s">
        <v>19</v>
      </c>
      <c r="F514" s="220" t="s">
        <v>756</v>
      </c>
      <c r="G514" s="218"/>
      <c r="H514" s="221">
        <v>25.966000000000001</v>
      </c>
      <c r="I514" s="222"/>
      <c r="J514" s="218"/>
      <c r="K514" s="218"/>
      <c r="L514" s="223"/>
      <c r="M514" s="224"/>
      <c r="N514" s="225"/>
      <c r="O514" s="225"/>
      <c r="P514" s="225"/>
      <c r="Q514" s="225"/>
      <c r="R514" s="225"/>
      <c r="S514" s="225"/>
      <c r="T514" s="226"/>
      <c r="AT514" s="227" t="s">
        <v>175</v>
      </c>
      <c r="AU514" s="227" t="s">
        <v>78</v>
      </c>
      <c r="AV514" s="14" t="s">
        <v>78</v>
      </c>
      <c r="AW514" s="14" t="s">
        <v>30</v>
      </c>
      <c r="AX514" s="14" t="s">
        <v>68</v>
      </c>
      <c r="AY514" s="227" t="s">
        <v>166</v>
      </c>
    </row>
    <row r="515" spans="1:65" s="13" customFormat="1" ht="11.25">
      <c r="B515" s="206"/>
      <c r="C515" s="207"/>
      <c r="D515" s="208" t="s">
        <v>175</v>
      </c>
      <c r="E515" s="209" t="s">
        <v>19</v>
      </c>
      <c r="F515" s="210" t="s">
        <v>757</v>
      </c>
      <c r="G515" s="207"/>
      <c r="H515" s="209" t="s">
        <v>19</v>
      </c>
      <c r="I515" s="211"/>
      <c r="J515" s="207"/>
      <c r="K515" s="207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175</v>
      </c>
      <c r="AU515" s="216" t="s">
        <v>78</v>
      </c>
      <c r="AV515" s="13" t="s">
        <v>76</v>
      </c>
      <c r="AW515" s="13" t="s">
        <v>30</v>
      </c>
      <c r="AX515" s="13" t="s">
        <v>68</v>
      </c>
      <c r="AY515" s="216" t="s">
        <v>166</v>
      </c>
    </row>
    <row r="516" spans="1:65" s="14" customFormat="1" ht="11.25">
      <c r="B516" s="217"/>
      <c r="C516" s="218"/>
      <c r="D516" s="208" t="s">
        <v>175</v>
      </c>
      <c r="E516" s="219" t="s">
        <v>19</v>
      </c>
      <c r="F516" s="220" t="s">
        <v>758</v>
      </c>
      <c r="G516" s="218"/>
      <c r="H516" s="221">
        <v>40.575000000000003</v>
      </c>
      <c r="I516" s="222"/>
      <c r="J516" s="218"/>
      <c r="K516" s="218"/>
      <c r="L516" s="223"/>
      <c r="M516" s="224"/>
      <c r="N516" s="225"/>
      <c r="O516" s="225"/>
      <c r="P516" s="225"/>
      <c r="Q516" s="225"/>
      <c r="R516" s="225"/>
      <c r="S516" s="225"/>
      <c r="T516" s="226"/>
      <c r="AT516" s="227" t="s">
        <v>175</v>
      </c>
      <c r="AU516" s="227" t="s">
        <v>78</v>
      </c>
      <c r="AV516" s="14" t="s">
        <v>78</v>
      </c>
      <c r="AW516" s="14" t="s">
        <v>30</v>
      </c>
      <c r="AX516" s="14" t="s">
        <v>68</v>
      </c>
      <c r="AY516" s="227" t="s">
        <v>166</v>
      </c>
    </row>
    <row r="517" spans="1:65" s="13" customFormat="1" ht="11.25">
      <c r="B517" s="206"/>
      <c r="C517" s="207"/>
      <c r="D517" s="208" t="s">
        <v>175</v>
      </c>
      <c r="E517" s="209" t="s">
        <v>19</v>
      </c>
      <c r="F517" s="210" t="s">
        <v>759</v>
      </c>
      <c r="G517" s="207"/>
      <c r="H517" s="209" t="s">
        <v>19</v>
      </c>
      <c r="I517" s="211"/>
      <c r="J517" s="207"/>
      <c r="K517" s="207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175</v>
      </c>
      <c r="AU517" s="216" t="s">
        <v>78</v>
      </c>
      <c r="AV517" s="13" t="s">
        <v>76</v>
      </c>
      <c r="AW517" s="13" t="s">
        <v>30</v>
      </c>
      <c r="AX517" s="13" t="s">
        <v>68</v>
      </c>
      <c r="AY517" s="216" t="s">
        <v>166</v>
      </c>
    </row>
    <row r="518" spans="1:65" s="14" customFormat="1" ht="22.5">
      <c r="B518" s="217"/>
      <c r="C518" s="218"/>
      <c r="D518" s="208" t="s">
        <v>175</v>
      </c>
      <c r="E518" s="219" t="s">
        <v>19</v>
      </c>
      <c r="F518" s="220" t="s">
        <v>720</v>
      </c>
      <c r="G518" s="218"/>
      <c r="H518" s="221">
        <v>58.393999999999998</v>
      </c>
      <c r="I518" s="222"/>
      <c r="J518" s="218"/>
      <c r="K518" s="218"/>
      <c r="L518" s="223"/>
      <c r="M518" s="224"/>
      <c r="N518" s="225"/>
      <c r="O518" s="225"/>
      <c r="P518" s="225"/>
      <c r="Q518" s="225"/>
      <c r="R518" s="225"/>
      <c r="S518" s="225"/>
      <c r="T518" s="226"/>
      <c r="AT518" s="227" t="s">
        <v>175</v>
      </c>
      <c r="AU518" s="227" t="s">
        <v>78</v>
      </c>
      <c r="AV518" s="14" t="s">
        <v>78</v>
      </c>
      <c r="AW518" s="14" t="s">
        <v>30</v>
      </c>
      <c r="AX518" s="14" t="s">
        <v>68</v>
      </c>
      <c r="AY518" s="227" t="s">
        <v>166</v>
      </c>
    </row>
    <row r="519" spans="1:65" s="14" customFormat="1" ht="22.5">
      <c r="B519" s="217"/>
      <c r="C519" s="218"/>
      <c r="D519" s="208" t="s">
        <v>175</v>
      </c>
      <c r="E519" s="219" t="s">
        <v>19</v>
      </c>
      <c r="F519" s="220" t="s">
        <v>760</v>
      </c>
      <c r="G519" s="218"/>
      <c r="H519" s="221">
        <v>429.2</v>
      </c>
      <c r="I519" s="222"/>
      <c r="J519" s="218"/>
      <c r="K519" s="218"/>
      <c r="L519" s="223"/>
      <c r="M519" s="224"/>
      <c r="N519" s="225"/>
      <c r="O519" s="225"/>
      <c r="P519" s="225"/>
      <c r="Q519" s="225"/>
      <c r="R519" s="225"/>
      <c r="S519" s="225"/>
      <c r="T519" s="226"/>
      <c r="AT519" s="227" t="s">
        <v>175</v>
      </c>
      <c r="AU519" s="227" t="s">
        <v>78</v>
      </c>
      <c r="AV519" s="14" t="s">
        <v>78</v>
      </c>
      <c r="AW519" s="14" t="s">
        <v>30</v>
      </c>
      <c r="AX519" s="14" t="s">
        <v>68</v>
      </c>
      <c r="AY519" s="227" t="s">
        <v>166</v>
      </c>
    </row>
    <row r="520" spans="1:65" s="15" customFormat="1" ht="11.25">
      <c r="B520" s="228"/>
      <c r="C520" s="229"/>
      <c r="D520" s="208" t="s">
        <v>175</v>
      </c>
      <c r="E520" s="230" t="s">
        <v>19</v>
      </c>
      <c r="F520" s="231" t="s">
        <v>182</v>
      </c>
      <c r="G520" s="229"/>
      <c r="H520" s="232">
        <v>1579.9780000000001</v>
      </c>
      <c r="I520" s="233"/>
      <c r="J520" s="229"/>
      <c r="K520" s="229"/>
      <c r="L520" s="234"/>
      <c r="M520" s="235"/>
      <c r="N520" s="236"/>
      <c r="O520" s="236"/>
      <c r="P520" s="236"/>
      <c r="Q520" s="236"/>
      <c r="R520" s="236"/>
      <c r="S520" s="236"/>
      <c r="T520" s="237"/>
      <c r="AT520" s="238" t="s">
        <v>175</v>
      </c>
      <c r="AU520" s="238" t="s">
        <v>78</v>
      </c>
      <c r="AV520" s="15" t="s">
        <v>173</v>
      </c>
      <c r="AW520" s="15" t="s">
        <v>30</v>
      </c>
      <c r="AX520" s="15" t="s">
        <v>76</v>
      </c>
      <c r="AY520" s="238" t="s">
        <v>166</v>
      </c>
    </row>
    <row r="521" spans="1:65" s="2" customFormat="1" ht="21.75" customHeight="1">
      <c r="A521" s="35"/>
      <c r="B521" s="36"/>
      <c r="C521" s="193" t="s">
        <v>761</v>
      </c>
      <c r="D521" s="193" t="s">
        <v>168</v>
      </c>
      <c r="E521" s="194" t="s">
        <v>762</v>
      </c>
      <c r="F521" s="195" t="s">
        <v>763</v>
      </c>
      <c r="G521" s="196" t="s">
        <v>213</v>
      </c>
      <c r="H521" s="197">
        <v>293.42</v>
      </c>
      <c r="I521" s="198"/>
      <c r="J521" s="199">
        <f>ROUND(I521*H521,2)</f>
        <v>0</v>
      </c>
      <c r="K521" s="195" t="s">
        <v>172</v>
      </c>
      <c r="L521" s="40"/>
      <c r="M521" s="200" t="s">
        <v>19</v>
      </c>
      <c r="N521" s="201" t="s">
        <v>39</v>
      </c>
      <c r="O521" s="65"/>
      <c r="P521" s="202">
        <f>O521*H521</f>
        <v>0</v>
      </c>
      <c r="Q521" s="202">
        <v>2.0120000000000001E-4</v>
      </c>
      <c r="R521" s="202">
        <f>Q521*H521</f>
        <v>5.9036104000000006E-2</v>
      </c>
      <c r="S521" s="202">
        <v>0</v>
      </c>
      <c r="T521" s="203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4" t="s">
        <v>278</v>
      </c>
      <c r="AT521" s="204" t="s">
        <v>168</v>
      </c>
      <c r="AU521" s="204" t="s">
        <v>78</v>
      </c>
      <c r="AY521" s="18" t="s">
        <v>166</v>
      </c>
      <c r="BE521" s="205">
        <f>IF(N521="základní",J521,0)</f>
        <v>0</v>
      </c>
      <c r="BF521" s="205">
        <f>IF(N521="snížená",J521,0)</f>
        <v>0</v>
      </c>
      <c r="BG521" s="205">
        <f>IF(N521="zákl. přenesená",J521,0)</f>
        <v>0</v>
      </c>
      <c r="BH521" s="205">
        <f>IF(N521="sníž. přenesená",J521,0)</f>
        <v>0</v>
      </c>
      <c r="BI521" s="205">
        <f>IF(N521="nulová",J521,0)</f>
        <v>0</v>
      </c>
      <c r="BJ521" s="18" t="s">
        <v>76</v>
      </c>
      <c r="BK521" s="205">
        <f>ROUND(I521*H521,2)</f>
        <v>0</v>
      </c>
      <c r="BL521" s="18" t="s">
        <v>278</v>
      </c>
      <c r="BM521" s="204" t="s">
        <v>764</v>
      </c>
    </row>
    <row r="522" spans="1:65" s="13" customFormat="1" ht="11.25">
      <c r="B522" s="206"/>
      <c r="C522" s="207"/>
      <c r="D522" s="208" t="s">
        <v>175</v>
      </c>
      <c r="E522" s="209" t="s">
        <v>19</v>
      </c>
      <c r="F522" s="210" t="s">
        <v>765</v>
      </c>
      <c r="G522" s="207"/>
      <c r="H522" s="209" t="s">
        <v>19</v>
      </c>
      <c r="I522" s="211"/>
      <c r="J522" s="207"/>
      <c r="K522" s="207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175</v>
      </c>
      <c r="AU522" s="216" t="s">
        <v>78</v>
      </c>
      <c r="AV522" s="13" t="s">
        <v>76</v>
      </c>
      <c r="AW522" s="13" t="s">
        <v>30</v>
      </c>
      <c r="AX522" s="13" t="s">
        <v>68</v>
      </c>
      <c r="AY522" s="216" t="s">
        <v>166</v>
      </c>
    </row>
    <row r="523" spans="1:65" s="14" customFormat="1" ht="11.25">
      <c r="B523" s="217"/>
      <c r="C523" s="218"/>
      <c r="D523" s="208" t="s">
        <v>175</v>
      </c>
      <c r="E523" s="219" t="s">
        <v>19</v>
      </c>
      <c r="F523" s="220" t="s">
        <v>766</v>
      </c>
      <c r="G523" s="218"/>
      <c r="H523" s="221">
        <v>293.42</v>
      </c>
      <c r="I523" s="222"/>
      <c r="J523" s="218"/>
      <c r="K523" s="218"/>
      <c r="L523" s="223"/>
      <c r="M523" s="224"/>
      <c r="N523" s="225"/>
      <c r="O523" s="225"/>
      <c r="P523" s="225"/>
      <c r="Q523" s="225"/>
      <c r="R523" s="225"/>
      <c r="S523" s="225"/>
      <c r="T523" s="226"/>
      <c r="AT523" s="227" t="s">
        <v>175</v>
      </c>
      <c r="AU523" s="227" t="s">
        <v>78</v>
      </c>
      <c r="AV523" s="14" t="s">
        <v>78</v>
      </c>
      <c r="AW523" s="14" t="s">
        <v>30</v>
      </c>
      <c r="AX523" s="14" t="s">
        <v>76</v>
      </c>
      <c r="AY523" s="227" t="s">
        <v>166</v>
      </c>
    </row>
    <row r="524" spans="1:65" s="2" customFormat="1" ht="21.75" customHeight="1">
      <c r="A524" s="35"/>
      <c r="B524" s="36"/>
      <c r="C524" s="193" t="s">
        <v>767</v>
      </c>
      <c r="D524" s="193" t="s">
        <v>168</v>
      </c>
      <c r="E524" s="194" t="s">
        <v>768</v>
      </c>
      <c r="F524" s="195" t="s">
        <v>769</v>
      </c>
      <c r="G524" s="196" t="s">
        <v>213</v>
      </c>
      <c r="H524" s="197">
        <v>650</v>
      </c>
      <c r="I524" s="198"/>
      <c r="J524" s="199">
        <f>ROUND(I524*H524,2)</f>
        <v>0</v>
      </c>
      <c r="K524" s="195" t="s">
        <v>172</v>
      </c>
      <c r="L524" s="40"/>
      <c r="M524" s="200" t="s">
        <v>19</v>
      </c>
      <c r="N524" s="201" t="s">
        <v>39</v>
      </c>
      <c r="O524" s="65"/>
      <c r="P524" s="202">
        <f>O524*H524</f>
        <v>0</v>
      </c>
      <c r="Q524" s="202">
        <v>1.1875000000000001E-5</v>
      </c>
      <c r="R524" s="202">
        <f>Q524*H524</f>
        <v>7.7187500000000008E-3</v>
      </c>
      <c r="S524" s="202">
        <v>0</v>
      </c>
      <c r="T524" s="203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4" t="s">
        <v>278</v>
      </c>
      <c r="AT524" s="204" t="s">
        <v>168</v>
      </c>
      <c r="AU524" s="204" t="s">
        <v>78</v>
      </c>
      <c r="AY524" s="18" t="s">
        <v>166</v>
      </c>
      <c r="BE524" s="205">
        <f>IF(N524="základní",J524,0)</f>
        <v>0</v>
      </c>
      <c r="BF524" s="205">
        <f>IF(N524="snížená",J524,0)</f>
        <v>0</v>
      </c>
      <c r="BG524" s="205">
        <f>IF(N524="zákl. přenesená",J524,0)</f>
        <v>0</v>
      </c>
      <c r="BH524" s="205">
        <f>IF(N524="sníž. přenesená",J524,0)</f>
        <v>0</v>
      </c>
      <c r="BI524" s="205">
        <f>IF(N524="nulová",J524,0)</f>
        <v>0</v>
      </c>
      <c r="BJ524" s="18" t="s">
        <v>76</v>
      </c>
      <c r="BK524" s="205">
        <f>ROUND(I524*H524,2)</f>
        <v>0</v>
      </c>
      <c r="BL524" s="18" t="s">
        <v>278</v>
      </c>
      <c r="BM524" s="204" t="s">
        <v>770</v>
      </c>
    </row>
    <row r="525" spans="1:65" s="2" customFormat="1" ht="33" customHeight="1">
      <c r="A525" s="35"/>
      <c r="B525" s="36"/>
      <c r="C525" s="193" t="s">
        <v>771</v>
      </c>
      <c r="D525" s="193" t="s">
        <v>168</v>
      </c>
      <c r="E525" s="194" t="s">
        <v>772</v>
      </c>
      <c r="F525" s="195" t="s">
        <v>773</v>
      </c>
      <c r="G525" s="196" t="s">
        <v>213</v>
      </c>
      <c r="H525" s="197">
        <v>1579.9780000000001</v>
      </c>
      <c r="I525" s="198"/>
      <c r="J525" s="199">
        <f>ROUND(I525*H525,2)</f>
        <v>0</v>
      </c>
      <c r="K525" s="195" t="s">
        <v>172</v>
      </c>
      <c r="L525" s="40"/>
      <c r="M525" s="200" t="s">
        <v>19</v>
      </c>
      <c r="N525" s="201" t="s">
        <v>39</v>
      </c>
      <c r="O525" s="65"/>
      <c r="P525" s="202">
        <f>O525*H525</f>
        <v>0</v>
      </c>
      <c r="Q525" s="202">
        <v>2.5839999999999999E-4</v>
      </c>
      <c r="R525" s="202">
        <f>Q525*H525</f>
        <v>0.40826631520000001</v>
      </c>
      <c r="S525" s="202">
        <v>0</v>
      </c>
      <c r="T525" s="203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04" t="s">
        <v>278</v>
      </c>
      <c r="AT525" s="204" t="s">
        <v>168</v>
      </c>
      <c r="AU525" s="204" t="s">
        <v>78</v>
      </c>
      <c r="AY525" s="18" t="s">
        <v>166</v>
      </c>
      <c r="BE525" s="205">
        <f>IF(N525="základní",J525,0)</f>
        <v>0</v>
      </c>
      <c r="BF525" s="205">
        <f>IF(N525="snížená",J525,0)</f>
        <v>0</v>
      </c>
      <c r="BG525" s="205">
        <f>IF(N525="zákl. přenesená",J525,0)</f>
        <v>0</v>
      </c>
      <c r="BH525" s="205">
        <f>IF(N525="sníž. přenesená",J525,0)</f>
        <v>0</v>
      </c>
      <c r="BI525" s="205">
        <f>IF(N525="nulová",J525,0)</f>
        <v>0</v>
      </c>
      <c r="BJ525" s="18" t="s">
        <v>76</v>
      </c>
      <c r="BK525" s="205">
        <f>ROUND(I525*H525,2)</f>
        <v>0</v>
      </c>
      <c r="BL525" s="18" t="s">
        <v>278</v>
      </c>
      <c r="BM525" s="204" t="s">
        <v>774</v>
      </c>
    </row>
    <row r="526" spans="1:65" s="13" customFormat="1" ht="11.25">
      <c r="B526" s="206"/>
      <c r="C526" s="207"/>
      <c r="D526" s="208" t="s">
        <v>175</v>
      </c>
      <c r="E526" s="209" t="s">
        <v>19</v>
      </c>
      <c r="F526" s="210" t="s">
        <v>775</v>
      </c>
      <c r="G526" s="207"/>
      <c r="H526" s="209" t="s">
        <v>19</v>
      </c>
      <c r="I526" s="211"/>
      <c r="J526" s="207"/>
      <c r="K526" s="207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175</v>
      </c>
      <c r="AU526" s="216" t="s">
        <v>78</v>
      </c>
      <c r="AV526" s="13" t="s">
        <v>76</v>
      </c>
      <c r="AW526" s="13" t="s">
        <v>30</v>
      </c>
      <c r="AX526" s="13" t="s">
        <v>68</v>
      </c>
      <c r="AY526" s="216" t="s">
        <v>166</v>
      </c>
    </row>
    <row r="527" spans="1:65" s="14" customFormat="1" ht="11.25">
      <c r="B527" s="217"/>
      <c r="C527" s="218"/>
      <c r="D527" s="208" t="s">
        <v>175</v>
      </c>
      <c r="E527" s="219" t="s">
        <v>19</v>
      </c>
      <c r="F527" s="220" t="s">
        <v>776</v>
      </c>
      <c r="G527" s="218"/>
      <c r="H527" s="221">
        <v>1579.9780000000001</v>
      </c>
      <c r="I527" s="222"/>
      <c r="J527" s="218"/>
      <c r="K527" s="218"/>
      <c r="L527" s="223"/>
      <c r="M527" s="224"/>
      <c r="N527" s="225"/>
      <c r="O527" s="225"/>
      <c r="P527" s="225"/>
      <c r="Q527" s="225"/>
      <c r="R527" s="225"/>
      <c r="S527" s="225"/>
      <c r="T527" s="226"/>
      <c r="AT527" s="227" t="s">
        <v>175</v>
      </c>
      <c r="AU527" s="227" t="s">
        <v>78</v>
      </c>
      <c r="AV527" s="14" t="s">
        <v>78</v>
      </c>
      <c r="AW527" s="14" t="s">
        <v>30</v>
      </c>
      <c r="AX527" s="14" t="s">
        <v>76</v>
      </c>
      <c r="AY527" s="227" t="s">
        <v>166</v>
      </c>
    </row>
    <row r="528" spans="1:65" s="2" customFormat="1" ht="33" customHeight="1">
      <c r="A528" s="35"/>
      <c r="B528" s="36"/>
      <c r="C528" s="193" t="s">
        <v>777</v>
      </c>
      <c r="D528" s="193" t="s">
        <v>168</v>
      </c>
      <c r="E528" s="194" t="s">
        <v>778</v>
      </c>
      <c r="F528" s="195" t="s">
        <v>779</v>
      </c>
      <c r="G528" s="196" t="s">
        <v>213</v>
      </c>
      <c r="H528" s="197">
        <v>293.42</v>
      </c>
      <c r="I528" s="198"/>
      <c r="J528" s="199">
        <f>ROUND(I528*H528,2)</f>
        <v>0</v>
      </c>
      <c r="K528" s="195" t="s">
        <v>172</v>
      </c>
      <c r="L528" s="40"/>
      <c r="M528" s="200" t="s">
        <v>19</v>
      </c>
      <c r="N528" s="201" t="s">
        <v>39</v>
      </c>
      <c r="O528" s="65"/>
      <c r="P528" s="202">
        <f>O528*H528</f>
        <v>0</v>
      </c>
      <c r="Q528" s="202">
        <v>2.5839999999999999E-4</v>
      </c>
      <c r="R528" s="202">
        <f>Q528*H528</f>
        <v>7.5819728000000003E-2</v>
      </c>
      <c r="S528" s="202">
        <v>0</v>
      </c>
      <c r="T528" s="203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04" t="s">
        <v>278</v>
      </c>
      <c r="AT528" s="204" t="s">
        <v>168</v>
      </c>
      <c r="AU528" s="204" t="s">
        <v>78</v>
      </c>
      <c r="AY528" s="18" t="s">
        <v>166</v>
      </c>
      <c r="BE528" s="205">
        <f>IF(N528="základní",J528,0)</f>
        <v>0</v>
      </c>
      <c r="BF528" s="205">
        <f>IF(N528="snížená",J528,0)</f>
        <v>0</v>
      </c>
      <c r="BG528" s="205">
        <f>IF(N528="zákl. přenesená",J528,0)</f>
        <v>0</v>
      </c>
      <c r="BH528" s="205">
        <f>IF(N528="sníž. přenesená",J528,0)</f>
        <v>0</v>
      </c>
      <c r="BI528" s="205">
        <f>IF(N528="nulová",J528,0)</f>
        <v>0</v>
      </c>
      <c r="BJ528" s="18" t="s">
        <v>76</v>
      </c>
      <c r="BK528" s="205">
        <f>ROUND(I528*H528,2)</f>
        <v>0</v>
      </c>
      <c r="BL528" s="18" t="s">
        <v>278</v>
      </c>
      <c r="BM528" s="204" t="s">
        <v>780</v>
      </c>
    </row>
    <row r="529" spans="1:65" s="13" customFormat="1" ht="11.25">
      <c r="B529" s="206"/>
      <c r="C529" s="207"/>
      <c r="D529" s="208" t="s">
        <v>175</v>
      </c>
      <c r="E529" s="209" t="s">
        <v>19</v>
      </c>
      <c r="F529" s="210" t="s">
        <v>765</v>
      </c>
      <c r="G529" s="207"/>
      <c r="H529" s="209" t="s">
        <v>19</v>
      </c>
      <c r="I529" s="211"/>
      <c r="J529" s="207"/>
      <c r="K529" s="207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175</v>
      </c>
      <c r="AU529" s="216" t="s">
        <v>78</v>
      </c>
      <c r="AV529" s="13" t="s">
        <v>76</v>
      </c>
      <c r="AW529" s="13" t="s">
        <v>30</v>
      </c>
      <c r="AX529" s="13" t="s">
        <v>68</v>
      </c>
      <c r="AY529" s="216" t="s">
        <v>166</v>
      </c>
    </row>
    <row r="530" spans="1:65" s="14" customFormat="1" ht="11.25">
      <c r="B530" s="217"/>
      <c r="C530" s="218"/>
      <c r="D530" s="208" t="s">
        <v>175</v>
      </c>
      <c r="E530" s="219" t="s">
        <v>19</v>
      </c>
      <c r="F530" s="220" t="s">
        <v>766</v>
      </c>
      <c r="G530" s="218"/>
      <c r="H530" s="221">
        <v>293.42</v>
      </c>
      <c r="I530" s="222"/>
      <c r="J530" s="218"/>
      <c r="K530" s="218"/>
      <c r="L530" s="223"/>
      <c r="M530" s="224"/>
      <c r="N530" s="225"/>
      <c r="O530" s="225"/>
      <c r="P530" s="225"/>
      <c r="Q530" s="225"/>
      <c r="R530" s="225"/>
      <c r="S530" s="225"/>
      <c r="T530" s="226"/>
      <c r="AT530" s="227" t="s">
        <v>175</v>
      </c>
      <c r="AU530" s="227" t="s">
        <v>78</v>
      </c>
      <c r="AV530" s="14" t="s">
        <v>78</v>
      </c>
      <c r="AW530" s="14" t="s">
        <v>30</v>
      </c>
      <c r="AX530" s="14" t="s">
        <v>76</v>
      </c>
      <c r="AY530" s="227" t="s">
        <v>166</v>
      </c>
    </row>
    <row r="531" spans="1:65" s="12" customFormat="1" ht="25.9" customHeight="1">
      <c r="B531" s="177"/>
      <c r="C531" s="178"/>
      <c r="D531" s="179" t="s">
        <v>67</v>
      </c>
      <c r="E531" s="180" t="s">
        <v>184</v>
      </c>
      <c r="F531" s="180" t="s">
        <v>781</v>
      </c>
      <c r="G531" s="178"/>
      <c r="H531" s="178"/>
      <c r="I531" s="181"/>
      <c r="J531" s="182">
        <f>BK531</f>
        <v>0</v>
      </c>
      <c r="K531" s="178"/>
      <c r="L531" s="183"/>
      <c r="M531" s="184"/>
      <c r="N531" s="185"/>
      <c r="O531" s="185"/>
      <c r="P531" s="186">
        <f>P532</f>
        <v>0</v>
      </c>
      <c r="Q531" s="185"/>
      <c r="R531" s="186">
        <f>R532</f>
        <v>0.87327750000000015</v>
      </c>
      <c r="S531" s="185"/>
      <c r="T531" s="187">
        <f>T532</f>
        <v>0</v>
      </c>
      <c r="AR531" s="188" t="s">
        <v>183</v>
      </c>
      <c r="AT531" s="189" t="s">
        <v>67</v>
      </c>
      <c r="AU531" s="189" t="s">
        <v>68</v>
      </c>
      <c r="AY531" s="188" t="s">
        <v>166</v>
      </c>
      <c r="BK531" s="190">
        <f>BK532</f>
        <v>0</v>
      </c>
    </row>
    <row r="532" spans="1:65" s="12" customFormat="1" ht="22.9" customHeight="1">
      <c r="B532" s="177"/>
      <c r="C532" s="178"/>
      <c r="D532" s="179" t="s">
        <v>67</v>
      </c>
      <c r="E532" s="191" t="s">
        <v>782</v>
      </c>
      <c r="F532" s="191" t="s">
        <v>783</v>
      </c>
      <c r="G532" s="178"/>
      <c r="H532" s="178"/>
      <c r="I532" s="181"/>
      <c r="J532" s="192">
        <f>BK532</f>
        <v>0</v>
      </c>
      <c r="K532" s="178"/>
      <c r="L532" s="183"/>
      <c r="M532" s="184"/>
      <c r="N532" s="185"/>
      <c r="O532" s="185"/>
      <c r="P532" s="186">
        <f>SUM(P533:P537)</f>
        <v>0</v>
      </c>
      <c r="Q532" s="185"/>
      <c r="R532" s="186">
        <f>SUM(R533:R537)</f>
        <v>0.87327750000000015</v>
      </c>
      <c r="S532" s="185"/>
      <c r="T532" s="187">
        <f>SUM(T533:T537)</f>
        <v>0</v>
      </c>
      <c r="AR532" s="188" t="s">
        <v>183</v>
      </c>
      <c r="AT532" s="189" t="s">
        <v>67</v>
      </c>
      <c r="AU532" s="189" t="s">
        <v>76</v>
      </c>
      <c r="AY532" s="188" t="s">
        <v>166</v>
      </c>
      <c r="BK532" s="190">
        <f>SUM(BK533:BK537)</f>
        <v>0</v>
      </c>
    </row>
    <row r="533" spans="1:65" s="2" customFormat="1" ht="55.5" customHeight="1">
      <c r="A533" s="35"/>
      <c r="B533" s="36"/>
      <c r="C533" s="193" t="s">
        <v>784</v>
      </c>
      <c r="D533" s="193" t="s">
        <v>168</v>
      </c>
      <c r="E533" s="194" t="s">
        <v>785</v>
      </c>
      <c r="F533" s="195" t="s">
        <v>786</v>
      </c>
      <c r="G533" s="196" t="s">
        <v>213</v>
      </c>
      <c r="H533" s="197">
        <v>3.75</v>
      </c>
      <c r="I533" s="198"/>
      <c r="J533" s="199">
        <f>ROUND(I533*H533,2)</f>
        <v>0</v>
      </c>
      <c r="K533" s="195" t="s">
        <v>172</v>
      </c>
      <c r="L533" s="40"/>
      <c r="M533" s="200" t="s">
        <v>19</v>
      </c>
      <c r="N533" s="201" t="s">
        <v>39</v>
      </c>
      <c r="O533" s="65"/>
      <c r="P533" s="202">
        <f>O533*H533</f>
        <v>0</v>
      </c>
      <c r="Q533" s="202">
        <v>8.4250000000000005E-2</v>
      </c>
      <c r="R533" s="202">
        <f>Q533*H533</f>
        <v>0.31593750000000004</v>
      </c>
      <c r="S533" s="202">
        <v>0</v>
      </c>
      <c r="T533" s="203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04" t="s">
        <v>535</v>
      </c>
      <c r="AT533" s="204" t="s">
        <v>168</v>
      </c>
      <c r="AU533" s="204" t="s">
        <v>78</v>
      </c>
      <c r="AY533" s="18" t="s">
        <v>166</v>
      </c>
      <c r="BE533" s="205">
        <f>IF(N533="základní",J533,0)</f>
        <v>0</v>
      </c>
      <c r="BF533" s="205">
        <f>IF(N533="snížená",J533,0)</f>
        <v>0</v>
      </c>
      <c r="BG533" s="205">
        <f>IF(N533="zákl. přenesená",J533,0)</f>
        <v>0</v>
      </c>
      <c r="BH533" s="205">
        <f>IF(N533="sníž. přenesená",J533,0)</f>
        <v>0</v>
      </c>
      <c r="BI533" s="205">
        <f>IF(N533="nulová",J533,0)</f>
        <v>0</v>
      </c>
      <c r="BJ533" s="18" t="s">
        <v>76</v>
      </c>
      <c r="BK533" s="205">
        <f>ROUND(I533*H533,2)</f>
        <v>0</v>
      </c>
      <c r="BL533" s="18" t="s">
        <v>535</v>
      </c>
      <c r="BM533" s="204" t="s">
        <v>787</v>
      </c>
    </row>
    <row r="534" spans="1:65" s="13" customFormat="1" ht="11.25">
      <c r="B534" s="206"/>
      <c r="C534" s="207"/>
      <c r="D534" s="208" t="s">
        <v>175</v>
      </c>
      <c r="E534" s="209" t="s">
        <v>19</v>
      </c>
      <c r="F534" s="210" t="s">
        <v>788</v>
      </c>
      <c r="G534" s="207"/>
      <c r="H534" s="209" t="s">
        <v>19</v>
      </c>
      <c r="I534" s="211"/>
      <c r="J534" s="207"/>
      <c r="K534" s="207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175</v>
      </c>
      <c r="AU534" s="216" t="s">
        <v>78</v>
      </c>
      <c r="AV534" s="13" t="s">
        <v>76</v>
      </c>
      <c r="AW534" s="13" t="s">
        <v>30</v>
      </c>
      <c r="AX534" s="13" t="s">
        <v>68</v>
      </c>
      <c r="AY534" s="216" t="s">
        <v>166</v>
      </c>
    </row>
    <row r="535" spans="1:65" s="14" customFormat="1" ht="11.25">
      <c r="B535" s="217"/>
      <c r="C535" s="218"/>
      <c r="D535" s="208" t="s">
        <v>175</v>
      </c>
      <c r="E535" s="219" t="s">
        <v>19</v>
      </c>
      <c r="F535" s="220" t="s">
        <v>789</v>
      </c>
      <c r="G535" s="218"/>
      <c r="H535" s="221">
        <v>3.75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175</v>
      </c>
      <c r="AU535" s="227" t="s">
        <v>78</v>
      </c>
      <c r="AV535" s="14" t="s">
        <v>78</v>
      </c>
      <c r="AW535" s="14" t="s">
        <v>30</v>
      </c>
      <c r="AX535" s="14" t="s">
        <v>76</v>
      </c>
      <c r="AY535" s="227" t="s">
        <v>166</v>
      </c>
    </row>
    <row r="536" spans="1:65" s="2" customFormat="1" ht="16.5" customHeight="1">
      <c r="A536" s="35"/>
      <c r="B536" s="36"/>
      <c r="C536" s="239" t="s">
        <v>790</v>
      </c>
      <c r="D536" s="239" t="s">
        <v>184</v>
      </c>
      <c r="E536" s="240" t="s">
        <v>791</v>
      </c>
      <c r="F536" s="241" t="s">
        <v>792</v>
      </c>
      <c r="G536" s="242" t="s">
        <v>213</v>
      </c>
      <c r="H536" s="243">
        <v>3.9809999999999999</v>
      </c>
      <c r="I536" s="244"/>
      <c r="J536" s="245">
        <f>ROUND(I536*H536,2)</f>
        <v>0</v>
      </c>
      <c r="K536" s="241" t="s">
        <v>172</v>
      </c>
      <c r="L536" s="246"/>
      <c r="M536" s="247" t="s">
        <v>19</v>
      </c>
      <c r="N536" s="248" t="s">
        <v>39</v>
      </c>
      <c r="O536" s="65"/>
      <c r="P536" s="202">
        <f>O536*H536</f>
        <v>0</v>
      </c>
      <c r="Q536" s="202">
        <v>0.14000000000000001</v>
      </c>
      <c r="R536" s="202">
        <f>Q536*H536</f>
        <v>0.55734000000000006</v>
      </c>
      <c r="S536" s="202">
        <v>0</v>
      </c>
      <c r="T536" s="203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04" t="s">
        <v>793</v>
      </c>
      <c r="AT536" s="204" t="s">
        <v>184</v>
      </c>
      <c r="AU536" s="204" t="s">
        <v>78</v>
      </c>
      <c r="AY536" s="18" t="s">
        <v>166</v>
      </c>
      <c r="BE536" s="205">
        <f>IF(N536="základní",J536,0)</f>
        <v>0</v>
      </c>
      <c r="BF536" s="205">
        <f>IF(N536="snížená",J536,0)</f>
        <v>0</v>
      </c>
      <c r="BG536" s="205">
        <f>IF(N536="zákl. přenesená",J536,0)</f>
        <v>0</v>
      </c>
      <c r="BH536" s="205">
        <f>IF(N536="sníž. přenesená",J536,0)</f>
        <v>0</v>
      </c>
      <c r="BI536" s="205">
        <f>IF(N536="nulová",J536,0)</f>
        <v>0</v>
      </c>
      <c r="BJ536" s="18" t="s">
        <v>76</v>
      </c>
      <c r="BK536" s="205">
        <f>ROUND(I536*H536,2)</f>
        <v>0</v>
      </c>
      <c r="BL536" s="18" t="s">
        <v>793</v>
      </c>
      <c r="BM536" s="204" t="s">
        <v>794</v>
      </c>
    </row>
    <row r="537" spans="1:65" s="2" customFormat="1" ht="19.5">
      <c r="A537" s="35"/>
      <c r="B537" s="36"/>
      <c r="C537" s="37"/>
      <c r="D537" s="208" t="s">
        <v>208</v>
      </c>
      <c r="E537" s="37"/>
      <c r="F537" s="249" t="s">
        <v>795</v>
      </c>
      <c r="G537" s="37"/>
      <c r="H537" s="37"/>
      <c r="I537" s="116"/>
      <c r="J537" s="37"/>
      <c r="K537" s="37"/>
      <c r="L537" s="40"/>
      <c r="M537" s="253"/>
      <c r="N537" s="254"/>
      <c r="O537" s="255"/>
      <c r="P537" s="255"/>
      <c r="Q537" s="255"/>
      <c r="R537" s="255"/>
      <c r="S537" s="255"/>
      <c r="T537" s="256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208</v>
      </c>
      <c r="AU537" s="18" t="s">
        <v>78</v>
      </c>
    </row>
    <row r="538" spans="1:65" s="2" customFormat="1" ht="6.95" customHeight="1">
      <c r="A538" s="35"/>
      <c r="B538" s="48"/>
      <c r="C538" s="49"/>
      <c r="D538" s="49"/>
      <c r="E538" s="49"/>
      <c r="F538" s="49"/>
      <c r="G538" s="49"/>
      <c r="H538" s="49"/>
      <c r="I538" s="143"/>
      <c r="J538" s="49"/>
      <c r="K538" s="49"/>
      <c r="L538" s="40"/>
      <c r="M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</row>
  </sheetData>
  <sheetProtection algorithmName="SHA-512" hashValue="b0xBWqWqNWPBGvdALPiaZI6J//Vue70WEX1uGpOU79fQJwr4tkg8aihWptz+mM5FiIdk0ZPp58G0L5RLbEMNqw==" saltValue="xzSSaze0pJH0+itYeDk53Hz7pu+GLXDqr4Rfck/F45MbWCyiRL9lWtOhUdfBUwTvWVSt/2dHkEnCLju78/XICg==" spinCount="100000" sheet="1" objects="1" scenarios="1" formatColumns="0" formatRows="0" autoFilter="0"/>
  <autoFilter ref="C98:K537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81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2" customFormat="1" ht="12" customHeight="1">
      <c r="A8" s="35"/>
      <c r="B8" s="40"/>
      <c r="C8" s="35"/>
      <c r="D8" s="115" t="s">
        <v>125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8" t="s">
        <v>796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>
        <f>'Rekapitulace zakázky'!AN8</f>
        <v>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04" t="s">
        <v>19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8" t="s">
        <v>26</v>
      </c>
      <c r="J15" s="104" t="s">
        <v>19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zakázky'!AN13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90" t="str">
        <f>'Rekapitulace zakázky'!E14</f>
        <v>Vyplň údaj</v>
      </c>
      <c r="F18" s="391"/>
      <c r="G18" s="391"/>
      <c r="H18" s="391"/>
      <c r="I18" s="118" t="s">
        <v>26</v>
      </c>
      <c r="J18" s="31" t="str">
        <f>'Rekapitulace zakázky'!AN14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04" t="s">
        <v>19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8" t="s">
        <v>26</v>
      </c>
      <c r="J21" s="104" t="s">
        <v>19</v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22</v>
      </c>
      <c r="F24" s="35"/>
      <c r="G24" s="35"/>
      <c r="H24" s="35"/>
      <c r="I24" s="118" t="s">
        <v>26</v>
      </c>
      <c r="J24" s="104" t="s">
        <v>19</v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92" t="s">
        <v>19</v>
      </c>
      <c r="F27" s="392"/>
      <c r="G27" s="392"/>
      <c r="H27" s="392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34</v>
      </c>
      <c r="E30" s="35"/>
      <c r="F30" s="35"/>
      <c r="G30" s="35"/>
      <c r="H30" s="35"/>
      <c r="I30" s="116"/>
      <c r="J30" s="127">
        <f>ROUND(J84,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36</v>
      </c>
      <c r="G32" s="35"/>
      <c r="H32" s="35"/>
      <c r="I32" s="129" t="s">
        <v>35</v>
      </c>
      <c r="J32" s="128" t="s">
        <v>37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38</v>
      </c>
      <c r="E33" s="115" t="s">
        <v>39</v>
      </c>
      <c r="F33" s="131">
        <f>ROUND((SUM(BE84:BE114)),  2)</f>
        <v>0</v>
      </c>
      <c r="G33" s="35"/>
      <c r="H33" s="35"/>
      <c r="I33" s="132">
        <v>0.21</v>
      </c>
      <c r="J33" s="131">
        <f>ROUND(((SUM(BE84:BE114))*I33),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40</v>
      </c>
      <c r="F34" s="131">
        <f>ROUND((SUM(BF84:BF114)),  2)</f>
        <v>0</v>
      </c>
      <c r="G34" s="35"/>
      <c r="H34" s="35"/>
      <c r="I34" s="132">
        <v>0.15</v>
      </c>
      <c r="J34" s="131">
        <f>ROUND(((SUM(BF84:BF114))*I34),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41</v>
      </c>
      <c r="F35" s="131">
        <f>ROUND((SUM(BG84:BG114)),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42</v>
      </c>
      <c r="F36" s="131">
        <f>ROUND((SUM(BH84:BH114)),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43</v>
      </c>
      <c r="F37" s="131">
        <f>ROUND((SUM(BI84:BI114)),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127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3" t="str">
        <f>E7</f>
        <v>Kroměříž - oprava VB</v>
      </c>
      <c r="F48" s="394"/>
      <c r="G48" s="394"/>
      <c r="H48" s="394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125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7" t="str">
        <f>E9</f>
        <v>SO02 - Střešní konstrukce</v>
      </c>
      <c r="F50" s="395"/>
      <c r="G50" s="395"/>
      <c r="H50" s="395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8" t="s">
        <v>23</v>
      </c>
      <c r="J52" s="60">
        <f>IF(J12="","",J12)</f>
        <v>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8" t="s">
        <v>29</v>
      </c>
      <c r="J54" s="33" t="str">
        <f>E21</f>
        <v xml:space="preserve">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8" t="s">
        <v>31</v>
      </c>
      <c r="J55" s="33" t="str">
        <f>E24</f>
        <v xml:space="preserve">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128</v>
      </c>
      <c r="D57" s="148"/>
      <c r="E57" s="148"/>
      <c r="F57" s="148"/>
      <c r="G57" s="148"/>
      <c r="H57" s="148"/>
      <c r="I57" s="149"/>
      <c r="J57" s="150" t="s">
        <v>129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66</v>
      </c>
      <c r="D59" s="37"/>
      <c r="E59" s="37"/>
      <c r="F59" s="37"/>
      <c r="G59" s="37"/>
      <c r="H59" s="37"/>
      <c r="I59" s="116"/>
      <c r="J59" s="78">
        <f>J84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130</v>
      </c>
    </row>
    <row r="60" spans="1:47" s="9" customFormat="1" ht="24.95" customHeight="1">
      <c r="B60" s="152"/>
      <c r="C60" s="153"/>
      <c r="D60" s="154" t="s">
        <v>131</v>
      </c>
      <c r="E60" s="155"/>
      <c r="F60" s="155"/>
      <c r="G60" s="155"/>
      <c r="H60" s="155"/>
      <c r="I60" s="156"/>
      <c r="J60" s="157">
        <f>J85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135</v>
      </c>
      <c r="E61" s="161"/>
      <c r="F61" s="161"/>
      <c r="G61" s="161"/>
      <c r="H61" s="161"/>
      <c r="I61" s="162"/>
      <c r="J61" s="163">
        <f>J86</f>
        <v>0</v>
      </c>
      <c r="K61" s="98"/>
      <c r="L61" s="164"/>
    </row>
    <row r="62" spans="1:47" s="10" customFormat="1" ht="19.899999999999999" customHeight="1">
      <c r="B62" s="159"/>
      <c r="C62" s="98"/>
      <c r="D62" s="160" t="s">
        <v>797</v>
      </c>
      <c r="E62" s="161"/>
      <c r="F62" s="161"/>
      <c r="G62" s="161"/>
      <c r="H62" s="161"/>
      <c r="I62" s="162"/>
      <c r="J62" s="163">
        <f>J92</f>
        <v>0</v>
      </c>
      <c r="K62" s="98"/>
      <c r="L62" s="164"/>
    </row>
    <row r="63" spans="1:47" s="9" customFormat="1" ht="24.95" customHeight="1">
      <c r="B63" s="152"/>
      <c r="C63" s="153"/>
      <c r="D63" s="154" t="s">
        <v>138</v>
      </c>
      <c r="E63" s="155"/>
      <c r="F63" s="155"/>
      <c r="G63" s="155"/>
      <c r="H63" s="155"/>
      <c r="I63" s="156"/>
      <c r="J63" s="157">
        <f>J98</f>
        <v>0</v>
      </c>
      <c r="K63" s="153"/>
      <c r="L63" s="158"/>
    </row>
    <row r="64" spans="1:47" s="10" customFormat="1" ht="19.899999999999999" customHeight="1">
      <c r="B64" s="159"/>
      <c r="C64" s="98"/>
      <c r="D64" s="160" t="s">
        <v>141</v>
      </c>
      <c r="E64" s="161"/>
      <c r="F64" s="161"/>
      <c r="G64" s="161"/>
      <c r="H64" s="161"/>
      <c r="I64" s="162"/>
      <c r="J64" s="163">
        <f>J99</f>
        <v>0</v>
      </c>
      <c r="K64" s="98"/>
      <c r="L64" s="164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116"/>
      <c r="J65" s="37"/>
      <c r="K65" s="37"/>
      <c r="L65" s="11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143"/>
      <c r="J66" s="49"/>
      <c r="K66" s="49"/>
      <c r="L66" s="11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146"/>
      <c r="J70" s="51"/>
      <c r="K70" s="51"/>
      <c r="L70" s="11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151</v>
      </c>
      <c r="D71" s="37"/>
      <c r="E71" s="37"/>
      <c r="F71" s="37"/>
      <c r="G71" s="37"/>
      <c r="H71" s="37"/>
      <c r="I71" s="116"/>
      <c r="J71" s="37"/>
      <c r="K71" s="37"/>
      <c r="L71" s="11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116"/>
      <c r="J72" s="37"/>
      <c r="K72" s="37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93" t="str">
        <f>E7</f>
        <v>Kroměříž - oprava VB</v>
      </c>
      <c r="F74" s="394"/>
      <c r="G74" s="394"/>
      <c r="H74" s="394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125</v>
      </c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47" t="str">
        <f>E9</f>
        <v>SO02 - Střešní konstrukce</v>
      </c>
      <c r="F76" s="395"/>
      <c r="G76" s="395"/>
      <c r="H76" s="395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118" t="s">
        <v>23</v>
      </c>
      <c r="J78" s="60">
        <f>IF(J12="","",J12)</f>
        <v>0</v>
      </c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24</v>
      </c>
      <c r="D80" s="37"/>
      <c r="E80" s="37"/>
      <c r="F80" s="28" t="str">
        <f>E15</f>
        <v xml:space="preserve"> </v>
      </c>
      <c r="G80" s="37"/>
      <c r="H80" s="37"/>
      <c r="I80" s="118" t="s">
        <v>29</v>
      </c>
      <c r="J80" s="33" t="str">
        <f>E21</f>
        <v xml:space="preserve"> </v>
      </c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27</v>
      </c>
      <c r="D81" s="37"/>
      <c r="E81" s="37"/>
      <c r="F81" s="28" t="str">
        <f>IF(E18="","",E18)</f>
        <v>Vyplň údaj</v>
      </c>
      <c r="G81" s="37"/>
      <c r="H81" s="37"/>
      <c r="I81" s="118" t="s">
        <v>31</v>
      </c>
      <c r="J81" s="33" t="str">
        <f>E24</f>
        <v xml:space="preserve"> </v>
      </c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65"/>
      <c r="B83" s="166"/>
      <c r="C83" s="167" t="s">
        <v>152</v>
      </c>
      <c r="D83" s="168" t="s">
        <v>53</v>
      </c>
      <c r="E83" s="168" t="s">
        <v>49</v>
      </c>
      <c r="F83" s="168" t="s">
        <v>50</v>
      </c>
      <c r="G83" s="168" t="s">
        <v>153</v>
      </c>
      <c r="H83" s="168" t="s">
        <v>154</v>
      </c>
      <c r="I83" s="169" t="s">
        <v>155</v>
      </c>
      <c r="J83" s="168" t="s">
        <v>129</v>
      </c>
      <c r="K83" s="170" t="s">
        <v>156</v>
      </c>
      <c r="L83" s="171"/>
      <c r="M83" s="69" t="s">
        <v>19</v>
      </c>
      <c r="N83" s="70" t="s">
        <v>38</v>
      </c>
      <c r="O83" s="70" t="s">
        <v>157</v>
      </c>
      <c r="P83" s="70" t="s">
        <v>158</v>
      </c>
      <c r="Q83" s="70" t="s">
        <v>159</v>
      </c>
      <c r="R83" s="70" t="s">
        <v>160</v>
      </c>
      <c r="S83" s="70" t="s">
        <v>161</v>
      </c>
      <c r="T83" s="71" t="s">
        <v>162</v>
      </c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</row>
    <row r="84" spans="1:65" s="2" customFormat="1" ht="22.9" customHeight="1">
      <c r="A84" s="35"/>
      <c r="B84" s="36"/>
      <c r="C84" s="76" t="s">
        <v>163</v>
      </c>
      <c r="D84" s="37"/>
      <c r="E84" s="37"/>
      <c r="F84" s="37"/>
      <c r="G84" s="37"/>
      <c r="H84" s="37"/>
      <c r="I84" s="116"/>
      <c r="J84" s="172">
        <f>BK84</f>
        <v>0</v>
      </c>
      <c r="K84" s="37"/>
      <c r="L84" s="40"/>
      <c r="M84" s="72"/>
      <c r="N84" s="173"/>
      <c r="O84" s="73"/>
      <c r="P84" s="174">
        <f>P85+P98</f>
        <v>0</v>
      </c>
      <c r="Q84" s="73"/>
      <c r="R84" s="174">
        <f>R85+R98</f>
        <v>3.1329421258450001</v>
      </c>
      <c r="S84" s="73"/>
      <c r="T84" s="175">
        <f>T85+T98</f>
        <v>2.5245000000000002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67</v>
      </c>
      <c r="AU84" s="18" t="s">
        <v>130</v>
      </c>
      <c r="BK84" s="176">
        <f>BK85+BK98</f>
        <v>0</v>
      </c>
    </row>
    <row r="85" spans="1:65" s="12" customFormat="1" ht="25.9" customHeight="1">
      <c r="B85" s="177"/>
      <c r="C85" s="178"/>
      <c r="D85" s="179" t="s">
        <v>67</v>
      </c>
      <c r="E85" s="180" t="s">
        <v>164</v>
      </c>
      <c r="F85" s="180" t="s">
        <v>165</v>
      </c>
      <c r="G85" s="178"/>
      <c r="H85" s="178"/>
      <c r="I85" s="181"/>
      <c r="J85" s="182">
        <f>BK85</f>
        <v>0</v>
      </c>
      <c r="K85" s="178"/>
      <c r="L85" s="183"/>
      <c r="M85" s="184"/>
      <c r="N85" s="185"/>
      <c r="O85" s="185"/>
      <c r="P85" s="186">
        <f>P86+P92</f>
        <v>0</v>
      </c>
      <c r="Q85" s="185"/>
      <c r="R85" s="186">
        <f>R86+R92</f>
        <v>0</v>
      </c>
      <c r="S85" s="185"/>
      <c r="T85" s="187">
        <f>T86+T92</f>
        <v>0</v>
      </c>
      <c r="AR85" s="188" t="s">
        <v>76</v>
      </c>
      <c r="AT85" s="189" t="s">
        <v>67</v>
      </c>
      <c r="AU85" s="189" t="s">
        <v>68</v>
      </c>
      <c r="AY85" s="188" t="s">
        <v>166</v>
      </c>
      <c r="BK85" s="190">
        <f>BK86+BK92</f>
        <v>0</v>
      </c>
    </row>
    <row r="86" spans="1:65" s="12" customFormat="1" ht="22.9" customHeight="1">
      <c r="B86" s="177"/>
      <c r="C86" s="178"/>
      <c r="D86" s="179" t="s">
        <v>67</v>
      </c>
      <c r="E86" s="191" t="s">
        <v>230</v>
      </c>
      <c r="F86" s="191" t="s">
        <v>286</v>
      </c>
      <c r="G86" s="178"/>
      <c r="H86" s="178"/>
      <c r="I86" s="181"/>
      <c r="J86" s="192">
        <f>BK86</f>
        <v>0</v>
      </c>
      <c r="K86" s="178"/>
      <c r="L86" s="183"/>
      <c r="M86" s="184"/>
      <c r="N86" s="185"/>
      <c r="O86" s="185"/>
      <c r="P86" s="186">
        <f>SUM(P87:P91)</f>
        <v>0</v>
      </c>
      <c r="Q86" s="185"/>
      <c r="R86" s="186">
        <f>SUM(R87:R91)</f>
        <v>0</v>
      </c>
      <c r="S86" s="185"/>
      <c r="T86" s="187">
        <f>SUM(T87:T91)</f>
        <v>0</v>
      </c>
      <c r="AR86" s="188" t="s">
        <v>76</v>
      </c>
      <c r="AT86" s="189" t="s">
        <v>67</v>
      </c>
      <c r="AU86" s="189" t="s">
        <v>76</v>
      </c>
      <c r="AY86" s="188" t="s">
        <v>166</v>
      </c>
      <c r="BK86" s="190">
        <f>SUM(BK87:BK91)</f>
        <v>0</v>
      </c>
    </row>
    <row r="87" spans="1:65" s="2" customFormat="1" ht="33" customHeight="1">
      <c r="A87" s="35"/>
      <c r="B87" s="36"/>
      <c r="C87" s="193" t="s">
        <v>76</v>
      </c>
      <c r="D87" s="193" t="s">
        <v>168</v>
      </c>
      <c r="E87" s="194" t="s">
        <v>798</v>
      </c>
      <c r="F87" s="195" t="s">
        <v>799</v>
      </c>
      <c r="G87" s="196" t="s">
        <v>275</v>
      </c>
      <c r="H87" s="197">
        <v>1</v>
      </c>
      <c r="I87" s="198"/>
      <c r="J87" s="199">
        <f>ROUND(I87*H87,2)</f>
        <v>0</v>
      </c>
      <c r="K87" s="195" t="s">
        <v>172</v>
      </c>
      <c r="L87" s="40"/>
      <c r="M87" s="200" t="s">
        <v>19</v>
      </c>
      <c r="N87" s="201" t="s">
        <v>39</v>
      </c>
      <c r="O87" s="65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173</v>
      </c>
      <c r="AT87" s="204" t="s">
        <v>168</v>
      </c>
      <c r="AU87" s="204" t="s">
        <v>78</v>
      </c>
      <c r="AY87" s="18" t="s">
        <v>166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8" t="s">
        <v>76</v>
      </c>
      <c r="BK87" s="205">
        <f>ROUND(I87*H87,2)</f>
        <v>0</v>
      </c>
      <c r="BL87" s="18" t="s">
        <v>173</v>
      </c>
      <c r="BM87" s="204" t="s">
        <v>800</v>
      </c>
    </row>
    <row r="88" spans="1:65" s="2" customFormat="1" ht="44.25" customHeight="1">
      <c r="A88" s="35"/>
      <c r="B88" s="36"/>
      <c r="C88" s="193" t="s">
        <v>78</v>
      </c>
      <c r="D88" s="193" t="s">
        <v>168</v>
      </c>
      <c r="E88" s="194" t="s">
        <v>801</v>
      </c>
      <c r="F88" s="195" t="s">
        <v>802</v>
      </c>
      <c r="G88" s="196" t="s">
        <v>275</v>
      </c>
      <c r="H88" s="197">
        <v>12</v>
      </c>
      <c r="I88" s="198"/>
      <c r="J88" s="199">
        <f>ROUND(I88*H88,2)</f>
        <v>0</v>
      </c>
      <c r="K88" s="195" t="s">
        <v>172</v>
      </c>
      <c r="L88" s="40"/>
      <c r="M88" s="200" t="s">
        <v>19</v>
      </c>
      <c r="N88" s="201" t="s">
        <v>39</v>
      </c>
      <c r="O88" s="65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173</v>
      </c>
      <c r="AT88" s="204" t="s">
        <v>168</v>
      </c>
      <c r="AU88" s="204" t="s">
        <v>78</v>
      </c>
      <c r="AY88" s="18" t="s">
        <v>166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76</v>
      </c>
      <c r="BK88" s="205">
        <f>ROUND(I88*H88,2)</f>
        <v>0</v>
      </c>
      <c r="BL88" s="18" t="s">
        <v>173</v>
      </c>
      <c r="BM88" s="204" t="s">
        <v>803</v>
      </c>
    </row>
    <row r="89" spans="1:65" s="13" customFormat="1" ht="11.25">
      <c r="B89" s="206"/>
      <c r="C89" s="207"/>
      <c r="D89" s="208" t="s">
        <v>175</v>
      </c>
      <c r="E89" s="209" t="s">
        <v>19</v>
      </c>
      <c r="F89" s="210" t="s">
        <v>804</v>
      </c>
      <c r="G89" s="207"/>
      <c r="H89" s="209" t="s">
        <v>19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175</v>
      </c>
      <c r="AU89" s="216" t="s">
        <v>78</v>
      </c>
      <c r="AV89" s="13" t="s">
        <v>76</v>
      </c>
      <c r="AW89" s="13" t="s">
        <v>30</v>
      </c>
      <c r="AX89" s="13" t="s">
        <v>68</v>
      </c>
      <c r="AY89" s="216" t="s">
        <v>166</v>
      </c>
    </row>
    <row r="90" spans="1:65" s="14" customFormat="1" ht="11.25">
      <c r="B90" s="217"/>
      <c r="C90" s="218"/>
      <c r="D90" s="208" t="s">
        <v>175</v>
      </c>
      <c r="E90" s="219" t="s">
        <v>19</v>
      </c>
      <c r="F90" s="220" t="s">
        <v>805</v>
      </c>
      <c r="G90" s="218"/>
      <c r="H90" s="221">
        <v>12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175</v>
      </c>
      <c r="AU90" s="227" t="s">
        <v>78</v>
      </c>
      <c r="AV90" s="14" t="s">
        <v>78</v>
      </c>
      <c r="AW90" s="14" t="s">
        <v>30</v>
      </c>
      <c r="AX90" s="14" t="s">
        <v>76</v>
      </c>
      <c r="AY90" s="227" t="s">
        <v>166</v>
      </c>
    </row>
    <row r="91" spans="1:65" s="2" customFormat="1" ht="33" customHeight="1">
      <c r="A91" s="35"/>
      <c r="B91" s="36"/>
      <c r="C91" s="193" t="s">
        <v>183</v>
      </c>
      <c r="D91" s="193" t="s">
        <v>168</v>
      </c>
      <c r="E91" s="194" t="s">
        <v>806</v>
      </c>
      <c r="F91" s="195" t="s">
        <v>807</v>
      </c>
      <c r="G91" s="196" t="s">
        <v>275</v>
      </c>
      <c r="H91" s="197">
        <v>1</v>
      </c>
      <c r="I91" s="198"/>
      <c r="J91" s="199">
        <f>ROUND(I91*H91,2)</f>
        <v>0</v>
      </c>
      <c r="K91" s="195" t="s">
        <v>172</v>
      </c>
      <c r="L91" s="40"/>
      <c r="M91" s="200" t="s">
        <v>19</v>
      </c>
      <c r="N91" s="201" t="s">
        <v>39</v>
      </c>
      <c r="O91" s="65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173</v>
      </c>
      <c r="AT91" s="204" t="s">
        <v>168</v>
      </c>
      <c r="AU91" s="204" t="s">
        <v>78</v>
      </c>
      <c r="AY91" s="18" t="s">
        <v>166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76</v>
      </c>
      <c r="BK91" s="205">
        <f>ROUND(I91*H91,2)</f>
        <v>0</v>
      </c>
      <c r="BL91" s="18" t="s">
        <v>173</v>
      </c>
      <c r="BM91" s="204" t="s">
        <v>808</v>
      </c>
    </row>
    <row r="92" spans="1:65" s="12" customFormat="1" ht="22.9" customHeight="1">
      <c r="B92" s="177"/>
      <c r="C92" s="178"/>
      <c r="D92" s="179" t="s">
        <v>67</v>
      </c>
      <c r="E92" s="191" t="s">
        <v>340</v>
      </c>
      <c r="F92" s="191" t="s">
        <v>809</v>
      </c>
      <c r="G92" s="178"/>
      <c r="H92" s="178"/>
      <c r="I92" s="181"/>
      <c r="J92" s="192">
        <f>BK92</f>
        <v>0</v>
      </c>
      <c r="K92" s="178"/>
      <c r="L92" s="183"/>
      <c r="M92" s="184"/>
      <c r="N92" s="185"/>
      <c r="O92" s="185"/>
      <c r="P92" s="186">
        <f>SUM(P93:P97)</f>
        <v>0</v>
      </c>
      <c r="Q92" s="185"/>
      <c r="R92" s="186">
        <f>SUM(R93:R97)</f>
        <v>0</v>
      </c>
      <c r="S92" s="185"/>
      <c r="T92" s="187">
        <f>SUM(T93:T97)</f>
        <v>0</v>
      </c>
      <c r="AR92" s="188" t="s">
        <v>76</v>
      </c>
      <c r="AT92" s="189" t="s">
        <v>67</v>
      </c>
      <c r="AU92" s="189" t="s">
        <v>76</v>
      </c>
      <c r="AY92" s="188" t="s">
        <v>166</v>
      </c>
      <c r="BK92" s="190">
        <f>SUM(BK93:BK97)</f>
        <v>0</v>
      </c>
    </row>
    <row r="93" spans="1:65" s="2" customFormat="1" ht="33" customHeight="1">
      <c r="A93" s="35"/>
      <c r="B93" s="36"/>
      <c r="C93" s="193" t="s">
        <v>173</v>
      </c>
      <c r="D93" s="193" t="s">
        <v>168</v>
      </c>
      <c r="E93" s="194" t="s">
        <v>810</v>
      </c>
      <c r="F93" s="195" t="s">
        <v>811</v>
      </c>
      <c r="G93" s="196" t="s">
        <v>187</v>
      </c>
      <c r="H93" s="197">
        <v>2.5249999999999999</v>
      </c>
      <c r="I93" s="198"/>
      <c r="J93" s="199">
        <f>ROUND(I93*H93,2)</f>
        <v>0</v>
      </c>
      <c r="K93" s="195" t="s">
        <v>172</v>
      </c>
      <c r="L93" s="40"/>
      <c r="M93" s="200" t="s">
        <v>19</v>
      </c>
      <c r="N93" s="201" t="s">
        <v>39</v>
      </c>
      <c r="O93" s="65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173</v>
      </c>
      <c r="AT93" s="204" t="s">
        <v>168</v>
      </c>
      <c r="AU93" s="204" t="s">
        <v>78</v>
      </c>
      <c r="AY93" s="18" t="s">
        <v>166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8" t="s">
        <v>76</v>
      </c>
      <c r="BK93" s="205">
        <f>ROUND(I93*H93,2)</f>
        <v>0</v>
      </c>
      <c r="BL93" s="18" t="s">
        <v>173</v>
      </c>
      <c r="BM93" s="204" t="s">
        <v>812</v>
      </c>
    </row>
    <row r="94" spans="1:65" s="2" customFormat="1" ht="21.75" customHeight="1">
      <c r="A94" s="35"/>
      <c r="B94" s="36"/>
      <c r="C94" s="193" t="s">
        <v>198</v>
      </c>
      <c r="D94" s="193" t="s">
        <v>168</v>
      </c>
      <c r="E94" s="194" t="s">
        <v>347</v>
      </c>
      <c r="F94" s="195" t="s">
        <v>348</v>
      </c>
      <c r="G94" s="196" t="s">
        <v>187</v>
      </c>
      <c r="H94" s="197">
        <v>2.5249999999999999</v>
      </c>
      <c r="I94" s="198"/>
      <c r="J94" s="199">
        <f>ROUND(I94*H94,2)</f>
        <v>0</v>
      </c>
      <c r="K94" s="195" t="s">
        <v>172</v>
      </c>
      <c r="L94" s="40"/>
      <c r="M94" s="200" t="s">
        <v>19</v>
      </c>
      <c r="N94" s="201" t="s">
        <v>39</v>
      </c>
      <c r="O94" s="65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173</v>
      </c>
      <c r="AT94" s="204" t="s">
        <v>168</v>
      </c>
      <c r="AU94" s="204" t="s">
        <v>78</v>
      </c>
      <c r="AY94" s="18" t="s">
        <v>166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76</v>
      </c>
      <c r="BK94" s="205">
        <f>ROUND(I94*H94,2)</f>
        <v>0</v>
      </c>
      <c r="BL94" s="18" t="s">
        <v>173</v>
      </c>
      <c r="BM94" s="204" t="s">
        <v>813</v>
      </c>
    </row>
    <row r="95" spans="1:65" s="2" customFormat="1" ht="33" customHeight="1">
      <c r="A95" s="35"/>
      <c r="B95" s="36"/>
      <c r="C95" s="193" t="s">
        <v>204</v>
      </c>
      <c r="D95" s="193" t="s">
        <v>168</v>
      </c>
      <c r="E95" s="194" t="s">
        <v>351</v>
      </c>
      <c r="F95" s="195" t="s">
        <v>352</v>
      </c>
      <c r="G95" s="196" t="s">
        <v>187</v>
      </c>
      <c r="H95" s="197">
        <v>75.75</v>
      </c>
      <c r="I95" s="198"/>
      <c r="J95" s="199">
        <f>ROUND(I95*H95,2)</f>
        <v>0</v>
      </c>
      <c r="K95" s="195" t="s">
        <v>172</v>
      </c>
      <c r="L95" s="40"/>
      <c r="M95" s="200" t="s">
        <v>19</v>
      </c>
      <c r="N95" s="201" t="s">
        <v>39</v>
      </c>
      <c r="O95" s="65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173</v>
      </c>
      <c r="AT95" s="204" t="s">
        <v>168</v>
      </c>
      <c r="AU95" s="204" t="s">
        <v>78</v>
      </c>
      <c r="AY95" s="18" t="s">
        <v>166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76</v>
      </c>
      <c r="BK95" s="205">
        <f>ROUND(I95*H95,2)</f>
        <v>0</v>
      </c>
      <c r="BL95" s="18" t="s">
        <v>173</v>
      </c>
      <c r="BM95" s="204" t="s">
        <v>814</v>
      </c>
    </row>
    <row r="96" spans="1:65" s="14" customFormat="1" ht="11.25">
      <c r="B96" s="217"/>
      <c r="C96" s="218"/>
      <c r="D96" s="208" t="s">
        <v>175</v>
      </c>
      <c r="E96" s="219" t="s">
        <v>19</v>
      </c>
      <c r="F96" s="220" t="s">
        <v>815</v>
      </c>
      <c r="G96" s="218"/>
      <c r="H96" s="221">
        <v>75.75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175</v>
      </c>
      <c r="AU96" s="227" t="s">
        <v>78</v>
      </c>
      <c r="AV96" s="14" t="s">
        <v>78</v>
      </c>
      <c r="AW96" s="14" t="s">
        <v>30</v>
      </c>
      <c r="AX96" s="14" t="s">
        <v>76</v>
      </c>
      <c r="AY96" s="227" t="s">
        <v>166</v>
      </c>
    </row>
    <row r="97" spans="1:65" s="2" customFormat="1" ht="33" customHeight="1">
      <c r="A97" s="35"/>
      <c r="B97" s="36"/>
      <c r="C97" s="193" t="s">
        <v>210</v>
      </c>
      <c r="D97" s="193" t="s">
        <v>168</v>
      </c>
      <c r="E97" s="194" t="s">
        <v>816</v>
      </c>
      <c r="F97" s="195" t="s">
        <v>817</v>
      </c>
      <c r="G97" s="196" t="s">
        <v>187</v>
      </c>
      <c r="H97" s="197">
        <v>2.5249999999999999</v>
      </c>
      <c r="I97" s="198"/>
      <c r="J97" s="199">
        <f>ROUND(I97*H97,2)</f>
        <v>0</v>
      </c>
      <c r="K97" s="195" t="s">
        <v>172</v>
      </c>
      <c r="L97" s="40"/>
      <c r="M97" s="200" t="s">
        <v>19</v>
      </c>
      <c r="N97" s="201" t="s">
        <v>39</v>
      </c>
      <c r="O97" s="65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173</v>
      </c>
      <c r="AT97" s="204" t="s">
        <v>168</v>
      </c>
      <c r="AU97" s="204" t="s">
        <v>78</v>
      </c>
      <c r="AY97" s="18" t="s">
        <v>166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76</v>
      </c>
      <c r="BK97" s="205">
        <f>ROUND(I97*H97,2)</f>
        <v>0</v>
      </c>
      <c r="BL97" s="18" t="s">
        <v>173</v>
      </c>
      <c r="BM97" s="204" t="s">
        <v>818</v>
      </c>
    </row>
    <row r="98" spans="1:65" s="12" customFormat="1" ht="25.9" customHeight="1">
      <c r="B98" s="177"/>
      <c r="C98" s="178"/>
      <c r="D98" s="179" t="s">
        <v>67</v>
      </c>
      <c r="E98" s="180" t="s">
        <v>368</v>
      </c>
      <c r="F98" s="180" t="s">
        <v>369</v>
      </c>
      <c r="G98" s="178"/>
      <c r="H98" s="178"/>
      <c r="I98" s="181"/>
      <c r="J98" s="182">
        <f>BK98</f>
        <v>0</v>
      </c>
      <c r="K98" s="178"/>
      <c r="L98" s="183"/>
      <c r="M98" s="184"/>
      <c r="N98" s="185"/>
      <c r="O98" s="185"/>
      <c r="P98" s="186">
        <f>P99</f>
        <v>0</v>
      </c>
      <c r="Q98" s="185"/>
      <c r="R98" s="186">
        <f>R99</f>
        <v>3.1329421258450001</v>
      </c>
      <c r="S98" s="185"/>
      <c r="T98" s="187">
        <f>T99</f>
        <v>2.5245000000000002</v>
      </c>
      <c r="AR98" s="188" t="s">
        <v>78</v>
      </c>
      <c r="AT98" s="189" t="s">
        <v>67</v>
      </c>
      <c r="AU98" s="189" t="s">
        <v>68</v>
      </c>
      <c r="AY98" s="188" t="s">
        <v>166</v>
      </c>
      <c r="BK98" s="190">
        <f>BK99</f>
        <v>0</v>
      </c>
    </row>
    <row r="99" spans="1:65" s="12" customFormat="1" ht="22.9" customHeight="1">
      <c r="B99" s="177"/>
      <c r="C99" s="178"/>
      <c r="D99" s="179" t="s">
        <v>67</v>
      </c>
      <c r="E99" s="191" t="s">
        <v>399</v>
      </c>
      <c r="F99" s="191" t="s">
        <v>400</v>
      </c>
      <c r="G99" s="178"/>
      <c r="H99" s="178"/>
      <c r="I99" s="181"/>
      <c r="J99" s="192">
        <f>BK99</f>
        <v>0</v>
      </c>
      <c r="K99" s="178"/>
      <c r="L99" s="183"/>
      <c r="M99" s="184"/>
      <c r="N99" s="185"/>
      <c r="O99" s="185"/>
      <c r="P99" s="186">
        <f>SUM(P100:P114)</f>
        <v>0</v>
      </c>
      <c r="Q99" s="185"/>
      <c r="R99" s="186">
        <f>SUM(R100:R114)</f>
        <v>3.1329421258450001</v>
      </c>
      <c r="S99" s="185"/>
      <c r="T99" s="187">
        <f>SUM(T100:T114)</f>
        <v>2.5245000000000002</v>
      </c>
      <c r="AR99" s="188" t="s">
        <v>78</v>
      </c>
      <c r="AT99" s="189" t="s">
        <v>67</v>
      </c>
      <c r="AU99" s="189" t="s">
        <v>76</v>
      </c>
      <c r="AY99" s="188" t="s">
        <v>166</v>
      </c>
      <c r="BK99" s="190">
        <f>SUM(BK100:BK114)</f>
        <v>0</v>
      </c>
    </row>
    <row r="100" spans="1:65" s="2" customFormat="1" ht="33" customHeight="1">
      <c r="A100" s="35"/>
      <c r="B100" s="36"/>
      <c r="C100" s="193" t="s">
        <v>188</v>
      </c>
      <c r="D100" s="193" t="s">
        <v>168</v>
      </c>
      <c r="E100" s="194" t="s">
        <v>819</v>
      </c>
      <c r="F100" s="195" t="s">
        <v>820</v>
      </c>
      <c r="G100" s="196" t="s">
        <v>171</v>
      </c>
      <c r="H100" s="197">
        <v>18.2</v>
      </c>
      <c r="I100" s="198"/>
      <c r="J100" s="199">
        <f>ROUND(I100*H100,2)</f>
        <v>0</v>
      </c>
      <c r="K100" s="195" t="s">
        <v>172</v>
      </c>
      <c r="L100" s="40"/>
      <c r="M100" s="200" t="s">
        <v>19</v>
      </c>
      <c r="N100" s="201" t="s">
        <v>39</v>
      </c>
      <c r="O100" s="65"/>
      <c r="P100" s="202">
        <f>O100*H100</f>
        <v>0</v>
      </c>
      <c r="Q100" s="202">
        <v>1.2149999999999999E-3</v>
      </c>
      <c r="R100" s="202">
        <f>Q100*H100</f>
        <v>2.2112999999999997E-2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278</v>
      </c>
      <c r="AT100" s="204" t="s">
        <v>168</v>
      </c>
      <c r="AU100" s="204" t="s">
        <v>78</v>
      </c>
      <c r="AY100" s="18" t="s">
        <v>166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76</v>
      </c>
      <c r="BK100" s="205">
        <f>ROUND(I100*H100,2)</f>
        <v>0</v>
      </c>
      <c r="BL100" s="18" t="s">
        <v>278</v>
      </c>
      <c r="BM100" s="204" t="s">
        <v>821</v>
      </c>
    </row>
    <row r="101" spans="1:65" s="13" customFormat="1" ht="11.25">
      <c r="B101" s="206"/>
      <c r="C101" s="207"/>
      <c r="D101" s="208" t="s">
        <v>175</v>
      </c>
      <c r="E101" s="209" t="s">
        <v>19</v>
      </c>
      <c r="F101" s="210" t="s">
        <v>822</v>
      </c>
      <c r="G101" s="207"/>
      <c r="H101" s="209" t="s">
        <v>19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175</v>
      </c>
      <c r="AU101" s="216" t="s">
        <v>78</v>
      </c>
      <c r="AV101" s="13" t="s">
        <v>76</v>
      </c>
      <c r="AW101" s="13" t="s">
        <v>30</v>
      </c>
      <c r="AX101" s="13" t="s">
        <v>68</v>
      </c>
      <c r="AY101" s="216" t="s">
        <v>166</v>
      </c>
    </row>
    <row r="102" spans="1:65" s="14" customFormat="1" ht="11.25">
      <c r="B102" s="217"/>
      <c r="C102" s="218"/>
      <c r="D102" s="208" t="s">
        <v>175</v>
      </c>
      <c r="E102" s="219" t="s">
        <v>19</v>
      </c>
      <c r="F102" s="220" t="s">
        <v>823</v>
      </c>
      <c r="G102" s="218"/>
      <c r="H102" s="221">
        <v>18.2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175</v>
      </c>
      <c r="AU102" s="227" t="s">
        <v>78</v>
      </c>
      <c r="AV102" s="14" t="s">
        <v>78</v>
      </c>
      <c r="AW102" s="14" t="s">
        <v>30</v>
      </c>
      <c r="AX102" s="14" t="s">
        <v>76</v>
      </c>
      <c r="AY102" s="227" t="s">
        <v>166</v>
      </c>
    </row>
    <row r="103" spans="1:65" s="2" customFormat="1" ht="33" customHeight="1">
      <c r="A103" s="35"/>
      <c r="B103" s="36"/>
      <c r="C103" s="193" t="s">
        <v>230</v>
      </c>
      <c r="D103" s="193" t="s">
        <v>168</v>
      </c>
      <c r="E103" s="194" t="s">
        <v>824</v>
      </c>
      <c r="F103" s="195" t="s">
        <v>825</v>
      </c>
      <c r="G103" s="196" t="s">
        <v>337</v>
      </c>
      <c r="H103" s="197">
        <v>102</v>
      </c>
      <c r="I103" s="198"/>
      <c r="J103" s="199">
        <f>ROUND(I103*H103,2)</f>
        <v>0</v>
      </c>
      <c r="K103" s="195" t="s">
        <v>172</v>
      </c>
      <c r="L103" s="40"/>
      <c r="M103" s="200" t="s">
        <v>19</v>
      </c>
      <c r="N103" s="201" t="s">
        <v>39</v>
      </c>
      <c r="O103" s="65"/>
      <c r="P103" s="202">
        <f>O103*H103</f>
        <v>0</v>
      </c>
      <c r="Q103" s="202">
        <v>0</v>
      </c>
      <c r="R103" s="202">
        <f>Q103*H103</f>
        <v>0</v>
      </c>
      <c r="S103" s="202">
        <v>2.4750000000000001E-2</v>
      </c>
      <c r="T103" s="203">
        <f>S103*H103</f>
        <v>2.5245000000000002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278</v>
      </c>
      <c r="AT103" s="204" t="s">
        <v>168</v>
      </c>
      <c r="AU103" s="204" t="s">
        <v>78</v>
      </c>
      <c r="AY103" s="18" t="s">
        <v>166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76</v>
      </c>
      <c r="BK103" s="205">
        <f>ROUND(I103*H103,2)</f>
        <v>0</v>
      </c>
      <c r="BL103" s="18" t="s">
        <v>278</v>
      </c>
      <c r="BM103" s="204" t="s">
        <v>826</v>
      </c>
    </row>
    <row r="104" spans="1:65" s="13" customFormat="1" ht="11.25">
      <c r="B104" s="206"/>
      <c r="C104" s="207"/>
      <c r="D104" s="208" t="s">
        <v>175</v>
      </c>
      <c r="E104" s="209" t="s">
        <v>19</v>
      </c>
      <c r="F104" s="210" t="s">
        <v>822</v>
      </c>
      <c r="G104" s="207"/>
      <c r="H104" s="209" t="s">
        <v>19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175</v>
      </c>
      <c r="AU104" s="216" t="s">
        <v>78</v>
      </c>
      <c r="AV104" s="13" t="s">
        <v>76</v>
      </c>
      <c r="AW104" s="13" t="s">
        <v>30</v>
      </c>
      <c r="AX104" s="13" t="s">
        <v>68</v>
      </c>
      <c r="AY104" s="216" t="s">
        <v>166</v>
      </c>
    </row>
    <row r="105" spans="1:65" s="14" customFormat="1" ht="11.25">
      <c r="B105" s="217"/>
      <c r="C105" s="218"/>
      <c r="D105" s="208" t="s">
        <v>175</v>
      </c>
      <c r="E105" s="219" t="s">
        <v>19</v>
      </c>
      <c r="F105" s="220" t="s">
        <v>767</v>
      </c>
      <c r="G105" s="218"/>
      <c r="H105" s="221">
        <v>102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175</v>
      </c>
      <c r="AU105" s="227" t="s">
        <v>78</v>
      </c>
      <c r="AV105" s="14" t="s">
        <v>78</v>
      </c>
      <c r="AW105" s="14" t="s">
        <v>30</v>
      </c>
      <c r="AX105" s="14" t="s">
        <v>76</v>
      </c>
      <c r="AY105" s="227" t="s">
        <v>166</v>
      </c>
    </row>
    <row r="106" spans="1:65" s="2" customFormat="1" ht="33" customHeight="1">
      <c r="A106" s="35"/>
      <c r="B106" s="36"/>
      <c r="C106" s="193" t="s">
        <v>239</v>
      </c>
      <c r="D106" s="193" t="s">
        <v>168</v>
      </c>
      <c r="E106" s="194" t="s">
        <v>827</v>
      </c>
      <c r="F106" s="195" t="s">
        <v>828</v>
      </c>
      <c r="G106" s="196" t="s">
        <v>337</v>
      </c>
      <c r="H106" s="197">
        <v>102</v>
      </c>
      <c r="I106" s="198"/>
      <c r="J106" s="199">
        <f>ROUND(I106*H106,2)</f>
        <v>0</v>
      </c>
      <c r="K106" s="195" t="s">
        <v>172</v>
      </c>
      <c r="L106" s="40"/>
      <c r="M106" s="200" t="s">
        <v>19</v>
      </c>
      <c r="N106" s="201" t="s">
        <v>39</v>
      </c>
      <c r="O106" s="65"/>
      <c r="P106" s="202">
        <f>O106*H106</f>
        <v>0</v>
      </c>
      <c r="Q106" s="202">
        <v>1.7516E-2</v>
      </c>
      <c r="R106" s="202">
        <f>Q106*H106</f>
        <v>1.786632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278</v>
      </c>
      <c r="AT106" s="204" t="s">
        <v>168</v>
      </c>
      <c r="AU106" s="204" t="s">
        <v>78</v>
      </c>
      <c r="AY106" s="18" t="s">
        <v>166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76</v>
      </c>
      <c r="BK106" s="205">
        <f>ROUND(I106*H106,2)</f>
        <v>0</v>
      </c>
      <c r="BL106" s="18" t="s">
        <v>278</v>
      </c>
      <c r="BM106" s="204" t="s">
        <v>829</v>
      </c>
    </row>
    <row r="107" spans="1:65" s="13" customFormat="1" ht="11.25">
      <c r="B107" s="206"/>
      <c r="C107" s="207"/>
      <c r="D107" s="208" t="s">
        <v>175</v>
      </c>
      <c r="E107" s="209" t="s">
        <v>19</v>
      </c>
      <c r="F107" s="210" t="s">
        <v>830</v>
      </c>
      <c r="G107" s="207"/>
      <c r="H107" s="209" t="s">
        <v>19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175</v>
      </c>
      <c r="AU107" s="216" t="s">
        <v>78</v>
      </c>
      <c r="AV107" s="13" t="s">
        <v>76</v>
      </c>
      <c r="AW107" s="13" t="s">
        <v>30</v>
      </c>
      <c r="AX107" s="13" t="s">
        <v>68</v>
      </c>
      <c r="AY107" s="216" t="s">
        <v>166</v>
      </c>
    </row>
    <row r="108" spans="1:65" s="14" customFormat="1" ht="11.25">
      <c r="B108" s="217"/>
      <c r="C108" s="218"/>
      <c r="D108" s="208" t="s">
        <v>175</v>
      </c>
      <c r="E108" s="219" t="s">
        <v>19</v>
      </c>
      <c r="F108" s="220" t="s">
        <v>767</v>
      </c>
      <c r="G108" s="218"/>
      <c r="H108" s="221">
        <v>102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175</v>
      </c>
      <c r="AU108" s="227" t="s">
        <v>78</v>
      </c>
      <c r="AV108" s="14" t="s">
        <v>78</v>
      </c>
      <c r="AW108" s="14" t="s">
        <v>30</v>
      </c>
      <c r="AX108" s="14" t="s">
        <v>76</v>
      </c>
      <c r="AY108" s="227" t="s">
        <v>166</v>
      </c>
    </row>
    <row r="109" spans="1:65" s="2" customFormat="1" ht="21.75" customHeight="1">
      <c r="A109" s="35"/>
      <c r="B109" s="36"/>
      <c r="C109" s="193" t="s">
        <v>243</v>
      </c>
      <c r="D109" s="193" t="s">
        <v>168</v>
      </c>
      <c r="E109" s="194" t="s">
        <v>831</v>
      </c>
      <c r="F109" s="195" t="s">
        <v>832</v>
      </c>
      <c r="G109" s="196" t="s">
        <v>275</v>
      </c>
      <c r="H109" s="197">
        <v>10</v>
      </c>
      <c r="I109" s="198"/>
      <c r="J109" s="199">
        <f>ROUND(I109*H109,2)</f>
        <v>0</v>
      </c>
      <c r="K109" s="195" t="s">
        <v>172</v>
      </c>
      <c r="L109" s="40"/>
      <c r="M109" s="200" t="s">
        <v>19</v>
      </c>
      <c r="N109" s="201" t="s">
        <v>39</v>
      </c>
      <c r="O109" s="65"/>
      <c r="P109" s="202">
        <f>O109*H109</f>
        <v>0</v>
      </c>
      <c r="Q109" s="202">
        <v>0.10174999999999999</v>
      </c>
      <c r="R109" s="202">
        <f>Q109*H109</f>
        <v>1.0174999999999998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278</v>
      </c>
      <c r="AT109" s="204" t="s">
        <v>168</v>
      </c>
      <c r="AU109" s="204" t="s">
        <v>78</v>
      </c>
      <c r="AY109" s="18" t="s">
        <v>166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76</v>
      </c>
      <c r="BK109" s="205">
        <f>ROUND(I109*H109,2)</f>
        <v>0</v>
      </c>
      <c r="BL109" s="18" t="s">
        <v>278</v>
      </c>
      <c r="BM109" s="204" t="s">
        <v>833</v>
      </c>
    </row>
    <row r="110" spans="1:65" s="2" customFormat="1" ht="33" customHeight="1">
      <c r="A110" s="35"/>
      <c r="B110" s="36"/>
      <c r="C110" s="193" t="s">
        <v>249</v>
      </c>
      <c r="D110" s="193" t="s">
        <v>168</v>
      </c>
      <c r="E110" s="194" t="s">
        <v>834</v>
      </c>
      <c r="F110" s="195" t="s">
        <v>835</v>
      </c>
      <c r="G110" s="196" t="s">
        <v>171</v>
      </c>
      <c r="H110" s="197">
        <v>11.129</v>
      </c>
      <c r="I110" s="198"/>
      <c r="J110" s="199">
        <f>ROUND(I110*H110,2)</f>
        <v>0</v>
      </c>
      <c r="K110" s="195" t="s">
        <v>172</v>
      </c>
      <c r="L110" s="40"/>
      <c r="M110" s="200" t="s">
        <v>19</v>
      </c>
      <c r="N110" s="201" t="s">
        <v>39</v>
      </c>
      <c r="O110" s="65"/>
      <c r="P110" s="202">
        <f>O110*H110</f>
        <v>0</v>
      </c>
      <c r="Q110" s="202">
        <v>2.3367804999999998E-2</v>
      </c>
      <c r="R110" s="202">
        <f>Q110*H110</f>
        <v>0.26006030184499995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278</v>
      </c>
      <c r="AT110" s="204" t="s">
        <v>168</v>
      </c>
      <c r="AU110" s="204" t="s">
        <v>78</v>
      </c>
      <c r="AY110" s="18" t="s">
        <v>166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76</v>
      </c>
      <c r="BK110" s="205">
        <f>ROUND(I110*H110,2)</f>
        <v>0</v>
      </c>
      <c r="BL110" s="18" t="s">
        <v>278</v>
      </c>
      <c r="BM110" s="204" t="s">
        <v>836</v>
      </c>
    </row>
    <row r="111" spans="1:65" s="2" customFormat="1" ht="16.5" customHeight="1">
      <c r="A111" s="35"/>
      <c r="B111" s="36"/>
      <c r="C111" s="193" t="s">
        <v>257</v>
      </c>
      <c r="D111" s="193" t="s">
        <v>168</v>
      </c>
      <c r="E111" s="194" t="s">
        <v>837</v>
      </c>
      <c r="F111" s="195" t="s">
        <v>838</v>
      </c>
      <c r="G111" s="196" t="s">
        <v>213</v>
      </c>
      <c r="H111" s="197">
        <v>770.5</v>
      </c>
      <c r="I111" s="198"/>
      <c r="J111" s="199">
        <f>ROUND(I111*H111,2)</f>
        <v>0</v>
      </c>
      <c r="K111" s="195" t="s">
        <v>172</v>
      </c>
      <c r="L111" s="40"/>
      <c r="M111" s="200" t="s">
        <v>19</v>
      </c>
      <c r="N111" s="201" t="s">
        <v>39</v>
      </c>
      <c r="O111" s="65"/>
      <c r="P111" s="202">
        <f>O111*H111</f>
        <v>0</v>
      </c>
      <c r="Q111" s="202">
        <v>6.0528000000000001E-5</v>
      </c>
      <c r="R111" s="202">
        <f>Q111*H111</f>
        <v>4.6636824E-2</v>
      </c>
      <c r="S111" s="202">
        <v>0</v>
      </c>
      <c r="T111" s="20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278</v>
      </c>
      <c r="AT111" s="204" t="s">
        <v>168</v>
      </c>
      <c r="AU111" s="204" t="s">
        <v>78</v>
      </c>
      <c r="AY111" s="18" t="s">
        <v>166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76</v>
      </c>
      <c r="BK111" s="205">
        <f>ROUND(I111*H111,2)</f>
        <v>0</v>
      </c>
      <c r="BL111" s="18" t="s">
        <v>278</v>
      </c>
      <c r="BM111" s="204" t="s">
        <v>839</v>
      </c>
    </row>
    <row r="112" spans="1:65" s="13" customFormat="1" ht="11.25">
      <c r="B112" s="206"/>
      <c r="C112" s="207"/>
      <c r="D112" s="208" t="s">
        <v>175</v>
      </c>
      <c r="E112" s="209" t="s">
        <v>19</v>
      </c>
      <c r="F112" s="210" t="s">
        <v>822</v>
      </c>
      <c r="G112" s="207"/>
      <c r="H112" s="209" t="s">
        <v>19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175</v>
      </c>
      <c r="AU112" s="216" t="s">
        <v>78</v>
      </c>
      <c r="AV112" s="13" t="s">
        <v>76</v>
      </c>
      <c r="AW112" s="13" t="s">
        <v>30</v>
      </c>
      <c r="AX112" s="13" t="s">
        <v>68</v>
      </c>
      <c r="AY112" s="216" t="s">
        <v>166</v>
      </c>
    </row>
    <row r="113" spans="1:65" s="14" customFormat="1" ht="11.25">
      <c r="B113" s="217"/>
      <c r="C113" s="218"/>
      <c r="D113" s="208" t="s">
        <v>175</v>
      </c>
      <c r="E113" s="219" t="s">
        <v>19</v>
      </c>
      <c r="F113" s="220" t="s">
        <v>840</v>
      </c>
      <c r="G113" s="218"/>
      <c r="H113" s="221">
        <v>770.5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175</v>
      </c>
      <c r="AU113" s="227" t="s">
        <v>78</v>
      </c>
      <c r="AV113" s="14" t="s">
        <v>78</v>
      </c>
      <c r="AW113" s="14" t="s">
        <v>30</v>
      </c>
      <c r="AX113" s="14" t="s">
        <v>76</v>
      </c>
      <c r="AY113" s="227" t="s">
        <v>166</v>
      </c>
    </row>
    <row r="114" spans="1:65" s="2" customFormat="1" ht="33" customHeight="1">
      <c r="A114" s="35"/>
      <c r="B114" s="36"/>
      <c r="C114" s="193" t="s">
        <v>266</v>
      </c>
      <c r="D114" s="193" t="s">
        <v>168</v>
      </c>
      <c r="E114" s="194" t="s">
        <v>841</v>
      </c>
      <c r="F114" s="195" t="s">
        <v>842</v>
      </c>
      <c r="G114" s="196" t="s">
        <v>384</v>
      </c>
      <c r="H114" s="252"/>
      <c r="I114" s="198"/>
      <c r="J114" s="199">
        <f>ROUND(I114*H114,2)</f>
        <v>0</v>
      </c>
      <c r="K114" s="195" t="s">
        <v>172</v>
      </c>
      <c r="L114" s="40"/>
      <c r="M114" s="257" t="s">
        <v>19</v>
      </c>
      <c r="N114" s="258" t="s">
        <v>39</v>
      </c>
      <c r="O114" s="255"/>
      <c r="P114" s="259">
        <f>O114*H114</f>
        <v>0</v>
      </c>
      <c r="Q114" s="259">
        <v>0</v>
      </c>
      <c r="R114" s="259">
        <f>Q114*H114</f>
        <v>0</v>
      </c>
      <c r="S114" s="259">
        <v>0</v>
      </c>
      <c r="T114" s="26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278</v>
      </c>
      <c r="AT114" s="204" t="s">
        <v>168</v>
      </c>
      <c r="AU114" s="204" t="s">
        <v>78</v>
      </c>
      <c r="AY114" s="18" t="s">
        <v>166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76</v>
      </c>
      <c r="BK114" s="205">
        <f>ROUND(I114*H114,2)</f>
        <v>0</v>
      </c>
      <c r="BL114" s="18" t="s">
        <v>278</v>
      </c>
      <c r="BM114" s="204" t="s">
        <v>843</v>
      </c>
    </row>
    <row r="115" spans="1:65" s="2" customFormat="1" ht="6.95" customHeight="1">
      <c r="A115" s="35"/>
      <c r="B115" s="48"/>
      <c r="C115" s="49"/>
      <c r="D115" s="49"/>
      <c r="E115" s="49"/>
      <c r="F115" s="49"/>
      <c r="G115" s="49"/>
      <c r="H115" s="49"/>
      <c r="I115" s="143"/>
      <c r="J115" s="49"/>
      <c r="K115" s="49"/>
      <c r="L115" s="40"/>
      <c r="M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</sheetData>
  <sheetProtection algorithmName="SHA-512" hashValue="zQRt+3JwbnTlwSmqAYn3xxSaYojlefaiptO9NfAT1UcSsaZgiRNz4k0fUdEcN5BFb8hjmKbZOj5z2vSzJbKfpA==" saltValue="2d4DJrsDyH0LV5/c7WiwJYRS1zTA6gs/YR3lozl1l2pryIIVa9k4+BLAiBN+d4KHp/3p55yl4URupMw3obD2lw==" spinCount="100000" sheet="1" objects="1" scenarios="1" formatColumns="0" formatRows="0" autoFilter="0"/>
  <autoFilter ref="C83:K11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84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2" customFormat="1" ht="12" customHeight="1">
      <c r="A8" s="35"/>
      <c r="B8" s="40"/>
      <c r="C8" s="35"/>
      <c r="D8" s="115" t="s">
        <v>125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8" t="s">
        <v>844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>
        <f>'Rekapitulace zakázky'!AN8</f>
        <v>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04" t="s">
        <v>19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8" t="s">
        <v>26</v>
      </c>
      <c r="J15" s="104" t="s">
        <v>19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zakázky'!AN13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90" t="str">
        <f>'Rekapitulace zakázky'!E14</f>
        <v>Vyplň údaj</v>
      </c>
      <c r="F18" s="391"/>
      <c r="G18" s="391"/>
      <c r="H18" s="391"/>
      <c r="I18" s="118" t="s">
        <v>26</v>
      </c>
      <c r="J18" s="31" t="str">
        <f>'Rekapitulace zakázky'!AN14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04" t="s">
        <v>19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8" t="s">
        <v>26</v>
      </c>
      <c r="J21" s="104" t="s">
        <v>19</v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22</v>
      </c>
      <c r="F24" s="35"/>
      <c r="G24" s="35"/>
      <c r="H24" s="35"/>
      <c r="I24" s="118" t="s">
        <v>26</v>
      </c>
      <c r="J24" s="104" t="s">
        <v>19</v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92" t="s">
        <v>19</v>
      </c>
      <c r="F27" s="392"/>
      <c r="G27" s="392"/>
      <c r="H27" s="392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34</v>
      </c>
      <c r="E30" s="35"/>
      <c r="F30" s="35"/>
      <c r="G30" s="35"/>
      <c r="H30" s="35"/>
      <c r="I30" s="116"/>
      <c r="J30" s="127">
        <f>ROUND(J86,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36</v>
      </c>
      <c r="G32" s="35"/>
      <c r="H32" s="35"/>
      <c r="I32" s="129" t="s">
        <v>35</v>
      </c>
      <c r="J32" s="128" t="s">
        <v>37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38</v>
      </c>
      <c r="E33" s="115" t="s">
        <v>39</v>
      </c>
      <c r="F33" s="131">
        <f>ROUND((SUM(BE86:BE134)),  2)</f>
        <v>0</v>
      </c>
      <c r="G33" s="35"/>
      <c r="H33" s="35"/>
      <c r="I33" s="132">
        <v>0.21</v>
      </c>
      <c r="J33" s="131">
        <f>ROUND(((SUM(BE86:BE134))*I33),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40</v>
      </c>
      <c r="F34" s="131">
        <f>ROUND((SUM(BF86:BF134)),  2)</f>
        <v>0</v>
      </c>
      <c r="G34" s="35"/>
      <c r="H34" s="35"/>
      <c r="I34" s="132">
        <v>0.15</v>
      </c>
      <c r="J34" s="131">
        <f>ROUND(((SUM(BF86:BF134))*I34),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41</v>
      </c>
      <c r="F35" s="131">
        <f>ROUND((SUM(BG86:BG134)),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42</v>
      </c>
      <c r="F36" s="131">
        <f>ROUND((SUM(BH86:BH134)),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43</v>
      </c>
      <c r="F37" s="131">
        <f>ROUND((SUM(BI86:BI134)),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127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3" t="str">
        <f>E7</f>
        <v>Kroměříž - oprava VB</v>
      </c>
      <c r="F48" s="394"/>
      <c r="G48" s="394"/>
      <c r="H48" s="394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125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7" t="str">
        <f>E9</f>
        <v>SO03 - Oprava fasády</v>
      </c>
      <c r="F50" s="395"/>
      <c r="G50" s="395"/>
      <c r="H50" s="395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8" t="s">
        <v>23</v>
      </c>
      <c r="J52" s="60">
        <f>IF(J12="","",J12)</f>
        <v>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8" t="s">
        <v>29</v>
      </c>
      <c r="J54" s="33" t="str">
        <f>E21</f>
        <v xml:space="preserve">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8" t="s">
        <v>31</v>
      </c>
      <c r="J55" s="33" t="str">
        <f>E24</f>
        <v xml:space="preserve">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128</v>
      </c>
      <c r="D57" s="148"/>
      <c r="E57" s="148"/>
      <c r="F57" s="148"/>
      <c r="G57" s="148"/>
      <c r="H57" s="148"/>
      <c r="I57" s="149"/>
      <c r="J57" s="150" t="s">
        <v>129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66</v>
      </c>
      <c r="D59" s="37"/>
      <c r="E59" s="37"/>
      <c r="F59" s="37"/>
      <c r="G59" s="37"/>
      <c r="H59" s="37"/>
      <c r="I59" s="116"/>
      <c r="J59" s="78">
        <f>J86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130</v>
      </c>
    </row>
    <row r="60" spans="1:47" s="9" customFormat="1" ht="24.95" customHeight="1">
      <c r="B60" s="152"/>
      <c r="C60" s="153"/>
      <c r="D60" s="154" t="s">
        <v>131</v>
      </c>
      <c r="E60" s="155"/>
      <c r="F60" s="155"/>
      <c r="G60" s="155"/>
      <c r="H60" s="155"/>
      <c r="I60" s="156"/>
      <c r="J60" s="157">
        <f>J87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845</v>
      </c>
      <c r="E61" s="161"/>
      <c r="F61" s="161"/>
      <c r="G61" s="161"/>
      <c r="H61" s="161"/>
      <c r="I61" s="162"/>
      <c r="J61" s="163">
        <f>J88</f>
        <v>0</v>
      </c>
      <c r="K61" s="98"/>
      <c r="L61" s="164"/>
    </row>
    <row r="62" spans="1:47" s="10" customFormat="1" ht="19.899999999999999" customHeight="1">
      <c r="B62" s="159"/>
      <c r="C62" s="98"/>
      <c r="D62" s="160" t="s">
        <v>846</v>
      </c>
      <c r="E62" s="161"/>
      <c r="F62" s="161"/>
      <c r="G62" s="161"/>
      <c r="H62" s="161"/>
      <c r="I62" s="162"/>
      <c r="J62" s="163">
        <f>J97</f>
        <v>0</v>
      </c>
      <c r="K62" s="98"/>
      <c r="L62" s="164"/>
    </row>
    <row r="63" spans="1:47" s="10" customFormat="1" ht="19.899999999999999" customHeight="1">
      <c r="B63" s="159"/>
      <c r="C63" s="98"/>
      <c r="D63" s="160" t="s">
        <v>797</v>
      </c>
      <c r="E63" s="161"/>
      <c r="F63" s="161"/>
      <c r="G63" s="161"/>
      <c r="H63" s="161"/>
      <c r="I63" s="162"/>
      <c r="J63" s="163">
        <f>J104</f>
        <v>0</v>
      </c>
      <c r="K63" s="98"/>
      <c r="L63" s="164"/>
    </row>
    <row r="64" spans="1:47" s="10" customFormat="1" ht="19.899999999999999" customHeight="1">
      <c r="B64" s="159"/>
      <c r="C64" s="98"/>
      <c r="D64" s="160" t="s">
        <v>847</v>
      </c>
      <c r="E64" s="161"/>
      <c r="F64" s="161"/>
      <c r="G64" s="161"/>
      <c r="H64" s="161"/>
      <c r="I64" s="162"/>
      <c r="J64" s="163">
        <f>J110</f>
        <v>0</v>
      </c>
      <c r="K64" s="98"/>
      <c r="L64" s="164"/>
    </row>
    <row r="65" spans="1:31" s="9" customFormat="1" ht="24.95" customHeight="1">
      <c r="B65" s="152"/>
      <c r="C65" s="153"/>
      <c r="D65" s="154" t="s">
        <v>138</v>
      </c>
      <c r="E65" s="155"/>
      <c r="F65" s="155"/>
      <c r="G65" s="155"/>
      <c r="H65" s="155"/>
      <c r="I65" s="156"/>
      <c r="J65" s="157">
        <f>J112</f>
        <v>0</v>
      </c>
      <c r="K65" s="153"/>
      <c r="L65" s="158"/>
    </row>
    <row r="66" spans="1:31" s="10" customFormat="1" ht="19.899999999999999" customHeight="1">
      <c r="B66" s="159"/>
      <c r="C66" s="98"/>
      <c r="D66" s="160" t="s">
        <v>848</v>
      </c>
      <c r="E66" s="161"/>
      <c r="F66" s="161"/>
      <c r="G66" s="161"/>
      <c r="H66" s="161"/>
      <c r="I66" s="162"/>
      <c r="J66" s="163">
        <f>J113</f>
        <v>0</v>
      </c>
      <c r="K66" s="98"/>
      <c r="L66" s="164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116"/>
      <c r="J67" s="37"/>
      <c r="K67" s="37"/>
      <c r="L67" s="11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143"/>
      <c r="J68" s="49"/>
      <c r="K68" s="49"/>
      <c r="L68" s="11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146"/>
      <c r="J72" s="51"/>
      <c r="K72" s="51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151</v>
      </c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93" t="str">
        <f>E7</f>
        <v>Kroměříž - oprava VB</v>
      </c>
      <c r="F76" s="394"/>
      <c r="G76" s="394"/>
      <c r="H76" s="394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125</v>
      </c>
      <c r="D77" s="37"/>
      <c r="E77" s="37"/>
      <c r="F77" s="37"/>
      <c r="G77" s="37"/>
      <c r="H77" s="37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47" t="str">
        <f>E9</f>
        <v>SO03 - Oprava fasády</v>
      </c>
      <c r="F78" s="395"/>
      <c r="G78" s="395"/>
      <c r="H78" s="395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 xml:space="preserve"> </v>
      </c>
      <c r="G80" s="37"/>
      <c r="H80" s="37"/>
      <c r="I80" s="118" t="s">
        <v>23</v>
      </c>
      <c r="J80" s="60">
        <f>IF(J12="","",J12)</f>
        <v>0</v>
      </c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24</v>
      </c>
      <c r="D82" s="37"/>
      <c r="E82" s="37"/>
      <c r="F82" s="28" t="str">
        <f>E15</f>
        <v xml:space="preserve"> </v>
      </c>
      <c r="G82" s="37"/>
      <c r="H82" s="37"/>
      <c r="I82" s="118" t="s">
        <v>29</v>
      </c>
      <c r="J82" s="33" t="str">
        <f>E21</f>
        <v xml:space="preserve"> </v>
      </c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27</v>
      </c>
      <c r="D83" s="37"/>
      <c r="E83" s="37"/>
      <c r="F83" s="28" t="str">
        <f>IF(E18="","",E18)</f>
        <v>Vyplň údaj</v>
      </c>
      <c r="G83" s="37"/>
      <c r="H83" s="37"/>
      <c r="I83" s="118" t="s">
        <v>31</v>
      </c>
      <c r="J83" s="33" t="str">
        <f>E24</f>
        <v xml:space="preserve"> </v>
      </c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65"/>
      <c r="B85" s="166"/>
      <c r="C85" s="167" t="s">
        <v>152</v>
      </c>
      <c r="D85" s="168" t="s">
        <v>53</v>
      </c>
      <c r="E85" s="168" t="s">
        <v>49</v>
      </c>
      <c r="F85" s="168" t="s">
        <v>50</v>
      </c>
      <c r="G85" s="168" t="s">
        <v>153</v>
      </c>
      <c r="H85" s="168" t="s">
        <v>154</v>
      </c>
      <c r="I85" s="169" t="s">
        <v>155</v>
      </c>
      <c r="J85" s="168" t="s">
        <v>129</v>
      </c>
      <c r="K85" s="170" t="s">
        <v>156</v>
      </c>
      <c r="L85" s="171"/>
      <c r="M85" s="69" t="s">
        <v>19</v>
      </c>
      <c r="N85" s="70" t="s">
        <v>38</v>
      </c>
      <c r="O85" s="70" t="s">
        <v>157</v>
      </c>
      <c r="P85" s="70" t="s">
        <v>158</v>
      </c>
      <c r="Q85" s="70" t="s">
        <v>159</v>
      </c>
      <c r="R85" s="70" t="s">
        <v>160</v>
      </c>
      <c r="S85" s="70" t="s">
        <v>161</v>
      </c>
      <c r="T85" s="71" t="s">
        <v>162</v>
      </c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</row>
    <row r="86" spans="1:65" s="2" customFormat="1" ht="22.9" customHeight="1">
      <c r="A86" s="35"/>
      <c r="B86" s="36"/>
      <c r="C86" s="76" t="s">
        <v>163</v>
      </c>
      <c r="D86" s="37"/>
      <c r="E86" s="37"/>
      <c r="F86" s="37"/>
      <c r="G86" s="37"/>
      <c r="H86" s="37"/>
      <c r="I86" s="116"/>
      <c r="J86" s="172">
        <f>BK86</f>
        <v>0</v>
      </c>
      <c r="K86" s="37"/>
      <c r="L86" s="40"/>
      <c r="M86" s="72"/>
      <c r="N86" s="173"/>
      <c r="O86" s="73"/>
      <c r="P86" s="174">
        <f>P87+P112</f>
        <v>0</v>
      </c>
      <c r="Q86" s="73"/>
      <c r="R86" s="174">
        <f>R87+R112</f>
        <v>1.00665370849</v>
      </c>
      <c r="S86" s="73"/>
      <c r="T86" s="175">
        <f>T87+T112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67</v>
      </c>
      <c r="AU86" s="18" t="s">
        <v>130</v>
      </c>
      <c r="BK86" s="176">
        <f>BK87+BK112</f>
        <v>0</v>
      </c>
    </row>
    <row r="87" spans="1:65" s="12" customFormat="1" ht="25.9" customHeight="1">
      <c r="B87" s="177"/>
      <c r="C87" s="178"/>
      <c r="D87" s="179" t="s">
        <v>67</v>
      </c>
      <c r="E87" s="180" t="s">
        <v>164</v>
      </c>
      <c r="F87" s="180" t="s">
        <v>165</v>
      </c>
      <c r="G87" s="178"/>
      <c r="H87" s="178"/>
      <c r="I87" s="181"/>
      <c r="J87" s="182">
        <f>BK87</f>
        <v>0</v>
      </c>
      <c r="K87" s="178"/>
      <c r="L87" s="183"/>
      <c r="M87" s="184"/>
      <c r="N87" s="185"/>
      <c r="O87" s="185"/>
      <c r="P87" s="186">
        <f>P88+P97+P104+P110</f>
        <v>0</v>
      </c>
      <c r="Q87" s="185"/>
      <c r="R87" s="186">
        <f>R88+R97+R104+R110</f>
        <v>0.48899419999999999</v>
      </c>
      <c r="S87" s="185"/>
      <c r="T87" s="187">
        <f>T88+T97+T104+T110</f>
        <v>0</v>
      </c>
      <c r="AR87" s="188" t="s">
        <v>76</v>
      </c>
      <c r="AT87" s="189" t="s">
        <v>67</v>
      </c>
      <c r="AU87" s="189" t="s">
        <v>68</v>
      </c>
      <c r="AY87" s="188" t="s">
        <v>166</v>
      </c>
      <c r="BK87" s="190">
        <f>BK88+BK97+BK104+BK110</f>
        <v>0</v>
      </c>
    </row>
    <row r="88" spans="1:65" s="12" customFormat="1" ht="22.9" customHeight="1">
      <c r="B88" s="177"/>
      <c r="C88" s="178"/>
      <c r="D88" s="179" t="s">
        <v>67</v>
      </c>
      <c r="E88" s="191" t="s">
        <v>204</v>
      </c>
      <c r="F88" s="191" t="s">
        <v>849</v>
      </c>
      <c r="G88" s="178"/>
      <c r="H88" s="178"/>
      <c r="I88" s="181"/>
      <c r="J88" s="192">
        <f>BK88</f>
        <v>0</v>
      </c>
      <c r="K88" s="178"/>
      <c r="L88" s="183"/>
      <c r="M88" s="184"/>
      <c r="N88" s="185"/>
      <c r="O88" s="185"/>
      <c r="P88" s="186">
        <f>SUM(P89:P96)</f>
        <v>0</v>
      </c>
      <c r="Q88" s="185"/>
      <c r="R88" s="186">
        <f>SUM(R89:R96)</f>
        <v>0.47911919999999997</v>
      </c>
      <c r="S88" s="185"/>
      <c r="T88" s="187">
        <f>SUM(T89:T96)</f>
        <v>0</v>
      </c>
      <c r="AR88" s="188" t="s">
        <v>76</v>
      </c>
      <c r="AT88" s="189" t="s">
        <v>67</v>
      </c>
      <c r="AU88" s="189" t="s">
        <v>76</v>
      </c>
      <c r="AY88" s="188" t="s">
        <v>166</v>
      </c>
      <c r="BK88" s="190">
        <f>SUM(BK89:BK96)</f>
        <v>0</v>
      </c>
    </row>
    <row r="89" spans="1:65" s="2" customFormat="1" ht="33" customHeight="1">
      <c r="A89" s="35"/>
      <c r="B89" s="36"/>
      <c r="C89" s="193" t="s">
        <v>76</v>
      </c>
      <c r="D89" s="193" t="s">
        <v>168</v>
      </c>
      <c r="E89" s="194" t="s">
        <v>850</v>
      </c>
      <c r="F89" s="195" t="s">
        <v>851</v>
      </c>
      <c r="G89" s="196" t="s">
        <v>213</v>
      </c>
      <c r="H89" s="197">
        <v>45.2</v>
      </c>
      <c r="I89" s="198"/>
      <c r="J89" s="199">
        <f>ROUND(I89*H89,2)</f>
        <v>0</v>
      </c>
      <c r="K89" s="195" t="s">
        <v>172</v>
      </c>
      <c r="L89" s="40"/>
      <c r="M89" s="200" t="s">
        <v>19</v>
      </c>
      <c r="N89" s="201" t="s">
        <v>39</v>
      </c>
      <c r="O89" s="65"/>
      <c r="P89" s="202">
        <f>O89*H89</f>
        <v>0</v>
      </c>
      <c r="Q89" s="202">
        <v>4.3839999999999999E-3</v>
      </c>
      <c r="R89" s="202">
        <f>Q89*H89</f>
        <v>0.19815679999999999</v>
      </c>
      <c r="S89" s="202">
        <v>0</v>
      </c>
      <c r="T89" s="20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173</v>
      </c>
      <c r="AT89" s="204" t="s">
        <v>168</v>
      </c>
      <c r="AU89" s="204" t="s">
        <v>78</v>
      </c>
      <c r="AY89" s="18" t="s">
        <v>166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8" t="s">
        <v>76</v>
      </c>
      <c r="BK89" s="205">
        <f>ROUND(I89*H89,2)</f>
        <v>0</v>
      </c>
      <c r="BL89" s="18" t="s">
        <v>173</v>
      </c>
      <c r="BM89" s="204" t="s">
        <v>852</v>
      </c>
    </row>
    <row r="90" spans="1:65" s="13" customFormat="1" ht="11.25">
      <c r="B90" s="206"/>
      <c r="C90" s="207"/>
      <c r="D90" s="208" t="s">
        <v>175</v>
      </c>
      <c r="E90" s="209" t="s">
        <v>19</v>
      </c>
      <c r="F90" s="210" t="s">
        <v>853</v>
      </c>
      <c r="G90" s="207"/>
      <c r="H90" s="209" t="s">
        <v>19</v>
      </c>
      <c r="I90" s="211"/>
      <c r="J90" s="207"/>
      <c r="K90" s="207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175</v>
      </c>
      <c r="AU90" s="216" t="s">
        <v>78</v>
      </c>
      <c r="AV90" s="13" t="s">
        <v>76</v>
      </c>
      <c r="AW90" s="13" t="s">
        <v>30</v>
      </c>
      <c r="AX90" s="13" t="s">
        <v>68</v>
      </c>
      <c r="AY90" s="216" t="s">
        <v>166</v>
      </c>
    </row>
    <row r="91" spans="1:65" s="14" customFormat="1" ht="11.25">
      <c r="B91" s="217"/>
      <c r="C91" s="218"/>
      <c r="D91" s="208" t="s">
        <v>175</v>
      </c>
      <c r="E91" s="219" t="s">
        <v>19</v>
      </c>
      <c r="F91" s="220" t="s">
        <v>854</v>
      </c>
      <c r="G91" s="218"/>
      <c r="H91" s="221">
        <v>45.2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175</v>
      </c>
      <c r="AU91" s="227" t="s">
        <v>78</v>
      </c>
      <c r="AV91" s="14" t="s">
        <v>78</v>
      </c>
      <c r="AW91" s="14" t="s">
        <v>30</v>
      </c>
      <c r="AX91" s="14" t="s">
        <v>76</v>
      </c>
      <c r="AY91" s="227" t="s">
        <v>166</v>
      </c>
    </row>
    <row r="92" spans="1:65" s="2" customFormat="1" ht="33" customHeight="1">
      <c r="A92" s="35"/>
      <c r="B92" s="36"/>
      <c r="C92" s="193" t="s">
        <v>78</v>
      </c>
      <c r="D92" s="193" t="s">
        <v>168</v>
      </c>
      <c r="E92" s="194" t="s">
        <v>855</v>
      </c>
      <c r="F92" s="195" t="s">
        <v>856</v>
      </c>
      <c r="G92" s="196" t="s">
        <v>275</v>
      </c>
      <c r="H92" s="197">
        <v>85</v>
      </c>
      <c r="I92" s="198"/>
      <c r="J92" s="199">
        <f>ROUND(I92*H92,2)</f>
        <v>0</v>
      </c>
      <c r="K92" s="195" t="s">
        <v>172</v>
      </c>
      <c r="L92" s="40"/>
      <c r="M92" s="200" t="s">
        <v>19</v>
      </c>
      <c r="N92" s="201" t="s">
        <v>39</v>
      </c>
      <c r="O92" s="65"/>
      <c r="P92" s="202">
        <f>O92*H92</f>
        <v>0</v>
      </c>
      <c r="Q92" s="202">
        <v>3.3054400000000002E-3</v>
      </c>
      <c r="R92" s="202">
        <f>Q92*H92</f>
        <v>0.2809624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173</v>
      </c>
      <c r="AT92" s="204" t="s">
        <v>168</v>
      </c>
      <c r="AU92" s="204" t="s">
        <v>78</v>
      </c>
      <c r="AY92" s="18" t="s">
        <v>166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8" t="s">
        <v>76</v>
      </c>
      <c r="BK92" s="205">
        <f>ROUND(I92*H92,2)</f>
        <v>0</v>
      </c>
      <c r="BL92" s="18" t="s">
        <v>173</v>
      </c>
      <c r="BM92" s="204" t="s">
        <v>857</v>
      </c>
    </row>
    <row r="93" spans="1:65" s="13" customFormat="1" ht="11.25">
      <c r="B93" s="206"/>
      <c r="C93" s="207"/>
      <c r="D93" s="208" t="s">
        <v>175</v>
      </c>
      <c r="E93" s="209" t="s">
        <v>19</v>
      </c>
      <c r="F93" s="210" t="s">
        <v>858</v>
      </c>
      <c r="G93" s="207"/>
      <c r="H93" s="209" t="s">
        <v>19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175</v>
      </c>
      <c r="AU93" s="216" t="s">
        <v>78</v>
      </c>
      <c r="AV93" s="13" t="s">
        <v>76</v>
      </c>
      <c r="AW93" s="13" t="s">
        <v>30</v>
      </c>
      <c r="AX93" s="13" t="s">
        <v>68</v>
      </c>
      <c r="AY93" s="216" t="s">
        <v>166</v>
      </c>
    </row>
    <row r="94" spans="1:65" s="14" customFormat="1" ht="11.25">
      <c r="B94" s="217"/>
      <c r="C94" s="218"/>
      <c r="D94" s="208" t="s">
        <v>175</v>
      </c>
      <c r="E94" s="219" t="s">
        <v>19</v>
      </c>
      <c r="F94" s="220" t="s">
        <v>656</v>
      </c>
      <c r="G94" s="218"/>
      <c r="H94" s="221">
        <v>85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175</v>
      </c>
      <c r="AU94" s="227" t="s">
        <v>78</v>
      </c>
      <c r="AV94" s="14" t="s">
        <v>78</v>
      </c>
      <c r="AW94" s="14" t="s">
        <v>30</v>
      </c>
      <c r="AX94" s="14" t="s">
        <v>76</v>
      </c>
      <c r="AY94" s="227" t="s">
        <v>166</v>
      </c>
    </row>
    <row r="95" spans="1:65" s="2" customFormat="1" ht="33" customHeight="1">
      <c r="A95" s="35"/>
      <c r="B95" s="36"/>
      <c r="C95" s="193" t="s">
        <v>183</v>
      </c>
      <c r="D95" s="193" t="s">
        <v>168</v>
      </c>
      <c r="E95" s="194" t="s">
        <v>859</v>
      </c>
      <c r="F95" s="195" t="s">
        <v>860</v>
      </c>
      <c r="G95" s="196" t="s">
        <v>213</v>
      </c>
      <c r="H95" s="197">
        <v>250</v>
      </c>
      <c r="I95" s="198"/>
      <c r="J95" s="199">
        <f>ROUND(I95*H95,2)</f>
        <v>0</v>
      </c>
      <c r="K95" s="195" t="s">
        <v>172</v>
      </c>
      <c r="L95" s="40"/>
      <c r="M95" s="200" t="s">
        <v>19</v>
      </c>
      <c r="N95" s="201" t="s">
        <v>39</v>
      </c>
      <c r="O95" s="65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173</v>
      </c>
      <c r="AT95" s="204" t="s">
        <v>168</v>
      </c>
      <c r="AU95" s="204" t="s">
        <v>78</v>
      </c>
      <c r="AY95" s="18" t="s">
        <v>166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76</v>
      </c>
      <c r="BK95" s="205">
        <f>ROUND(I95*H95,2)</f>
        <v>0</v>
      </c>
      <c r="BL95" s="18" t="s">
        <v>173</v>
      </c>
      <c r="BM95" s="204" t="s">
        <v>861</v>
      </c>
    </row>
    <row r="96" spans="1:65" s="2" customFormat="1" ht="33" customHeight="1">
      <c r="A96" s="35"/>
      <c r="B96" s="36"/>
      <c r="C96" s="193" t="s">
        <v>173</v>
      </c>
      <c r="D96" s="193" t="s">
        <v>168</v>
      </c>
      <c r="E96" s="194" t="s">
        <v>862</v>
      </c>
      <c r="F96" s="195" t="s">
        <v>863</v>
      </c>
      <c r="G96" s="196" t="s">
        <v>213</v>
      </c>
      <c r="H96" s="197">
        <v>95</v>
      </c>
      <c r="I96" s="198"/>
      <c r="J96" s="199">
        <f>ROUND(I96*H96,2)</f>
        <v>0</v>
      </c>
      <c r="K96" s="195" t="s">
        <v>172</v>
      </c>
      <c r="L96" s="40"/>
      <c r="M96" s="200" t="s">
        <v>19</v>
      </c>
      <c r="N96" s="201" t="s">
        <v>39</v>
      </c>
      <c r="O96" s="65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173</v>
      </c>
      <c r="AT96" s="204" t="s">
        <v>168</v>
      </c>
      <c r="AU96" s="204" t="s">
        <v>78</v>
      </c>
      <c r="AY96" s="18" t="s">
        <v>166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8" t="s">
        <v>76</v>
      </c>
      <c r="BK96" s="205">
        <f>ROUND(I96*H96,2)</f>
        <v>0</v>
      </c>
      <c r="BL96" s="18" t="s">
        <v>173</v>
      </c>
      <c r="BM96" s="204" t="s">
        <v>864</v>
      </c>
    </row>
    <row r="97" spans="1:65" s="12" customFormat="1" ht="22.9" customHeight="1">
      <c r="B97" s="177"/>
      <c r="C97" s="178"/>
      <c r="D97" s="179" t="s">
        <v>67</v>
      </c>
      <c r="E97" s="191" t="s">
        <v>230</v>
      </c>
      <c r="F97" s="191" t="s">
        <v>865</v>
      </c>
      <c r="G97" s="178"/>
      <c r="H97" s="178"/>
      <c r="I97" s="181"/>
      <c r="J97" s="192">
        <f>BK97</f>
        <v>0</v>
      </c>
      <c r="K97" s="178"/>
      <c r="L97" s="183"/>
      <c r="M97" s="184"/>
      <c r="N97" s="185"/>
      <c r="O97" s="185"/>
      <c r="P97" s="186">
        <f>SUM(P98:P103)</f>
        <v>0</v>
      </c>
      <c r="Q97" s="185"/>
      <c r="R97" s="186">
        <f>SUM(R98:R103)</f>
        <v>9.8750000000000001E-3</v>
      </c>
      <c r="S97" s="185"/>
      <c r="T97" s="187">
        <f>SUM(T98:T103)</f>
        <v>0</v>
      </c>
      <c r="AR97" s="188" t="s">
        <v>76</v>
      </c>
      <c r="AT97" s="189" t="s">
        <v>67</v>
      </c>
      <c r="AU97" s="189" t="s">
        <v>76</v>
      </c>
      <c r="AY97" s="188" t="s">
        <v>166</v>
      </c>
      <c r="BK97" s="190">
        <f>SUM(BK98:BK103)</f>
        <v>0</v>
      </c>
    </row>
    <row r="98" spans="1:65" s="2" customFormat="1" ht="44.25" customHeight="1">
      <c r="A98" s="35"/>
      <c r="B98" s="36"/>
      <c r="C98" s="193" t="s">
        <v>198</v>
      </c>
      <c r="D98" s="193" t="s">
        <v>168</v>
      </c>
      <c r="E98" s="194" t="s">
        <v>866</v>
      </c>
      <c r="F98" s="195" t="s">
        <v>867</v>
      </c>
      <c r="G98" s="196" t="s">
        <v>275</v>
      </c>
      <c r="H98" s="197">
        <v>2</v>
      </c>
      <c r="I98" s="198"/>
      <c r="J98" s="199">
        <f>ROUND(I98*H98,2)</f>
        <v>0</v>
      </c>
      <c r="K98" s="195" t="s">
        <v>172</v>
      </c>
      <c r="L98" s="40"/>
      <c r="M98" s="200" t="s">
        <v>19</v>
      </c>
      <c r="N98" s="201" t="s">
        <v>39</v>
      </c>
      <c r="O98" s="65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173</v>
      </c>
      <c r="AT98" s="204" t="s">
        <v>168</v>
      </c>
      <c r="AU98" s="204" t="s">
        <v>78</v>
      </c>
      <c r="AY98" s="18" t="s">
        <v>166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76</v>
      </c>
      <c r="BK98" s="205">
        <f>ROUND(I98*H98,2)</f>
        <v>0</v>
      </c>
      <c r="BL98" s="18" t="s">
        <v>173</v>
      </c>
      <c r="BM98" s="204" t="s">
        <v>868</v>
      </c>
    </row>
    <row r="99" spans="1:65" s="2" customFormat="1" ht="44.25" customHeight="1">
      <c r="A99" s="35"/>
      <c r="B99" s="36"/>
      <c r="C99" s="193" t="s">
        <v>204</v>
      </c>
      <c r="D99" s="193" t="s">
        <v>168</v>
      </c>
      <c r="E99" s="194" t="s">
        <v>869</v>
      </c>
      <c r="F99" s="195" t="s">
        <v>870</v>
      </c>
      <c r="G99" s="196" t="s">
        <v>275</v>
      </c>
      <c r="H99" s="197">
        <v>12</v>
      </c>
      <c r="I99" s="198"/>
      <c r="J99" s="199">
        <f>ROUND(I99*H99,2)</f>
        <v>0</v>
      </c>
      <c r="K99" s="195" t="s">
        <v>172</v>
      </c>
      <c r="L99" s="40"/>
      <c r="M99" s="200" t="s">
        <v>19</v>
      </c>
      <c r="N99" s="201" t="s">
        <v>39</v>
      </c>
      <c r="O99" s="65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173</v>
      </c>
      <c r="AT99" s="204" t="s">
        <v>168</v>
      </c>
      <c r="AU99" s="204" t="s">
        <v>78</v>
      </c>
      <c r="AY99" s="18" t="s">
        <v>166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76</v>
      </c>
      <c r="BK99" s="205">
        <f>ROUND(I99*H99,2)</f>
        <v>0</v>
      </c>
      <c r="BL99" s="18" t="s">
        <v>173</v>
      </c>
      <c r="BM99" s="204" t="s">
        <v>871</v>
      </c>
    </row>
    <row r="100" spans="1:65" s="2" customFormat="1" ht="44.25" customHeight="1">
      <c r="A100" s="35"/>
      <c r="B100" s="36"/>
      <c r="C100" s="193" t="s">
        <v>210</v>
      </c>
      <c r="D100" s="193" t="s">
        <v>168</v>
      </c>
      <c r="E100" s="194" t="s">
        <v>872</v>
      </c>
      <c r="F100" s="195" t="s">
        <v>873</v>
      </c>
      <c r="G100" s="196" t="s">
        <v>275</v>
      </c>
      <c r="H100" s="197">
        <v>2</v>
      </c>
      <c r="I100" s="198"/>
      <c r="J100" s="199">
        <f>ROUND(I100*H100,2)</f>
        <v>0</v>
      </c>
      <c r="K100" s="195" t="s">
        <v>172</v>
      </c>
      <c r="L100" s="40"/>
      <c r="M100" s="200" t="s">
        <v>19</v>
      </c>
      <c r="N100" s="201" t="s">
        <v>39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173</v>
      </c>
      <c r="AT100" s="204" t="s">
        <v>168</v>
      </c>
      <c r="AU100" s="204" t="s">
        <v>78</v>
      </c>
      <c r="AY100" s="18" t="s">
        <v>166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76</v>
      </c>
      <c r="BK100" s="205">
        <f>ROUND(I100*H100,2)</f>
        <v>0</v>
      </c>
      <c r="BL100" s="18" t="s">
        <v>173</v>
      </c>
      <c r="BM100" s="204" t="s">
        <v>874</v>
      </c>
    </row>
    <row r="101" spans="1:65" s="2" customFormat="1" ht="33" customHeight="1">
      <c r="A101" s="35"/>
      <c r="B101" s="36"/>
      <c r="C101" s="193" t="s">
        <v>188</v>
      </c>
      <c r="D101" s="193" t="s">
        <v>168</v>
      </c>
      <c r="E101" s="194" t="s">
        <v>875</v>
      </c>
      <c r="F101" s="195" t="s">
        <v>876</v>
      </c>
      <c r="G101" s="196" t="s">
        <v>213</v>
      </c>
      <c r="H101" s="197">
        <v>250</v>
      </c>
      <c r="I101" s="198"/>
      <c r="J101" s="199">
        <f>ROUND(I101*H101,2)</f>
        <v>0</v>
      </c>
      <c r="K101" s="195" t="s">
        <v>172</v>
      </c>
      <c r="L101" s="40"/>
      <c r="M101" s="200" t="s">
        <v>19</v>
      </c>
      <c r="N101" s="201" t="s">
        <v>39</v>
      </c>
      <c r="O101" s="65"/>
      <c r="P101" s="202">
        <f>O101*H101</f>
        <v>0</v>
      </c>
      <c r="Q101" s="202">
        <v>3.9499999999999998E-5</v>
      </c>
      <c r="R101" s="202">
        <f>Q101*H101</f>
        <v>9.8750000000000001E-3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173</v>
      </c>
      <c r="AT101" s="204" t="s">
        <v>168</v>
      </c>
      <c r="AU101" s="204" t="s">
        <v>78</v>
      </c>
      <c r="AY101" s="18" t="s">
        <v>166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76</v>
      </c>
      <c r="BK101" s="205">
        <f>ROUND(I101*H101,2)</f>
        <v>0</v>
      </c>
      <c r="BL101" s="18" t="s">
        <v>173</v>
      </c>
      <c r="BM101" s="204" t="s">
        <v>877</v>
      </c>
    </row>
    <row r="102" spans="1:65" s="13" customFormat="1" ht="11.25">
      <c r="B102" s="206"/>
      <c r="C102" s="207"/>
      <c r="D102" s="208" t="s">
        <v>175</v>
      </c>
      <c r="E102" s="209" t="s">
        <v>19</v>
      </c>
      <c r="F102" s="210" t="s">
        <v>878</v>
      </c>
      <c r="G102" s="207"/>
      <c r="H102" s="209" t="s">
        <v>19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175</v>
      </c>
      <c r="AU102" s="216" t="s">
        <v>78</v>
      </c>
      <c r="AV102" s="13" t="s">
        <v>76</v>
      </c>
      <c r="AW102" s="13" t="s">
        <v>30</v>
      </c>
      <c r="AX102" s="13" t="s">
        <v>68</v>
      </c>
      <c r="AY102" s="216" t="s">
        <v>166</v>
      </c>
    </row>
    <row r="103" spans="1:65" s="14" customFormat="1" ht="11.25">
      <c r="B103" s="217"/>
      <c r="C103" s="218"/>
      <c r="D103" s="208" t="s">
        <v>175</v>
      </c>
      <c r="E103" s="219" t="s">
        <v>19</v>
      </c>
      <c r="F103" s="220" t="s">
        <v>879</v>
      </c>
      <c r="G103" s="218"/>
      <c r="H103" s="221">
        <v>250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175</v>
      </c>
      <c r="AU103" s="227" t="s">
        <v>78</v>
      </c>
      <c r="AV103" s="14" t="s">
        <v>78</v>
      </c>
      <c r="AW103" s="14" t="s">
        <v>30</v>
      </c>
      <c r="AX103" s="14" t="s">
        <v>76</v>
      </c>
      <c r="AY103" s="227" t="s">
        <v>166</v>
      </c>
    </row>
    <row r="104" spans="1:65" s="12" customFormat="1" ht="22.9" customHeight="1">
      <c r="B104" s="177"/>
      <c r="C104" s="178"/>
      <c r="D104" s="179" t="s">
        <v>67</v>
      </c>
      <c r="E104" s="191" t="s">
        <v>340</v>
      </c>
      <c r="F104" s="191" t="s">
        <v>809</v>
      </c>
      <c r="G104" s="178"/>
      <c r="H104" s="178"/>
      <c r="I104" s="181"/>
      <c r="J104" s="192">
        <f>BK104</f>
        <v>0</v>
      </c>
      <c r="K104" s="178"/>
      <c r="L104" s="183"/>
      <c r="M104" s="184"/>
      <c r="N104" s="185"/>
      <c r="O104" s="185"/>
      <c r="P104" s="186">
        <f>SUM(P105:P109)</f>
        <v>0</v>
      </c>
      <c r="Q104" s="185"/>
      <c r="R104" s="186">
        <f>SUM(R105:R109)</f>
        <v>0</v>
      </c>
      <c r="S104" s="185"/>
      <c r="T104" s="187">
        <f>SUM(T105:T109)</f>
        <v>0</v>
      </c>
      <c r="AR104" s="188" t="s">
        <v>76</v>
      </c>
      <c r="AT104" s="189" t="s">
        <v>67</v>
      </c>
      <c r="AU104" s="189" t="s">
        <v>76</v>
      </c>
      <c r="AY104" s="188" t="s">
        <v>166</v>
      </c>
      <c r="BK104" s="190">
        <f>SUM(BK105:BK109)</f>
        <v>0</v>
      </c>
    </row>
    <row r="105" spans="1:65" s="2" customFormat="1" ht="33" customHeight="1">
      <c r="A105" s="35"/>
      <c r="B105" s="36"/>
      <c r="C105" s="193" t="s">
        <v>230</v>
      </c>
      <c r="D105" s="193" t="s">
        <v>168</v>
      </c>
      <c r="E105" s="194" t="s">
        <v>880</v>
      </c>
      <c r="F105" s="195" t="s">
        <v>881</v>
      </c>
      <c r="G105" s="196" t="s">
        <v>187</v>
      </c>
      <c r="H105" s="197">
        <v>0.5</v>
      </c>
      <c r="I105" s="198"/>
      <c r="J105" s="199">
        <f>ROUND(I105*H105,2)</f>
        <v>0</v>
      </c>
      <c r="K105" s="195" t="s">
        <v>172</v>
      </c>
      <c r="L105" s="40"/>
      <c r="M105" s="200" t="s">
        <v>19</v>
      </c>
      <c r="N105" s="201" t="s">
        <v>39</v>
      </c>
      <c r="O105" s="65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173</v>
      </c>
      <c r="AT105" s="204" t="s">
        <v>168</v>
      </c>
      <c r="AU105" s="204" t="s">
        <v>78</v>
      </c>
      <c r="AY105" s="18" t="s">
        <v>166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76</v>
      </c>
      <c r="BK105" s="205">
        <f>ROUND(I105*H105,2)</f>
        <v>0</v>
      </c>
      <c r="BL105" s="18" t="s">
        <v>173</v>
      </c>
      <c r="BM105" s="204" t="s">
        <v>882</v>
      </c>
    </row>
    <row r="106" spans="1:65" s="2" customFormat="1" ht="21.75" customHeight="1">
      <c r="A106" s="35"/>
      <c r="B106" s="36"/>
      <c r="C106" s="193" t="s">
        <v>239</v>
      </c>
      <c r="D106" s="193" t="s">
        <v>168</v>
      </c>
      <c r="E106" s="194" t="s">
        <v>347</v>
      </c>
      <c r="F106" s="195" t="s">
        <v>348</v>
      </c>
      <c r="G106" s="196" t="s">
        <v>187</v>
      </c>
      <c r="H106" s="197">
        <v>0.5</v>
      </c>
      <c r="I106" s="198"/>
      <c r="J106" s="199">
        <f>ROUND(I106*H106,2)</f>
        <v>0</v>
      </c>
      <c r="K106" s="195" t="s">
        <v>172</v>
      </c>
      <c r="L106" s="40"/>
      <c r="M106" s="200" t="s">
        <v>19</v>
      </c>
      <c r="N106" s="201" t="s">
        <v>39</v>
      </c>
      <c r="O106" s="65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173</v>
      </c>
      <c r="AT106" s="204" t="s">
        <v>168</v>
      </c>
      <c r="AU106" s="204" t="s">
        <v>78</v>
      </c>
      <c r="AY106" s="18" t="s">
        <v>166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76</v>
      </c>
      <c r="BK106" s="205">
        <f>ROUND(I106*H106,2)</f>
        <v>0</v>
      </c>
      <c r="BL106" s="18" t="s">
        <v>173</v>
      </c>
      <c r="BM106" s="204" t="s">
        <v>883</v>
      </c>
    </row>
    <row r="107" spans="1:65" s="2" customFormat="1" ht="33" customHeight="1">
      <c r="A107" s="35"/>
      <c r="B107" s="36"/>
      <c r="C107" s="193" t="s">
        <v>243</v>
      </c>
      <c r="D107" s="193" t="s">
        <v>168</v>
      </c>
      <c r="E107" s="194" t="s">
        <v>351</v>
      </c>
      <c r="F107" s="195" t="s">
        <v>352</v>
      </c>
      <c r="G107" s="196" t="s">
        <v>187</v>
      </c>
      <c r="H107" s="197">
        <v>15</v>
      </c>
      <c r="I107" s="198"/>
      <c r="J107" s="199">
        <f>ROUND(I107*H107,2)</f>
        <v>0</v>
      </c>
      <c r="K107" s="195" t="s">
        <v>172</v>
      </c>
      <c r="L107" s="40"/>
      <c r="M107" s="200" t="s">
        <v>19</v>
      </c>
      <c r="N107" s="201" t="s">
        <v>39</v>
      </c>
      <c r="O107" s="65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173</v>
      </c>
      <c r="AT107" s="204" t="s">
        <v>168</v>
      </c>
      <c r="AU107" s="204" t="s">
        <v>78</v>
      </c>
      <c r="AY107" s="18" t="s">
        <v>166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76</v>
      </c>
      <c r="BK107" s="205">
        <f>ROUND(I107*H107,2)</f>
        <v>0</v>
      </c>
      <c r="BL107" s="18" t="s">
        <v>173</v>
      </c>
      <c r="BM107" s="204" t="s">
        <v>884</v>
      </c>
    </row>
    <row r="108" spans="1:65" s="14" customFormat="1" ht="11.25">
      <c r="B108" s="217"/>
      <c r="C108" s="218"/>
      <c r="D108" s="208" t="s">
        <v>175</v>
      </c>
      <c r="E108" s="219" t="s">
        <v>19</v>
      </c>
      <c r="F108" s="220" t="s">
        <v>885</v>
      </c>
      <c r="G108" s="218"/>
      <c r="H108" s="221">
        <v>15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175</v>
      </c>
      <c r="AU108" s="227" t="s">
        <v>78</v>
      </c>
      <c r="AV108" s="14" t="s">
        <v>78</v>
      </c>
      <c r="AW108" s="14" t="s">
        <v>30</v>
      </c>
      <c r="AX108" s="14" t="s">
        <v>76</v>
      </c>
      <c r="AY108" s="227" t="s">
        <v>166</v>
      </c>
    </row>
    <row r="109" spans="1:65" s="2" customFormat="1" ht="33" customHeight="1">
      <c r="A109" s="35"/>
      <c r="B109" s="36"/>
      <c r="C109" s="193" t="s">
        <v>249</v>
      </c>
      <c r="D109" s="193" t="s">
        <v>168</v>
      </c>
      <c r="E109" s="194" t="s">
        <v>886</v>
      </c>
      <c r="F109" s="195" t="s">
        <v>887</v>
      </c>
      <c r="G109" s="196" t="s">
        <v>187</v>
      </c>
      <c r="H109" s="197">
        <v>0.5</v>
      </c>
      <c r="I109" s="198"/>
      <c r="J109" s="199">
        <f>ROUND(I109*H109,2)</f>
        <v>0</v>
      </c>
      <c r="K109" s="195" t="s">
        <v>172</v>
      </c>
      <c r="L109" s="40"/>
      <c r="M109" s="200" t="s">
        <v>19</v>
      </c>
      <c r="N109" s="201" t="s">
        <v>39</v>
      </c>
      <c r="O109" s="65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173</v>
      </c>
      <c r="AT109" s="204" t="s">
        <v>168</v>
      </c>
      <c r="AU109" s="204" t="s">
        <v>78</v>
      </c>
      <c r="AY109" s="18" t="s">
        <v>166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76</v>
      </c>
      <c r="BK109" s="205">
        <f>ROUND(I109*H109,2)</f>
        <v>0</v>
      </c>
      <c r="BL109" s="18" t="s">
        <v>173</v>
      </c>
      <c r="BM109" s="204" t="s">
        <v>888</v>
      </c>
    </row>
    <row r="110" spans="1:65" s="12" customFormat="1" ht="22.9" customHeight="1">
      <c r="B110" s="177"/>
      <c r="C110" s="178"/>
      <c r="D110" s="179" t="s">
        <v>67</v>
      </c>
      <c r="E110" s="191" t="s">
        <v>359</v>
      </c>
      <c r="F110" s="191" t="s">
        <v>889</v>
      </c>
      <c r="G110" s="178"/>
      <c r="H110" s="178"/>
      <c r="I110" s="181"/>
      <c r="J110" s="192">
        <f>BK110</f>
        <v>0</v>
      </c>
      <c r="K110" s="178"/>
      <c r="L110" s="183"/>
      <c r="M110" s="184"/>
      <c r="N110" s="185"/>
      <c r="O110" s="185"/>
      <c r="P110" s="186">
        <f>P111</f>
        <v>0</v>
      </c>
      <c r="Q110" s="185"/>
      <c r="R110" s="186">
        <f>R111</f>
        <v>0</v>
      </c>
      <c r="S110" s="185"/>
      <c r="T110" s="187">
        <f>T111</f>
        <v>0</v>
      </c>
      <c r="AR110" s="188" t="s">
        <v>76</v>
      </c>
      <c r="AT110" s="189" t="s">
        <v>67</v>
      </c>
      <c r="AU110" s="189" t="s">
        <v>76</v>
      </c>
      <c r="AY110" s="188" t="s">
        <v>166</v>
      </c>
      <c r="BK110" s="190">
        <f>BK111</f>
        <v>0</v>
      </c>
    </row>
    <row r="111" spans="1:65" s="2" customFormat="1" ht="44.25" customHeight="1">
      <c r="A111" s="35"/>
      <c r="B111" s="36"/>
      <c r="C111" s="193" t="s">
        <v>257</v>
      </c>
      <c r="D111" s="193" t="s">
        <v>168</v>
      </c>
      <c r="E111" s="194" t="s">
        <v>890</v>
      </c>
      <c r="F111" s="195" t="s">
        <v>891</v>
      </c>
      <c r="G111" s="196" t="s">
        <v>187</v>
      </c>
      <c r="H111" s="197">
        <v>0.84299999999999997</v>
      </c>
      <c r="I111" s="198"/>
      <c r="J111" s="199">
        <f>ROUND(I111*H111,2)</f>
        <v>0</v>
      </c>
      <c r="K111" s="195" t="s">
        <v>172</v>
      </c>
      <c r="L111" s="40"/>
      <c r="M111" s="200" t="s">
        <v>19</v>
      </c>
      <c r="N111" s="201" t="s">
        <v>39</v>
      </c>
      <c r="O111" s="65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173</v>
      </c>
      <c r="AT111" s="204" t="s">
        <v>168</v>
      </c>
      <c r="AU111" s="204" t="s">
        <v>78</v>
      </c>
      <c r="AY111" s="18" t="s">
        <v>166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76</v>
      </c>
      <c r="BK111" s="205">
        <f>ROUND(I111*H111,2)</f>
        <v>0</v>
      </c>
      <c r="BL111" s="18" t="s">
        <v>173</v>
      </c>
      <c r="BM111" s="204" t="s">
        <v>892</v>
      </c>
    </row>
    <row r="112" spans="1:65" s="12" customFormat="1" ht="25.9" customHeight="1">
      <c r="B112" s="177"/>
      <c r="C112" s="178"/>
      <c r="D112" s="179" t="s">
        <v>67</v>
      </c>
      <c r="E112" s="180" t="s">
        <v>368</v>
      </c>
      <c r="F112" s="180" t="s">
        <v>369</v>
      </c>
      <c r="G112" s="178"/>
      <c r="H112" s="178"/>
      <c r="I112" s="181"/>
      <c r="J112" s="182">
        <f>BK112</f>
        <v>0</v>
      </c>
      <c r="K112" s="178"/>
      <c r="L112" s="183"/>
      <c r="M112" s="184"/>
      <c r="N112" s="185"/>
      <c r="O112" s="185"/>
      <c r="P112" s="186">
        <f>P113</f>
        <v>0</v>
      </c>
      <c r="Q112" s="185"/>
      <c r="R112" s="186">
        <f>R113</f>
        <v>0.51765950849000009</v>
      </c>
      <c r="S112" s="185"/>
      <c r="T112" s="187">
        <f>T113</f>
        <v>0</v>
      </c>
      <c r="AR112" s="188" t="s">
        <v>78</v>
      </c>
      <c r="AT112" s="189" t="s">
        <v>67</v>
      </c>
      <c r="AU112" s="189" t="s">
        <v>68</v>
      </c>
      <c r="AY112" s="188" t="s">
        <v>166</v>
      </c>
      <c r="BK112" s="190">
        <f>BK113</f>
        <v>0</v>
      </c>
    </row>
    <row r="113" spans="1:65" s="12" customFormat="1" ht="22.9" customHeight="1">
      <c r="B113" s="177"/>
      <c r="C113" s="178"/>
      <c r="D113" s="179" t="s">
        <v>67</v>
      </c>
      <c r="E113" s="191" t="s">
        <v>893</v>
      </c>
      <c r="F113" s="191" t="s">
        <v>894</v>
      </c>
      <c r="G113" s="178"/>
      <c r="H113" s="178"/>
      <c r="I113" s="181"/>
      <c r="J113" s="192">
        <f>BK113</f>
        <v>0</v>
      </c>
      <c r="K113" s="178"/>
      <c r="L113" s="183"/>
      <c r="M113" s="184"/>
      <c r="N113" s="185"/>
      <c r="O113" s="185"/>
      <c r="P113" s="186">
        <f>SUM(P114:P134)</f>
        <v>0</v>
      </c>
      <c r="Q113" s="185"/>
      <c r="R113" s="186">
        <f>SUM(R114:R134)</f>
        <v>0.51765950849000009</v>
      </c>
      <c r="S113" s="185"/>
      <c r="T113" s="187">
        <f>SUM(T114:T134)</f>
        <v>0</v>
      </c>
      <c r="AR113" s="188" t="s">
        <v>78</v>
      </c>
      <c r="AT113" s="189" t="s">
        <v>67</v>
      </c>
      <c r="AU113" s="189" t="s">
        <v>76</v>
      </c>
      <c r="AY113" s="188" t="s">
        <v>166</v>
      </c>
      <c r="BK113" s="190">
        <f>SUM(BK114:BK134)</f>
        <v>0</v>
      </c>
    </row>
    <row r="114" spans="1:65" s="2" customFormat="1" ht="21.75" customHeight="1">
      <c r="A114" s="35"/>
      <c r="B114" s="36"/>
      <c r="C114" s="193" t="s">
        <v>266</v>
      </c>
      <c r="D114" s="193" t="s">
        <v>168</v>
      </c>
      <c r="E114" s="194" t="s">
        <v>895</v>
      </c>
      <c r="F114" s="195" t="s">
        <v>896</v>
      </c>
      <c r="G114" s="196" t="s">
        <v>213</v>
      </c>
      <c r="H114" s="197">
        <v>105</v>
      </c>
      <c r="I114" s="198"/>
      <c r="J114" s="199">
        <f>ROUND(I114*H114,2)</f>
        <v>0</v>
      </c>
      <c r="K114" s="195" t="s">
        <v>172</v>
      </c>
      <c r="L114" s="40"/>
      <c r="M114" s="200" t="s">
        <v>19</v>
      </c>
      <c r="N114" s="201" t="s">
        <v>39</v>
      </c>
      <c r="O114" s="65"/>
      <c r="P114" s="202">
        <f>O114*H114</f>
        <v>0</v>
      </c>
      <c r="Q114" s="202">
        <v>2.08E-6</v>
      </c>
      <c r="R114" s="202">
        <f>Q114*H114</f>
        <v>2.184E-4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173</v>
      </c>
      <c r="AT114" s="204" t="s">
        <v>168</v>
      </c>
      <c r="AU114" s="204" t="s">
        <v>78</v>
      </c>
      <c r="AY114" s="18" t="s">
        <v>166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76</v>
      </c>
      <c r="BK114" s="205">
        <f>ROUND(I114*H114,2)</f>
        <v>0</v>
      </c>
      <c r="BL114" s="18" t="s">
        <v>173</v>
      </c>
      <c r="BM114" s="204" t="s">
        <v>897</v>
      </c>
    </row>
    <row r="115" spans="1:65" s="2" customFormat="1" ht="21.75" customHeight="1">
      <c r="A115" s="35"/>
      <c r="B115" s="36"/>
      <c r="C115" s="193" t="s">
        <v>8</v>
      </c>
      <c r="D115" s="193" t="s">
        <v>168</v>
      </c>
      <c r="E115" s="194" t="s">
        <v>898</v>
      </c>
      <c r="F115" s="195" t="s">
        <v>899</v>
      </c>
      <c r="G115" s="196" t="s">
        <v>213</v>
      </c>
      <c r="H115" s="197">
        <v>390.86099999999999</v>
      </c>
      <c r="I115" s="198"/>
      <c r="J115" s="199">
        <f>ROUND(I115*H115,2)</f>
        <v>0</v>
      </c>
      <c r="K115" s="195" t="s">
        <v>172</v>
      </c>
      <c r="L115" s="40"/>
      <c r="M115" s="200" t="s">
        <v>19</v>
      </c>
      <c r="N115" s="201" t="s">
        <v>39</v>
      </c>
      <c r="O115" s="65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278</v>
      </c>
      <c r="AT115" s="204" t="s">
        <v>168</v>
      </c>
      <c r="AU115" s="204" t="s">
        <v>78</v>
      </c>
      <c r="AY115" s="18" t="s">
        <v>166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8" t="s">
        <v>76</v>
      </c>
      <c r="BK115" s="205">
        <f>ROUND(I115*H115,2)</f>
        <v>0</v>
      </c>
      <c r="BL115" s="18" t="s">
        <v>278</v>
      </c>
      <c r="BM115" s="204" t="s">
        <v>900</v>
      </c>
    </row>
    <row r="116" spans="1:65" s="14" customFormat="1" ht="11.25">
      <c r="B116" s="217"/>
      <c r="C116" s="218"/>
      <c r="D116" s="208" t="s">
        <v>175</v>
      </c>
      <c r="E116" s="219" t="s">
        <v>19</v>
      </c>
      <c r="F116" s="220" t="s">
        <v>901</v>
      </c>
      <c r="G116" s="218"/>
      <c r="H116" s="221">
        <v>390.86099999999999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175</v>
      </c>
      <c r="AU116" s="227" t="s">
        <v>78</v>
      </c>
      <c r="AV116" s="14" t="s">
        <v>78</v>
      </c>
      <c r="AW116" s="14" t="s">
        <v>30</v>
      </c>
      <c r="AX116" s="14" t="s">
        <v>76</v>
      </c>
      <c r="AY116" s="227" t="s">
        <v>166</v>
      </c>
    </row>
    <row r="117" spans="1:65" s="2" customFormat="1" ht="55.5" customHeight="1">
      <c r="A117" s="35"/>
      <c r="B117" s="36"/>
      <c r="C117" s="193" t="s">
        <v>278</v>
      </c>
      <c r="D117" s="193" t="s">
        <v>168</v>
      </c>
      <c r="E117" s="194" t="s">
        <v>902</v>
      </c>
      <c r="F117" s="195" t="s">
        <v>903</v>
      </c>
      <c r="G117" s="196" t="s">
        <v>213</v>
      </c>
      <c r="H117" s="197">
        <v>390.86099999999999</v>
      </c>
      <c r="I117" s="198"/>
      <c r="J117" s="199">
        <f>ROUND(I117*H117,2)</f>
        <v>0</v>
      </c>
      <c r="K117" s="195" t="s">
        <v>172</v>
      </c>
      <c r="L117" s="40"/>
      <c r="M117" s="200" t="s">
        <v>19</v>
      </c>
      <c r="N117" s="201" t="s">
        <v>39</v>
      </c>
      <c r="O117" s="65"/>
      <c r="P117" s="202">
        <f>O117*H117</f>
        <v>0</v>
      </c>
      <c r="Q117" s="202">
        <v>3.3799999999999998E-4</v>
      </c>
      <c r="R117" s="202">
        <f>Q117*H117</f>
        <v>0.132111018</v>
      </c>
      <c r="S117" s="202">
        <v>0</v>
      </c>
      <c r="T117" s="20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278</v>
      </c>
      <c r="AT117" s="204" t="s">
        <v>168</v>
      </c>
      <c r="AU117" s="204" t="s">
        <v>78</v>
      </c>
      <c r="AY117" s="18" t="s">
        <v>166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76</v>
      </c>
      <c r="BK117" s="205">
        <f>ROUND(I117*H117,2)</f>
        <v>0</v>
      </c>
      <c r="BL117" s="18" t="s">
        <v>278</v>
      </c>
      <c r="BM117" s="204" t="s">
        <v>904</v>
      </c>
    </row>
    <row r="118" spans="1:65" s="13" customFormat="1" ht="11.25">
      <c r="B118" s="206"/>
      <c r="C118" s="207"/>
      <c r="D118" s="208" t="s">
        <v>175</v>
      </c>
      <c r="E118" s="209" t="s">
        <v>19</v>
      </c>
      <c r="F118" s="210" t="s">
        <v>905</v>
      </c>
      <c r="G118" s="207"/>
      <c r="H118" s="209" t="s">
        <v>19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175</v>
      </c>
      <c r="AU118" s="216" t="s">
        <v>78</v>
      </c>
      <c r="AV118" s="13" t="s">
        <v>76</v>
      </c>
      <c r="AW118" s="13" t="s">
        <v>30</v>
      </c>
      <c r="AX118" s="13" t="s">
        <v>68</v>
      </c>
      <c r="AY118" s="216" t="s">
        <v>166</v>
      </c>
    </row>
    <row r="119" spans="1:65" s="14" customFormat="1" ht="11.25">
      <c r="B119" s="217"/>
      <c r="C119" s="218"/>
      <c r="D119" s="208" t="s">
        <v>175</v>
      </c>
      <c r="E119" s="219" t="s">
        <v>19</v>
      </c>
      <c r="F119" s="220" t="s">
        <v>906</v>
      </c>
      <c r="G119" s="218"/>
      <c r="H119" s="221">
        <v>390.86099999999999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175</v>
      </c>
      <c r="AU119" s="227" t="s">
        <v>78</v>
      </c>
      <c r="AV119" s="14" t="s">
        <v>78</v>
      </c>
      <c r="AW119" s="14" t="s">
        <v>30</v>
      </c>
      <c r="AX119" s="14" t="s">
        <v>76</v>
      </c>
      <c r="AY119" s="227" t="s">
        <v>166</v>
      </c>
    </row>
    <row r="120" spans="1:65" s="2" customFormat="1" ht="33" customHeight="1">
      <c r="A120" s="35"/>
      <c r="B120" s="36"/>
      <c r="C120" s="193" t="s">
        <v>282</v>
      </c>
      <c r="D120" s="193" t="s">
        <v>168</v>
      </c>
      <c r="E120" s="194" t="s">
        <v>907</v>
      </c>
      <c r="F120" s="195" t="s">
        <v>908</v>
      </c>
      <c r="G120" s="196" t="s">
        <v>337</v>
      </c>
      <c r="H120" s="197">
        <v>58</v>
      </c>
      <c r="I120" s="198"/>
      <c r="J120" s="199">
        <f>ROUND(I120*H120,2)</f>
        <v>0</v>
      </c>
      <c r="K120" s="195" t="s">
        <v>172</v>
      </c>
      <c r="L120" s="40"/>
      <c r="M120" s="200" t="s">
        <v>19</v>
      </c>
      <c r="N120" s="201" t="s">
        <v>39</v>
      </c>
      <c r="O120" s="65"/>
      <c r="P120" s="202">
        <f>O120*H120</f>
        <v>0</v>
      </c>
      <c r="Q120" s="202">
        <v>1.7515000000000001E-6</v>
      </c>
      <c r="R120" s="202">
        <f>Q120*H120</f>
        <v>1.01587E-4</v>
      </c>
      <c r="S120" s="202">
        <v>0</v>
      </c>
      <c r="T120" s="20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278</v>
      </c>
      <c r="AT120" s="204" t="s">
        <v>168</v>
      </c>
      <c r="AU120" s="204" t="s">
        <v>78</v>
      </c>
      <c r="AY120" s="18" t="s">
        <v>166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76</v>
      </c>
      <c r="BK120" s="205">
        <f>ROUND(I120*H120,2)</f>
        <v>0</v>
      </c>
      <c r="BL120" s="18" t="s">
        <v>278</v>
      </c>
      <c r="BM120" s="204" t="s">
        <v>909</v>
      </c>
    </row>
    <row r="121" spans="1:65" s="2" customFormat="1" ht="33" customHeight="1">
      <c r="A121" s="35"/>
      <c r="B121" s="36"/>
      <c r="C121" s="193" t="s">
        <v>287</v>
      </c>
      <c r="D121" s="193" t="s">
        <v>168</v>
      </c>
      <c r="E121" s="194" t="s">
        <v>910</v>
      </c>
      <c r="F121" s="195" t="s">
        <v>911</v>
      </c>
      <c r="G121" s="196" t="s">
        <v>337</v>
      </c>
      <c r="H121" s="197">
        <v>35</v>
      </c>
      <c r="I121" s="198"/>
      <c r="J121" s="199">
        <f>ROUND(I121*H121,2)</f>
        <v>0</v>
      </c>
      <c r="K121" s="195" t="s">
        <v>172</v>
      </c>
      <c r="L121" s="40"/>
      <c r="M121" s="200" t="s">
        <v>19</v>
      </c>
      <c r="N121" s="201" t="s">
        <v>39</v>
      </c>
      <c r="O121" s="65"/>
      <c r="P121" s="202">
        <f>O121*H121</f>
        <v>0</v>
      </c>
      <c r="Q121" s="202">
        <v>3.08264E-5</v>
      </c>
      <c r="R121" s="202">
        <f>Q121*H121</f>
        <v>1.078924E-3</v>
      </c>
      <c r="S121" s="202">
        <v>0</v>
      </c>
      <c r="T121" s="20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278</v>
      </c>
      <c r="AT121" s="204" t="s">
        <v>168</v>
      </c>
      <c r="AU121" s="204" t="s">
        <v>78</v>
      </c>
      <c r="AY121" s="18" t="s">
        <v>166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8" t="s">
        <v>76</v>
      </c>
      <c r="BK121" s="205">
        <f>ROUND(I121*H121,2)</f>
        <v>0</v>
      </c>
      <c r="BL121" s="18" t="s">
        <v>278</v>
      </c>
      <c r="BM121" s="204" t="s">
        <v>912</v>
      </c>
    </row>
    <row r="122" spans="1:65" s="2" customFormat="1" ht="33" customHeight="1">
      <c r="A122" s="35"/>
      <c r="B122" s="36"/>
      <c r="C122" s="193" t="s">
        <v>291</v>
      </c>
      <c r="D122" s="193" t="s">
        <v>168</v>
      </c>
      <c r="E122" s="194" t="s">
        <v>913</v>
      </c>
      <c r="F122" s="195" t="s">
        <v>914</v>
      </c>
      <c r="G122" s="196" t="s">
        <v>275</v>
      </c>
      <c r="H122" s="197">
        <v>35</v>
      </c>
      <c r="I122" s="198"/>
      <c r="J122" s="199">
        <f>ROUND(I122*H122,2)</f>
        <v>0</v>
      </c>
      <c r="K122" s="195" t="s">
        <v>172</v>
      </c>
      <c r="L122" s="40"/>
      <c r="M122" s="200" t="s">
        <v>19</v>
      </c>
      <c r="N122" s="201" t="s">
        <v>39</v>
      </c>
      <c r="O122" s="65"/>
      <c r="P122" s="202">
        <f>O122*H122</f>
        <v>0</v>
      </c>
      <c r="Q122" s="202">
        <v>1.1249999999999999E-3</v>
      </c>
      <c r="R122" s="202">
        <f>Q122*H122</f>
        <v>3.9375E-2</v>
      </c>
      <c r="S122" s="202">
        <v>0</v>
      </c>
      <c r="T122" s="20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278</v>
      </c>
      <c r="AT122" s="204" t="s">
        <v>168</v>
      </c>
      <c r="AU122" s="204" t="s">
        <v>78</v>
      </c>
      <c r="AY122" s="18" t="s">
        <v>166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76</v>
      </c>
      <c r="BK122" s="205">
        <f>ROUND(I122*H122,2)</f>
        <v>0</v>
      </c>
      <c r="BL122" s="18" t="s">
        <v>278</v>
      </c>
      <c r="BM122" s="204" t="s">
        <v>915</v>
      </c>
    </row>
    <row r="123" spans="1:65" s="2" customFormat="1" ht="33" customHeight="1">
      <c r="A123" s="35"/>
      <c r="B123" s="36"/>
      <c r="C123" s="193" t="s">
        <v>297</v>
      </c>
      <c r="D123" s="193" t="s">
        <v>168</v>
      </c>
      <c r="E123" s="194" t="s">
        <v>916</v>
      </c>
      <c r="F123" s="195" t="s">
        <v>917</v>
      </c>
      <c r="G123" s="196" t="s">
        <v>213</v>
      </c>
      <c r="H123" s="197">
        <v>390.86099999999999</v>
      </c>
      <c r="I123" s="198"/>
      <c r="J123" s="199">
        <f>ROUND(I123*H123,2)</f>
        <v>0</v>
      </c>
      <c r="K123" s="195" t="s">
        <v>172</v>
      </c>
      <c r="L123" s="40"/>
      <c r="M123" s="200" t="s">
        <v>19</v>
      </c>
      <c r="N123" s="201" t="s">
        <v>39</v>
      </c>
      <c r="O123" s="65"/>
      <c r="P123" s="202">
        <f>O123*H123</f>
        <v>0</v>
      </c>
      <c r="Q123" s="202">
        <v>1.3999999999999999E-4</v>
      </c>
      <c r="R123" s="202">
        <f>Q123*H123</f>
        <v>5.4720539999999991E-2</v>
      </c>
      <c r="S123" s="202">
        <v>0</v>
      </c>
      <c r="T123" s="20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278</v>
      </c>
      <c r="AT123" s="204" t="s">
        <v>168</v>
      </c>
      <c r="AU123" s="204" t="s">
        <v>78</v>
      </c>
      <c r="AY123" s="18" t="s">
        <v>166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76</v>
      </c>
      <c r="BK123" s="205">
        <f>ROUND(I123*H123,2)</f>
        <v>0</v>
      </c>
      <c r="BL123" s="18" t="s">
        <v>278</v>
      </c>
      <c r="BM123" s="204" t="s">
        <v>918</v>
      </c>
    </row>
    <row r="124" spans="1:65" s="13" customFormat="1" ht="11.25">
      <c r="B124" s="206"/>
      <c r="C124" s="207"/>
      <c r="D124" s="208" t="s">
        <v>175</v>
      </c>
      <c r="E124" s="209" t="s">
        <v>19</v>
      </c>
      <c r="F124" s="210" t="s">
        <v>905</v>
      </c>
      <c r="G124" s="207"/>
      <c r="H124" s="209" t="s">
        <v>19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175</v>
      </c>
      <c r="AU124" s="216" t="s">
        <v>78</v>
      </c>
      <c r="AV124" s="13" t="s">
        <v>76</v>
      </c>
      <c r="AW124" s="13" t="s">
        <v>30</v>
      </c>
      <c r="AX124" s="13" t="s">
        <v>68</v>
      </c>
      <c r="AY124" s="216" t="s">
        <v>166</v>
      </c>
    </row>
    <row r="125" spans="1:65" s="14" customFormat="1" ht="11.25">
      <c r="B125" s="217"/>
      <c r="C125" s="218"/>
      <c r="D125" s="208" t="s">
        <v>175</v>
      </c>
      <c r="E125" s="219" t="s">
        <v>19</v>
      </c>
      <c r="F125" s="220" t="s">
        <v>906</v>
      </c>
      <c r="G125" s="218"/>
      <c r="H125" s="221">
        <v>390.86099999999999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175</v>
      </c>
      <c r="AU125" s="227" t="s">
        <v>78</v>
      </c>
      <c r="AV125" s="14" t="s">
        <v>78</v>
      </c>
      <c r="AW125" s="14" t="s">
        <v>30</v>
      </c>
      <c r="AX125" s="14" t="s">
        <v>76</v>
      </c>
      <c r="AY125" s="227" t="s">
        <v>166</v>
      </c>
    </row>
    <row r="126" spans="1:65" s="2" customFormat="1" ht="33" customHeight="1">
      <c r="A126" s="35"/>
      <c r="B126" s="36"/>
      <c r="C126" s="193" t="s">
        <v>7</v>
      </c>
      <c r="D126" s="193" t="s">
        <v>168</v>
      </c>
      <c r="E126" s="194" t="s">
        <v>919</v>
      </c>
      <c r="F126" s="195" t="s">
        <v>920</v>
      </c>
      <c r="G126" s="196" t="s">
        <v>213</v>
      </c>
      <c r="H126" s="197">
        <v>390.86099999999999</v>
      </c>
      <c r="I126" s="198"/>
      <c r="J126" s="199">
        <f>ROUND(I126*H126,2)</f>
        <v>0</v>
      </c>
      <c r="K126" s="195" t="s">
        <v>172</v>
      </c>
      <c r="L126" s="40"/>
      <c r="M126" s="200" t="s">
        <v>19</v>
      </c>
      <c r="N126" s="201" t="s">
        <v>39</v>
      </c>
      <c r="O126" s="65"/>
      <c r="P126" s="202">
        <f>O126*H126</f>
        <v>0</v>
      </c>
      <c r="Q126" s="202">
        <v>7.2480000000000005E-4</v>
      </c>
      <c r="R126" s="202">
        <f>Q126*H126</f>
        <v>0.28329605280000003</v>
      </c>
      <c r="S126" s="202">
        <v>0</v>
      </c>
      <c r="T126" s="20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278</v>
      </c>
      <c r="AT126" s="204" t="s">
        <v>168</v>
      </c>
      <c r="AU126" s="204" t="s">
        <v>78</v>
      </c>
      <c r="AY126" s="18" t="s">
        <v>166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8" t="s">
        <v>76</v>
      </c>
      <c r="BK126" s="205">
        <f>ROUND(I126*H126,2)</f>
        <v>0</v>
      </c>
      <c r="BL126" s="18" t="s">
        <v>278</v>
      </c>
      <c r="BM126" s="204" t="s">
        <v>921</v>
      </c>
    </row>
    <row r="127" spans="1:65" s="13" customFormat="1" ht="11.25">
      <c r="B127" s="206"/>
      <c r="C127" s="207"/>
      <c r="D127" s="208" t="s">
        <v>175</v>
      </c>
      <c r="E127" s="209" t="s">
        <v>19</v>
      </c>
      <c r="F127" s="210" t="s">
        <v>905</v>
      </c>
      <c r="G127" s="207"/>
      <c r="H127" s="209" t="s">
        <v>19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175</v>
      </c>
      <c r="AU127" s="216" t="s">
        <v>78</v>
      </c>
      <c r="AV127" s="13" t="s">
        <v>76</v>
      </c>
      <c r="AW127" s="13" t="s">
        <v>30</v>
      </c>
      <c r="AX127" s="13" t="s">
        <v>68</v>
      </c>
      <c r="AY127" s="216" t="s">
        <v>166</v>
      </c>
    </row>
    <row r="128" spans="1:65" s="14" customFormat="1" ht="11.25">
      <c r="B128" s="217"/>
      <c r="C128" s="218"/>
      <c r="D128" s="208" t="s">
        <v>175</v>
      </c>
      <c r="E128" s="219" t="s">
        <v>19</v>
      </c>
      <c r="F128" s="220" t="s">
        <v>906</v>
      </c>
      <c r="G128" s="218"/>
      <c r="H128" s="221">
        <v>390.86099999999999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175</v>
      </c>
      <c r="AU128" s="227" t="s">
        <v>78</v>
      </c>
      <c r="AV128" s="14" t="s">
        <v>78</v>
      </c>
      <c r="AW128" s="14" t="s">
        <v>30</v>
      </c>
      <c r="AX128" s="14" t="s">
        <v>76</v>
      </c>
      <c r="AY128" s="227" t="s">
        <v>166</v>
      </c>
    </row>
    <row r="129" spans="1:65" s="2" customFormat="1" ht="33" customHeight="1">
      <c r="A129" s="35"/>
      <c r="B129" s="36"/>
      <c r="C129" s="193" t="s">
        <v>314</v>
      </c>
      <c r="D129" s="193" t="s">
        <v>168</v>
      </c>
      <c r="E129" s="194" t="s">
        <v>922</v>
      </c>
      <c r="F129" s="195" t="s">
        <v>923</v>
      </c>
      <c r="G129" s="196" t="s">
        <v>213</v>
      </c>
      <c r="H129" s="197">
        <v>390.86099999999999</v>
      </c>
      <c r="I129" s="198"/>
      <c r="J129" s="199">
        <f>ROUND(I129*H129,2)</f>
        <v>0</v>
      </c>
      <c r="K129" s="195" t="s">
        <v>172</v>
      </c>
      <c r="L129" s="40"/>
      <c r="M129" s="200" t="s">
        <v>19</v>
      </c>
      <c r="N129" s="201" t="s">
        <v>39</v>
      </c>
      <c r="O129" s="6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278</v>
      </c>
      <c r="AT129" s="204" t="s">
        <v>168</v>
      </c>
      <c r="AU129" s="204" t="s">
        <v>78</v>
      </c>
      <c r="AY129" s="18" t="s">
        <v>166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76</v>
      </c>
      <c r="BK129" s="205">
        <f>ROUND(I129*H129,2)</f>
        <v>0</v>
      </c>
      <c r="BL129" s="18" t="s">
        <v>278</v>
      </c>
      <c r="BM129" s="204" t="s">
        <v>924</v>
      </c>
    </row>
    <row r="130" spans="1:65" s="13" customFormat="1" ht="11.25">
      <c r="B130" s="206"/>
      <c r="C130" s="207"/>
      <c r="D130" s="208" t="s">
        <v>175</v>
      </c>
      <c r="E130" s="209" t="s">
        <v>19</v>
      </c>
      <c r="F130" s="210" t="s">
        <v>905</v>
      </c>
      <c r="G130" s="207"/>
      <c r="H130" s="209" t="s">
        <v>19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175</v>
      </c>
      <c r="AU130" s="216" t="s">
        <v>78</v>
      </c>
      <c r="AV130" s="13" t="s">
        <v>76</v>
      </c>
      <c r="AW130" s="13" t="s">
        <v>30</v>
      </c>
      <c r="AX130" s="13" t="s">
        <v>68</v>
      </c>
      <c r="AY130" s="216" t="s">
        <v>166</v>
      </c>
    </row>
    <row r="131" spans="1:65" s="14" customFormat="1" ht="11.25">
      <c r="B131" s="217"/>
      <c r="C131" s="218"/>
      <c r="D131" s="208" t="s">
        <v>175</v>
      </c>
      <c r="E131" s="219" t="s">
        <v>19</v>
      </c>
      <c r="F131" s="220" t="s">
        <v>906</v>
      </c>
      <c r="G131" s="218"/>
      <c r="H131" s="221">
        <v>390.86099999999999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175</v>
      </c>
      <c r="AU131" s="227" t="s">
        <v>78</v>
      </c>
      <c r="AV131" s="14" t="s">
        <v>78</v>
      </c>
      <c r="AW131" s="14" t="s">
        <v>30</v>
      </c>
      <c r="AX131" s="14" t="s">
        <v>76</v>
      </c>
      <c r="AY131" s="227" t="s">
        <v>166</v>
      </c>
    </row>
    <row r="132" spans="1:65" s="2" customFormat="1" ht="33" customHeight="1">
      <c r="A132" s="35"/>
      <c r="B132" s="36"/>
      <c r="C132" s="193" t="s">
        <v>321</v>
      </c>
      <c r="D132" s="193" t="s">
        <v>168</v>
      </c>
      <c r="E132" s="194" t="s">
        <v>925</v>
      </c>
      <c r="F132" s="195" t="s">
        <v>926</v>
      </c>
      <c r="G132" s="196" t="s">
        <v>213</v>
      </c>
      <c r="H132" s="197">
        <v>390.86099999999999</v>
      </c>
      <c r="I132" s="198"/>
      <c r="J132" s="199">
        <f>ROUND(I132*H132,2)</f>
        <v>0</v>
      </c>
      <c r="K132" s="195" t="s">
        <v>172</v>
      </c>
      <c r="L132" s="40"/>
      <c r="M132" s="200" t="s">
        <v>19</v>
      </c>
      <c r="N132" s="201" t="s">
        <v>39</v>
      </c>
      <c r="O132" s="65"/>
      <c r="P132" s="202">
        <f>O132*H132</f>
        <v>0</v>
      </c>
      <c r="Q132" s="202">
        <v>1.7289999999999999E-5</v>
      </c>
      <c r="R132" s="202">
        <f>Q132*H132</f>
        <v>6.7579866899999995E-3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278</v>
      </c>
      <c r="AT132" s="204" t="s">
        <v>168</v>
      </c>
      <c r="AU132" s="204" t="s">
        <v>78</v>
      </c>
      <c r="AY132" s="18" t="s">
        <v>166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76</v>
      </c>
      <c r="BK132" s="205">
        <f>ROUND(I132*H132,2)</f>
        <v>0</v>
      </c>
      <c r="BL132" s="18" t="s">
        <v>278</v>
      </c>
      <c r="BM132" s="204" t="s">
        <v>927</v>
      </c>
    </row>
    <row r="133" spans="1:65" s="13" customFormat="1" ht="11.25">
      <c r="B133" s="206"/>
      <c r="C133" s="207"/>
      <c r="D133" s="208" t="s">
        <v>175</v>
      </c>
      <c r="E133" s="209" t="s">
        <v>19</v>
      </c>
      <c r="F133" s="210" t="s">
        <v>905</v>
      </c>
      <c r="G133" s="207"/>
      <c r="H133" s="209" t="s">
        <v>19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175</v>
      </c>
      <c r="AU133" s="216" t="s">
        <v>78</v>
      </c>
      <c r="AV133" s="13" t="s">
        <v>76</v>
      </c>
      <c r="AW133" s="13" t="s">
        <v>30</v>
      </c>
      <c r="AX133" s="13" t="s">
        <v>68</v>
      </c>
      <c r="AY133" s="216" t="s">
        <v>166</v>
      </c>
    </row>
    <row r="134" spans="1:65" s="14" customFormat="1" ht="11.25">
      <c r="B134" s="217"/>
      <c r="C134" s="218"/>
      <c r="D134" s="208" t="s">
        <v>175</v>
      </c>
      <c r="E134" s="219" t="s">
        <v>19</v>
      </c>
      <c r="F134" s="220" t="s">
        <v>906</v>
      </c>
      <c r="G134" s="218"/>
      <c r="H134" s="221">
        <v>390.86099999999999</v>
      </c>
      <c r="I134" s="222"/>
      <c r="J134" s="218"/>
      <c r="K134" s="218"/>
      <c r="L134" s="223"/>
      <c r="M134" s="261"/>
      <c r="N134" s="262"/>
      <c r="O134" s="262"/>
      <c r="P134" s="262"/>
      <c r="Q134" s="262"/>
      <c r="R134" s="262"/>
      <c r="S134" s="262"/>
      <c r="T134" s="263"/>
      <c r="AT134" s="227" t="s">
        <v>175</v>
      </c>
      <c r="AU134" s="227" t="s">
        <v>78</v>
      </c>
      <c r="AV134" s="14" t="s">
        <v>78</v>
      </c>
      <c r="AW134" s="14" t="s">
        <v>30</v>
      </c>
      <c r="AX134" s="14" t="s">
        <v>76</v>
      </c>
      <c r="AY134" s="227" t="s">
        <v>166</v>
      </c>
    </row>
    <row r="135" spans="1:65" s="2" customFormat="1" ht="6.95" customHeight="1">
      <c r="A135" s="35"/>
      <c r="B135" s="48"/>
      <c r="C135" s="49"/>
      <c r="D135" s="49"/>
      <c r="E135" s="49"/>
      <c r="F135" s="49"/>
      <c r="G135" s="49"/>
      <c r="H135" s="49"/>
      <c r="I135" s="143"/>
      <c r="J135" s="49"/>
      <c r="K135" s="49"/>
      <c r="L135" s="40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algorithmName="SHA-512" hashValue="7ZO/fuU2DTsqqI0pv1eByRCa630Am9BoNgyGO+ywDUH9l+hfcI4w+AP6ZI/q55r80ENvlHa2A9rqV1aifC8KcA==" saltValue="QaD9X1IctVjUS9AXYSCeoWOMbXiOlBl9+/+5kB/m+sAwdb+ON0dCwTnZK0Jh9eYExiwXtIqcFv3y3rKqJqSN2A==" spinCount="100000" sheet="1" objects="1" scenarios="1" formatColumns="0" formatRows="0" autoFilter="0"/>
  <autoFilter ref="C85:K134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1" customFormat="1" ht="12" customHeight="1">
      <c r="B8" s="21"/>
      <c r="D8" s="115" t="s">
        <v>125</v>
      </c>
      <c r="I8" s="109"/>
      <c r="L8" s="21"/>
    </row>
    <row r="9" spans="1:46" s="2" customFormat="1" ht="16.5" customHeight="1">
      <c r="A9" s="35"/>
      <c r="B9" s="40"/>
      <c r="C9" s="35"/>
      <c r="D9" s="35"/>
      <c r="E9" s="386" t="s">
        <v>928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929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8" t="s">
        <v>930</v>
      </c>
      <c r="F11" s="389"/>
      <c r="G11" s="389"/>
      <c r="H11" s="389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0" t="str">
        <f>'Rekapitulace zakázky'!E14</f>
        <v>Vyplň údaj</v>
      </c>
      <c r="F20" s="391"/>
      <c r="G20" s="391"/>
      <c r="H20" s="391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92" t="s">
        <v>19</v>
      </c>
      <c r="F29" s="392"/>
      <c r="G29" s="392"/>
      <c r="H29" s="392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ROUND(J97,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ROUND((SUM(BE97:BE145)),  2)</f>
        <v>0</v>
      </c>
      <c r="G35" s="35"/>
      <c r="H35" s="35"/>
      <c r="I35" s="132">
        <v>0.21</v>
      </c>
      <c r="J35" s="131">
        <f>ROUND(((SUM(BE97:BE145))*I35),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ROUND((SUM(BF97:BF145)),  2)</f>
        <v>0</v>
      </c>
      <c r="G36" s="35"/>
      <c r="H36" s="35"/>
      <c r="I36" s="132">
        <v>0.15</v>
      </c>
      <c r="J36" s="131">
        <f>ROUND(((SUM(BF97:BF145))*I36),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ROUND((SUM(BG97:BG145)),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ROUND((SUM(BH97:BH145)),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ROUND((SUM(BI97:BI145)),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127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3" t="str">
        <f>E7</f>
        <v>Kroměříž - oprava VB</v>
      </c>
      <c r="F50" s="394"/>
      <c r="G50" s="394"/>
      <c r="H50" s="394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125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3" t="s">
        <v>928</v>
      </c>
      <c r="F52" s="395"/>
      <c r="G52" s="395"/>
      <c r="H52" s="395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929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7" t="str">
        <f>E11</f>
        <v>01 - Stavební část</v>
      </c>
      <c r="F54" s="395"/>
      <c r="G54" s="395"/>
      <c r="H54" s="395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128</v>
      </c>
      <c r="D61" s="148"/>
      <c r="E61" s="148"/>
      <c r="F61" s="148"/>
      <c r="G61" s="148"/>
      <c r="H61" s="148"/>
      <c r="I61" s="149"/>
      <c r="J61" s="150" t="s">
        <v>129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J97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130</v>
      </c>
    </row>
    <row r="64" spans="1:47" s="9" customFormat="1" ht="24.95" customHeight="1">
      <c r="B64" s="152"/>
      <c r="C64" s="153"/>
      <c r="D64" s="154" t="s">
        <v>131</v>
      </c>
      <c r="E64" s="155"/>
      <c r="F64" s="155"/>
      <c r="G64" s="155"/>
      <c r="H64" s="155"/>
      <c r="I64" s="156"/>
      <c r="J64" s="157">
        <f>J98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133</v>
      </c>
      <c r="E65" s="161"/>
      <c r="F65" s="161"/>
      <c r="G65" s="161"/>
      <c r="H65" s="161"/>
      <c r="I65" s="162"/>
      <c r="J65" s="163">
        <f>J99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931</v>
      </c>
      <c r="E66" s="161"/>
      <c r="F66" s="161"/>
      <c r="G66" s="161"/>
      <c r="H66" s="161"/>
      <c r="I66" s="162"/>
      <c r="J66" s="163">
        <f>J105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134</v>
      </c>
      <c r="E67" s="161"/>
      <c r="F67" s="161"/>
      <c r="G67" s="161"/>
      <c r="H67" s="161"/>
      <c r="I67" s="162"/>
      <c r="J67" s="163">
        <f>J107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932</v>
      </c>
      <c r="E68" s="161"/>
      <c r="F68" s="161"/>
      <c r="G68" s="161"/>
      <c r="H68" s="161"/>
      <c r="I68" s="162"/>
      <c r="J68" s="163">
        <f>J111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933</v>
      </c>
      <c r="E69" s="161"/>
      <c r="F69" s="161"/>
      <c r="G69" s="161"/>
      <c r="H69" s="161"/>
      <c r="I69" s="162"/>
      <c r="J69" s="163">
        <f>J113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934</v>
      </c>
      <c r="E70" s="161"/>
      <c r="F70" s="161"/>
      <c r="G70" s="161"/>
      <c r="H70" s="161"/>
      <c r="I70" s="162"/>
      <c r="J70" s="163">
        <f>J116</f>
        <v>0</v>
      </c>
      <c r="K70" s="98"/>
      <c r="L70" s="164"/>
    </row>
    <row r="71" spans="1:31" s="10" customFormat="1" ht="19.899999999999999" customHeight="1">
      <c r="B71" s="159"/>
      <c r="C71" s="98"/>
      <c r="D71" s="160" t="s">
        <v>935</v>
      </c>
      <c r="E71" s="161"/>
      <c r="F71" s="161"/>
      <c r="G71" s="161"/>
      <c r="H71" s="161"/>
      <c r="I71" s="162"/>
      <c r="J71" s="163">
        <f>J122</f>
        <v>0</v>
      </c>
      <c r="K71" s="98"/>
      <c r="L71" s="164"/>
    </row>
    <row r="72" spans="1:31" s="10" customFormat="1" ht="19.899999999999999" customHeight="1">
      <c r="B72" s="159"/>
      <c r="C72" s="98"/>
      <c r="D72" s="160" t="s">
        <v>136</v>
      </c>
      <c r="E72" s="161"/>
      <c r="F72" s="161"/>
      <c r="G72" s="161"/>
      <c r="H72" s="161"/>
      <c r="I72" s="162"/>
      <c r="J72" s="163">
        <f>J124</f>
        <v>0</v>
      </c>
      <c r="K72" s="98"/>
      <c r="L72" s="164"/>
    </row>
    <row r="73" spans="1:31" s="9" customFormat="1" ht="24.95" customHeight="1">
      <c r="B73" s="152"/>
      <c r="C73" s="153"/>
      <c r="D73" s="154" t="s">
        <v>138</v>
      </c>
      <c r="E73" s="155"/>
      <c r="F73" s="155"/>
      <c r="G73" s="155"/>
      <c r="H73" s="155"/>
      <c r="I73" s="156"/>
      <c r="J73" s="157">
        <f>J130</f>
        <v>0</v>
      </c>
      <c r="K73" s="153"/>
      <c r="L73" s="158"/>
    </row>
    <row r="74" spans="1:31" s="10" customFormat="1" ht="19.899999999999999" customHeight="1">
      <c r="B74" s="159"/>
      <c r="C74" s="98"/>
      <c r="D74" s="160" t="s">
        <v>141</v>
      </c>
      <c r="E74" s="161"/>
      <c r="F74" s="161"/>
      <c r="G74" s="161"/>
      <c r="H74" s="161"/>
      <c r="I74" s="162"/>
      <c r="J74" s="163">
        <f>J131</f>
        <v>0</v>
      </c>
      <c r="K74" s="98"/>
      <c r="L74" s="164"/>
    </row>
    <row r="75" spans="1:31" s="10" customFormat="1" ht="19.899999999999999" customHeight="1">
      <c r="B75" s="159"/>
      <c r="C75" s="98"/>
      <c r="D75" s="160" t="s">
        <v>142</v>
      </c>
      <c r="E75" s="161"/>
      <c r="F75" s="161"/>
      <c r="G75" s="161"/>
      <c r="H75" s="161"/>
      <c r="I75" s="162"/>
      <c r="J75" s="163">
        <f>J135</f>
        <v>0</v>
      </c>
      <c r="K75" s="98"/>
      <c r="L75" s="164"/>
    </row>
    <row r="76" spans="1:31" s="2" customFormat="1" ht="21.75" customHeight="1">
      <c r="A76" s="35"/>
      <c r="B76" s="36"/>
      <c r="C76" s="37"/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48"/>
      <c r="C77" s="49"/>
      <c r="D77" s="49"/>
      <c r="E77" s="49"/>
      <c r="F77" s="49"/>
      <c r="G77" s="49"/>
      <c r="H77" s="49"/>
      <c r="I77" s="143"/>
      <c r="J77" s="49"/>
      <c r="K77" s="49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50"/>
      <c r="C81" s="51"/>
      <c r="D81" s="51"/>
      <c r="E81" s="51"/>
      <c r="F81" s="51"/>
      <c r="G81" s="51"/>
      <c r="H81" s="51"/>
      <c r="I81" s="146"/>
      <c r="J81" s="51"/>
      <c r="K81" s="51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151</v>
      </c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93" t="str">
        <f>E7</f>
        <v>Kroměříž - oprava VB</v>
      </c>
      <c r="F85" s="394"/>
      <c r="G85" s="394"/>
      <c r="H85" s="394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125</v>
      </c>
      <c r="D86" s="23"/>
      <c r="E86" s="23"/>
      <c r="F86" s="23"/>
      <c r="G86" s="23"/>
      <c r="H86" s="23"/>
      <c r="I86" s="109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93" t="s">
        <v>928</v>
      </c>
      <c r="F87" s="395"/>
      <c r="G87" s="395"/>
      <c r="H87" s="395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929</v>
      </c>
      <c r="D88" s="37"/>
      <c r="E88" s="37"/>
      <c r="F88" s="37"/>
      <c r="G88" s="37"/>
      <c r="H88" s="37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47" t="str">
        <f>E11</f>
        <v>01 - Stavební část</v>
      </c>
      <c r="F89" s="395"/>
      <c r="G89" s="395"/>
      <c r="H89" s="395"/>
      <c r="I89" s="116"/>
      <c r="J89" s="37"/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21</v>
      </c>
      <c r="D91" s="37"/>
      <c r="E91" s="37"/>
      <c r="F91" s="28" t="str">
        <f>F14</f>
        <v xml:space="preserve"> </v>
      </c>
      <c r="G91" s="37"/>
      <c r="H91" s="37"/>
      <c r="I91" s="118" t="s">
        <v>23</v>
      </c>
      <c r="J91" s="60">
        <f>IF(J14="","",J14)</f>
        <v>0</v>
      </c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16"/>
      <c r="J92" s="37"/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118" t="s">
        <v>29</v>
      </c>
      <c r="J93" s="33" t="str">
        <f>E23</f>
        <v xml:space="preserve"> </v>
      </c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118" t="s">
        <v>31</v>
      </c>
      <c r="J94" s="33" t="str">
        <f>E26</f>
        <v xml:space="preserve"> </v>
      </c>
      <c r="K94" s="37"/>
      <c r="L94" s="11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11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11" customFormat="1" ht="29.25" customHeight="1">
      <c r="A96" s="165"/>
      <c r="B96" s="166"/>
      <c r="C96" s="167" t="s">
        <v>152</v>
      </c>
      <c r="D96" s="168" t="s">
        <v>53</v>
      </c>
      <c r="E96" s="168" t="s">
        <v>49</v>
      </c>
      <c r="F96" s="168" t="s">
        <v>50</v>
      </c>
      <c r="G96" s="168" t="s">
        <v>153</v>
      </c>
      <c r="H96" s="168" t="s">
        <v>154</v>
      </c>
      <c r="I96" s="169" t="s">
        <v>155</v>
      </c>
      <c r="J96" s="168" t="s">
        <v>129</v>
      </c>
      <c r="K96" s="170" t="s">
        <v>156</v>
      </c>
      <c r="L96" s="171"/>
      <c r="M96" s="69" t="s">
        <v>19</v>
      </c>
      <c r="N96" s="70" t="s">
        <v>38</v>
      </c>
      <c r="O96" s="70" t="s">
        <v>157</v>
      </c>
      <c r="P96" s="70" t="s">
        <v>158</v>
      </c>
      <c r="Q96" s="70" t="s">
        <v>159</v>
      </c>
      <c r="R96" s="70" t="s">
        <v>160</v>
      </c>
      <c r="S96" s="70" t="s">
        <v>161</v>
      </c>
      <c r="T96" s="71" t="s">
        <v>162</v>
      </c>
      <c r="U96" s="165"/>
      <c r="V96" s="165"/>
      <c r="W96" s="165"/>
      <c r="X96" s="165"/>
      <c r="Y96" s="165"/>
      <c r="Z96" s="165"/>
      <c r="AA96" s="165"/>
      <c r="AB96" s="165"/>
      <c r="AC96" s="165"/>
      <c r="AD96" s="165"/>
      <c r="AE96" s="165"/>
    </row>
    <row r="97" spans="1:65" s="2" customFormat="1" ht="22.9" customHeight="1">
      <c r="A97" s="35"/>
      <c r="B97" s="36"/>
      <c r="C97" s="76" t="s">
        <v>163</v>
      </c>
      <c r="D97" s="37"/>
      <c r="E97" s="37"/>
      <c r="F97" s="37"/>
      <c r="G97" s="37"/>
      <c r="H97" s="37"/>
      <c r="I97" s="116"/>
      <c r="J97" s="172">
        <f>BK97</f>
        <v>0</v>
      </c>
      <c r="K97" s="37"/>
      <c r="L97" s="40"/>
      <c r="M97" s="72"/>
      <c r="N97" s="173"/>
      <c r="O97" s="73"/>
      <c r="P97" s="174">
        <f>P98+P130</f>
        <v>0</v>
      </c>
      <c r="Q97" s="73"/>
      <c r="R97" s="174">
        <f>R98+R130</f>
        <v>7.9192709800000003</v>
      </c>
      <c r="S97" s="73"/>
      <c r="T97" s="175">
        <f>T98+T130</f>
        <v>4.024851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67</v>
      </c>
      <c r="AU97" s="18" t="s">
        <v>130</v>
      </c>
      <c r="BK97" s="176">
        <f>BK98+BK130</f>
        <v>0</v>
      </c>
    </row>
    <row r="98" spans="1:65" s="12" customFormat="1" ht="25.9" customHeight="1">
      <c r="B98" s="177"/>
      <c r="C98" s="178"/>
      <c r="D98" s="179" t="s">
        <v>67</v>
      </c>
      <c r="E98" s="180" t="s">
        <v>164</v>
      </c>
      <c r="F98" s="180" t="s">
        <v>165</v>
      </c>
      <c r="G98" s="178"/>
      <c r="H98" s="178"/>
      <c r="I98" s="181"/>
      <c r="J98" s="182">
        <f>BK98</f>
        <v>0</v>
      </c>
      <c r="K98" s="178"/>
      <c r="L98" s="183"/>
      <c r="M98" s="184"/>
      <c r="N98" s="185"/>
      <c r="O98" s="185"/>
      <c r="P98" s="186">
        <f>P99+P105+P107+P111+P113+P116+P122+P124</f>
        <v>0</v>
      </c>
      <c r="Q98" s="185"/>
      <c r="R98" s="186">
        <f>R99+R105+R107+R111+R113+R116+R122+R124</f>
        <v>7.8714552800000002</v>
      </c>
      <c r="S98" s="185"/>
      <c r="T98" s="187">
        <f>T99+T105+T107+T111+T113+T116+T122+T124</f>
        <v>3.9870000000000001</v>
      </c>
      <c r="AR98" s="188" t="s">
        <v>76</v>
      </c>
      <c r="AT98" s="189" t="s">
        <v>67</v>
      </c>
      <c r="AU98" s="189" t="s">
        <v>68</v>
      </c>
      <c r="AY98" s="188" t="s">
        <v>166</v>
      </c>
      <c r="BK98" s="190">
        <f>BK99+BK105+BK107+BK111+BK113+BK116+BK122+BK124</f>
        <v>0</v>
      </c>
    </row>
    <row r="99" spans="1:65" s="12" customFormat="1" ht="22.9" customHeight="1">
      <c r="B99" s="177"/>
      <c r="C99" s="178"/>
      <c r="D99" s="179" t="s">
        <v>67</v>
      </c>
      <c r="E99" s="191" t="s">
        <v>183</v>
      </c>
      <c r="F99" s="191" t="s">
        <v>190</v>
      </c>
      <c r="G99" s="178"/>
      <c r="H99" s="178"/>
      <c r="I99" s="181"/>
      <c r="J99" s="192">
        <f>BK99</f>
        <v>0</v>
      </c>
      <c r="K99" s="178"/>
      <c r="L99" s="183"/>
      <c r="M99" s="184"/>
      <c r="N99" s="185"/>
      <c r="O99" s="185"/>
      <c r="P99" s="186">
        <f>SUM(P100:P104)</f>
        <v>0</v>
      </c>
      <c r="Q99" s="185"/>
      <c r="R99" s="186">
        <f>SUM(R100:R104)</f>
        <v>5.7539100000000003</v>
      </c>
      <c r="S99" s="185"/>
      <c r="T99" s="187">
        <f>SUM(T100:T104)</f>
        <v>0</v>
      </c>
      <c r="AR99" s="188" t="s">
        <v>76</v>
      </c>
      <c r="AT99" s="189" t="s">
        <v>67</v>
      </c>
      <c r="AU99" s="189" t="s">
        <v>76</v>
      </c>
      <c r="AY99" s="188" t="s">
        <v>166</v>
      </c>
      <c r="BK99" s="190">
        <f>SUM(BK100:BK104)</f>
        <v>0</v>
      </c>
    </row>
    <row r="100" spans="1:65" s="2" customFormat="1" ht="21.75" customHeight="1">
      <c r="A100" s="35"/>
      <c r="B100" s="36"/>
      <c r="C100" s="193" t="s">
        <v>76</v>
      </c>
      <c r="D100" s="193" t="s">
        <v>168</v>
      </c>
      <c r="E100" s="194" t="s">
        <v>936</v>
      </c>
      <c r="F100" s="195" t="s">
        <v>937</v>
      </c>
      <c r="G100" s="196" t="s">
        <v>275</v>
      </c>
      <c r="H100" s="197">
        <v>85</v>
      </c>
      <c r="I100" s="198"/>
      <c r="J100" s="199">
        <f>ROUND(I100*H100,2)</f>
        <v>0</v>
      </c>
      <c r="K100" s="195" t="s">
        <v>172</v>
      </c>
      <c r="L100" s="40"/>
      <c r="M100" s="200" t="s">
        <v>19</v>
      </c>
      <c r="N100" s="201" t="s">
        <v>39</v>
      </c>
      <c r="O100" s="65"/>
      <c r="P100" s="202">
        <f>O100*H100</f>
        <v>0</v>
      </c>
      <c r="Q100" s="202">
        <v>1.2619999999999999E-2</v>
      </c>
      <c r="R100" s="202">
        <f>Q100*H100</f>
        <v>1.0727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173</v>
      </c>
      <c r="AT100" s="204" t="s">
        <v>168</v>
      </c>
      <c r="AU100" s="204" t="s">
        <v>78</v>
      </c>
      <c r="AY100" s="18" t="s">
        <v>166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76</v>
      </c>
      <c r="BK100" s="205">
        <f>ROUND(I100*H100,2)</f>
        <v>0</v>
      </c>
      <c r="BL100" s="18" t="s">
        <v>173</v>
      </c>
      <c r="BM100" s="204" t="s">
        <v>938</v>
      </c>
    </row>
    <row r="101" spans="1:65" s="2" customFormat="1" ht="33" customHeight="1">
      <c r="A101" s="35"/>
      <c r="B101" s="36"/>
      <c r="C101" s="193" t="s">
        <v>78</v>
      </c>
      <c r="D101" s="193" t="s">
        <v>168</v>
      </c>
      <c r="E101" s="194" t="s">
        <v>939</v>
      </c>
      <c r="F101" s="195" t="s">
        <v>940</v>
      </c>
      <c r="G101" s="196" t="s">
        <v>275</v>
      </c>
      <c r="H101" s="197">
        <v>47</v>
      </c>
      <c r="I101" s="198"/>
      <c r="J101" s="199">
        <f>ROUND(I101*H101,2)</f>
        <v>0</v>
      </c>
      <c r="K101" s="195" t="s">
        <v>172</v>
      </c>
      <c r="L101" s="40"/>
      <c r="M101" s="200" t="s">
        <v>19</v>
      </c>
      <c r="N101" s="201" t="s">
        <v>39</v>
      </c>
      <c r="O101" s="65"/>
      <c r="P101" s="202">
        <f>O101*H101</f>
        <v>0</v>
      </c>
      <c r="Q101" s="202">
        <v>2.5239999999999999E-2</v>
      </c>
      <c r="R101" s="202">
        <f>Q101*H101</f>
        <v>1.18628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173</v>
      </c>
      <c r="AT101" s="204" t="s">
        <v>168</v>
      </c>
      <c r="AU101" s="204" t="s">
        <v>78</v>
      </c>
      <c r="AY101" s="18" t="s">
        <v>166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76</v>
      </c>
      <c r="BK101" s="205">
        <f>ROUND(I101*H101,2)</f>
        <v>0</v>
      </c>
      <c r="BL101" s="18" t="s">
        <v>173</v>
      </c>
      <c r="BM101" s="204" t="s">
        <v>941</v>
      </c>
    </row>
    <row r="102" spans="1:65" s="2" customFormat="1" ht="33" customHeight="1">
      <c r="A102" s="35"/>
      <c r="B102" s="36"/>
      <c r="C102" s="193" t="s">
        <v>183</v>
      </c>
      <c r="D102" s="193" t="s">
        <v>168</v>
      </c>
      <c r="E102" s="194" t="s">
        <v>942</v>
      </c>
      <c r="F102" s="195" t="s">
        <v>943</v>
      </c>
      <c r="G102" s="196" t="s">
        <v>275</v>
      </c>
      <c r="H102" s="197">
        <v>5</v>
      </c>
      <c r="I102" s="198"/>
      <c r="J102" s="199">
        <f>ROUND(I102*H102,2)</f>
        <v>0</v>
      </c>
      <c r="K102" s="195" t="s">
        <v>172</v>
      </c>
      <c r="L102" s="40"/>
      <c r="M102" s="200" t="s">
        <v>19</v>
      </c>
      <c r="N102" s="201" t="s">
        <v>39</v>
      </c>
      <c r="O102" s="65"/>
      <c r="P102" s="202">
        <f>O102*H102</f>
        <v>0</v>
      </c>
      <c r="Q102" s="202">
        <v>0.12021</v>
      </c>
      <c r="R102" s="202">
        <f>Q102*H102</f>
        <v>0.60104999999999997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173</v>
      </c>
      <c r="AT102" s="204" t="s">
        <v>168</v>
      </c>
      <c r="AU102" s="204" t="s">
        <v>78</v>
      </c>
      <c r="AY102" s="18" t="s">
        <v>166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76</v>
      </c>
      <c r="BK102" s="205">
        <f>ROUND(I102*H102,2)</f>
        <v>0</v>
      </c>
      <c r="BL102" s="18" t="s">
        <v>173</v>
      </c>
      <c r="BM102" s="204" t="s">
        <v>944</v>
      </c>
    </row>
    <row r="103" spans="1:65" s="2" customFormat="1" ht="33" customHeight="1">
      <c r="A103" s="35"/>
      <c r="B103" s="36"/>
      <c r="C103" s="193" t="s">
        <v>173</v>
      </c>
      <c r="D103" s="193" t="s">
        <v>168</v>
      </c>
      <c r="E103" s="194" t="s">
        <v>945</v>
      </c>
      <c r="F103" s="195" t="s">
        <v>946</v>
      </c>
      <c r="G103" s="196" t="s">
        <v>275</v>
      </c>
      <c r="H103" s="197">
        <v>8</v>
      </c>
      <c r="I103" s="198"/>
      <c r="J103" s="199">
        <f>ROUND(I103*H103,2)</f>
        <v>0</v>
      </c>
      <c r="K103" s="195" t="s">
        <v>172</v>
      </c>
      <c r="L103" s="40"/>
      <c r="M103" s="200" t="s">
        <v>19</v>
      </c>
      <c r="N103" s="201" t="s">
        <v>39</v>
      </c>
      <c r="O103" s="65"/>
      <c r="P103" s="202">
        <f>O103*H103</f>
        <v>0</v>
      </c>
      <c r="Q103" s="202">
        <v>0.18142</v>
      </c>
      <c r="R103" s="202">
        <f>Q103*H103</f>
        <v>1.45136</v>
      </c>
      <c r="S103" s="202">
        <v>0</v>
      </c>
      <c r="T103" s="20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173</v>
      </c>
      <c r="AT103" s="204" t="s">
        <v>168</v>
      </c>
      <c r="AU103" s="204" t="s">
        <v>78</v>
      </c>
      <c r="AY103" s="18" t="s">
        <v>166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76</v>
      </c>
      <c r="BK103" s="205">
        <f>ROUND(I103*H103,2)</f>
        <v>0</v>
      </c>
      <c r="BL103" s="18" t="s">
        <v>173</v>
      </c>
      <c r="BM103" s="204" t="s">
        <v>947</v>
      </c>
    </row>
    <row r="104" spans="1:65" s="2" customFormat="1" ht="33" customHeight="1">
      <c r="A104" s="35"/>
      <c r="B104" s="36"/>
      <c r="C104" s="193" t="s">
        <v>198</v>
      </c>
      <c r="D104" s="193" t="s">
        <v>168</v>
      </c>
      <c r="E104" s="194" t="s">
        <v>948</v>
      </c>
      <c r="F104" s="195" t="s">
        <v>949</v>
      </c>
      <c r="G104" s="196" t="s">
        <v>275</v>
      </c>
      <c r="H104" s="197">
        <v>6</v>
      </c>
      <c r="I104" s="198"/>
      <c r="J104" s="199">
        <f>ROUND(I104*H104,2)</f>
        <v>0</v>
      </c>
      <c r="K104" s="195" t="s">
        <v>172</v>
      </c>
      <c r="L104" s="40"/>
      <c r="M104" s="200" t="s">
        <v>19</v>
      </c>
      <c r="N104" s="201" t="s">
        <v>39</v>
      </c>
      <c r="O104" s="65"/>
      <c r="P104" s="202">
        <f>O104*H104</f>
        <v>0</v>
      </c>
      <c r="Q104" s="202">
        <v>0.24041999999999999</v>
      </c>
      <c r="R104" s="202">
        <f>Q104*H104</f>
        <v>1.44252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173</v>
      </c>
      <c r="AT104" s="204" t="s">
        <v>168</v>
      </c>
      <c r="AU104" s="204" t="s">
        <v>78</v>
      </c>
      <c r="AY104" s="18" t="s">
        <v>166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76</v>
      </c>
      <c r="BK104" s="205">
        <f>ROUND(I104*H104,2)</f>
        <v>0</v>
      </c>
      <c r="BL104" s="18" t="s">
        <v>173</v>
      </c>
      <c r="BM104" s="204" t="s">
        <v>950</v>
      </c>
    </row>
    <row r="105" spans="1:65" s="12" customFormat="1" ht="22.9" customHeight="1">
      <c r="B105" s="177"/>
      <c r="C105" s="178"/>
      <c r="D105" s="179" t="s">
        <v>67</v>
      </c>
      <c r="E105" s="191" t="s">
        <v>173</v>
      </c>
      <c r="F105" s="191" t="s">
        <v>951</v>
      </c>
      <c r="G105" s="178"/>
      <c r="H105" s="178"/>
      <c r="I105" s="181"/>
      <c r="J105" s="192">
        <f>BK105</f>
        <v>0</v>
      </c>
      <c r="K105" s="178"/>
      <c r="L105" s="183"/>
      <c r="M105" s="184"/>
      <c r="N105" s="185"/>
      <c r="O105" s="185"/>
      <c r="P105" s="186">
        <f>P106</f>
        <v>0</v>
      </c>
      <c r="Q105" s="185"/>
      <c r="R105" s="186">
        <f>R106</f>
        <v>0.96312527999999997</v>
      </c>
      <c r="S105" s="185"/>
      <c r="T105" s="187">
        <f>T106</f>
        <v>0</v>
      </c>
      <c r="AR105" s="188" t="s">
        <v>76</v>
      </c>
      <c r="AT105" s="189" t="s">
        <v>67</v>
      </c>
      <c r="AU105" s="189" t="s">
        <v>76</v>
      </c>
      <c r="AY105" s="188" t="s">
        <v>166</v>
      </c>
      <c r="BK105" s="190">
        <f>BK106</f>
        <v>0</v>
      </c>
    </row>
    <row r="106" spans="1:65" s="2" customFormat="1" ht="55.5" customHeight="1">
      <c r="A106" s="35"/>
      <c r="B106" s="36"/>
      <c r="C106" s="193" t="s">
        <v>204</v>
      </c>
      <c r="D106" s="193" t="s">
        <v>168</v>
      </c>
      <c r="E106" s="194" t="s">
        <v>952</v>
      </c>
      <c r="F106" s="195" t="s">
        <v>953</v>
      </c>
      <c r="G106" s="196" t="s">
        <v>275</v>
      </c>
      <c r="H106" s="197">
        <v>18</v>
      </c>
      <c r="I106" s="198"/>
      <c r="J106" s="199">
        <f>ROUND(I106*H106,2)</f>
        <v>0</v>
      </c>
      <c r="K106" s="195" t="s">
        <v>172</v>
      </c>
      <c r="L106" s="40"/>
      <c r="M106" s="200" t="s">
        <v>19</v>
      </c>
      <c r="N106" s="201" t="s">
        <v>39</v>
      </c>
      <c r="O106" s="65"/>
      <c r="P106" s="202">
        <f>O106*H106</f>
        <v>0</v>
      </c>
      <c r="Q106" s="202">
        <v>5.3506959999999999E-2</v>
      </c>
      <c r="R106" s="202">
        <f>Q106*H106</f>
        <v>0.96312527999999997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173</v>
      </c>
      <c r="AT106" s="204" t="s">
        <v>168</v>
      </c>
      <c r="AU106" s="204" t="s">
        <v>78</v>
      </c>
      <c r="AY106" s="18" t="s">
        <v>166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76</v>
      </c>
      <c r="BK106" s="205">
        <f>ROUND(I106*H106,2)</f>
        <v>0</v>
      </c>
      <c r="BL106" s="18" t="s">
        <v>173</v>
      </c>
      <c r="BM106" s="204" t="s">
        <v>954</v>
      </c>
    </row>
    <row r="107" spans="1:65" s="12" customFormat="1" ht="22.9" customHeight="1">
      <c r="B107" s="177"/>
      <c r="C107" s="178"/>
      <c r="D107" s="179" t="s">
        <v>67</v>
      </c>
      <c r="E107" s="191" t="s">
        <v>204</v>
      </c>
      <c r="F107" s="191" t="s">
        <v>224</v>
      </c>
      <c r="G107" s="178"/>
      <c r="H107" s="178"/>
      <c r="I107" s="181"/>
      <c r="J107" s="192">
        <f>BK107</f>
        <v>0</v>
      </c>
      <c r="K107" s="178"/>
      <c r="L107" s="183"/>
      <c r="M107" s="184"/>
      <c r="N107" s="185"/>
      <c r="O107" s="185"/>
      <c r="P107" s="186">
        <f>SUM(P108:P110)</f>
        <v>0</v>
      </c>
      <c r="Q107" s="185"/>
      <c r="R107" s="186">
        <f>SUM(R108:R110)</f>
        <v>1.1299999999999999</v>
      </c>
      <c r="S107" s="185"/>
      <c r="T107" s="187">
        <f>SUM(T108:T110)</f>
        <v>0</v>
      </c>
      <c r="AR107" s="188" t="s">
        <v>76</v>
      </c>
      <c r="AT107" s="189" t="s">
        <v>67</v>
      </c>
      <c r="AU107" s="189" t="s">
        <v>76</v>
      </c>
      <c r="AY107" s="188" t="s">
        <v>166</v>
      </c>
      <c r="BK107" s="190">
        <f>SUM(BK108:BK110)</f>
        <v>0</v>
      </c>
    </row>
    <row r="108" spans="1:65" s="2" customFormat="1" ht="33" customHeight="1">
      <c r="A108" s="35"/>
      <c r="B108" s="36"/>
      <c r="C108" s="193" t="s">
        <v>210</v>
      </c>
      <c r="D108" s="193" t="s">
        <v>168</v>
      </c>
      <c r="E108" s="194" t="s">
        <v>955</v>
      </c>
      <c r="F108" s="195" t="s">
        <v>956</v>
      </c>
      <c r="G108" s="196" t="s">
        <v>275</v>
      </c>
      <c r="H108" s="197">
        <v>10</v>
      </c>
      <c r="I108" s="198"/>
      <c r="J108" s="199">
        <f>ROUND(I108*H108,2)</f>
        <v>0</v>
      </c>
      <c r="K108" s="195" t="s">
        <v>172</v>
      </c>
      <c r="L108" s="40"/>
      <c r="M108" s="200" t="s">
        <v>19</v>
      </c>
      <c r="N108" s="201" t="s">
        <v>39</v>
      </c>
      <c r="O108" s="65"/>
      <c r="P108" s="202">
        <f>O108*H108</f>
        <v>0</v>
      </c>
      <c r="Q108" s="202">
        <v>1.0200000000000001E-2</v>
      </c>
      <c r="R108" s="202">
        <f>Q108*H108</f>
        <v>0.10200000000000001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173</v>
      </c>
      <c r="AT108" s="204" t="s">
        <v>168</v>
      </c>
      <c r="AU108" s="204" t="s">
        <v>78</v>
      </c>
      <c r="AY108" s="18" t="s">
        <v>166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76</v>
      </c>
      <c r="BK108" s="205">
        <f>ROUND(I108*H108,2)</f>
        <v>0</v>
      </c>
      <c r="BL108" s="18" t="s">
        <v>173</v>
      </c>
      <c r="BM108" s="204" t="s">
        <v>957</v>
      </c>
    </row>
    <row r="109" spans="1:65" s="2" customFormat="1" ht="21.75" customHeight="1">
      <c r="A109" s="35"/>
      <c r="B109" s="36"/>
      <c r="C109" s="193" t="s">
        <v>188</v>
      </c>
      <c r="D109" s="193" t="s">
        <v>168</v>
      </c>
      <c r="E109" s="194" t="s">
        <v>958</v>
      </c>
      <c r="F109" s="195" t="s">
        <v>959</v>
      </c>
      <c r="G109" s="196" t="s">
        <v>275</v>
      </c>
      <c r="H109" s="197">
        <v>230</v>
      </c>
      <c r="I109" s="198"/>
      <c r="J109" s="199">
        <f>ROUND(I109*H109,2)</f>
        <v>0</v>
      </c>
      <c r="K109" s="195" t="s">
        <v>172</v>
      </c>
      <c r="L109" s="40"/>
      <c r="M109" s="200" t="s">
        <v>19</v>
      </c>
      <c r="N109" s="201" t="s">
        <v>39</v>
      </c>
      <c r="O109" s="65"/>
      <c r="P109" s="202">
        <f>O109*H109</f>
        <v>0</v>
      </c>
      <c r="Q109" s="202">
        <v>3.7599999999999999E-3</v>
      </c>
      <c r="R109" s="202">
        <f>Q109*H109</f>
        <v>0.86480000000000001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173</v>
      </c>
      <c r="AT109" s="204" t="s">
        <v>168</v>
      </c>
      <c r="AU109" s="204" t="s">
        <v>78</v>
      </c>
      <c r="AY109" s="18" t="s">
        <v>166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76</v>
      </c>
      <c r="BK109" s="205">
        <f>ROUND(I109*H109,2)</f>
        <v>0</v>
      </c>
      <c r="BL109" s="18" t="s">
        <v>173</v>
      </c>
      <c r="BM109" s="204" t="s">
        <v>960</v>
      </c>
    </row>
    <row r="110" spans="1:65" s="2" customFormat="1" ht="33" customHeight="1">
      <c r="A110" s="35"/>
      <c r="B110" s="36"/>
      <c r="C110" s="193" t="s">
        <v>230</v>
      </c>
      <c r="D110" s="193" t="s">
        <v>168</v>
      </c>
      <c r="E110" s="194" t="s">
        <v>961</v>
      </c>
      <c r="F110" s="195" t="s">
        <v>962</v>
      </c>
      <c r="G110" s="196" t="s">
        <v>275</v>
      </c>
      <c r="H110" s="197">
        <v>16</v>
      </c>
      <c r="I110" s="198"/>
      <c r="J110" s="199">
        <f>ROUND(I110*H110,2)</f>
        <v>0</v>
      </c>
      <c r="K110" s="195" t="s">
        <v>172</v>
      </c>
      <c r="L110" s="40"/>
      <c r="M110" s="200" t="s">
        <v>19</v>
      </c>
      <c r="N110" s="201" t="s">
        <v>39</v>
      </c>
      <c r="O110" s="65"/>
      <c r="P110" s="202">
        <f>O110*H110</f>
        <v>0</v>
      </c>
      <c r="Q110" s="202">
        <v>1.0200000000000001E-2</v>
      </c>
      <c r="R110" s="202">
        <f>Q110*H110</f>
        <v>0.16320000000000001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173</v>
      </c>
      <c r="AT110" s="204" t="s">
        <v>168</v>
      </c>
      <c r="AU110" s="204" t="s">
        <v>78</v>
      </c>
      <c r="AY110" s="18" t="s">
        <v>166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76</v>
      </c>
      <c r="BK110" s="205">
        <f>ROUND(I110*H110,2)</f>
        <v>0</v>
      </c>
      <c r="BL110" s="18" t="s">
        <v>173</v>
      </c>
      <c r="BM110" s="204" t="s">
        <v>963</v>
      </c>
    </row>
    <row r="111" spans="1:65" s="12" customFormat="1" ht="22.9" customHeight="1">
      <c r="B111" s="177"/>
      <c r="C111" s="178"/>
      <c r="D111" s="179" t="s">
        <v>67</v>
      </c>
      <c r="E111" s="191" t="s">
        <v>697</v>
      </c>
      <c r="F111" s="191" t="s">
        <v>964</v>
      </c>
      <c r="G111" s="178"/>
      <c r="H111" s="178"/>
      <c r="I111" s="181"/>
      <c r="J111" s="192">
        <f>BK111</f>
        <v>0</v>
      </c>
      <c r="K111" s="178"/>
      <c r="L111" s="183"/>
      <c r="M111" s="184"/>
      <c r="N111" s="185"/>
      <c r="O111" s="185"/>
      <c r="P111" s="186">
        <f>P112</f>
        <v>0</v>
      </c>
      <c r="Q111" s="185"/>
      <c r="R111" s="186">
        <f>R112</f>
        <v>1.8959999999999998E-2</v>
      </c>
      <c r="S111" s="185"/>
      <c r="T111" s="187">
        <f>T112</f>
        <v>0</v>
      </c>
      <c r="AR111" s="188" t="s">
        <v>76</v>
      </c>
      <c r="AT111" s="189" t="s">
        <v>67</v>
      </c>
      <c r="AU111" s="189" t="s">
        <v>76</v>
      </c>
      <c r="AY111" s="188" t="s">
        <v>166</v>
      </c>
      <c r="BK111" s="190">
        <f>BK112</f>
        <v>0</v>
      </c>
    </row>
    <row r="112" spans="1:65" s="2" customFormat="1" ht="33" customHeight="1">
      <c r="A112" s="35"/>
      <c r="B112" s="36"/>
      <c r="C112" s="193" t="s">
        <v>239</v>
      </c>
      <c r="D112" s="193" t="s">
        <v>168</v>
      </c>
      <c r="E112" s="194" t="s">
        <v>288</v>
      </c>
      <c r="F112" s="195" t="s">
        <v>289</v>
      </c>
      <c r="G112" s="196" t="s">
        <v>213</v>
      </c>
      <c r="H112" s="197">
        <v>480</v>
      </c>
      <c r="I112" s="198"/>
      <c r="J112" s="199">
        <f>ROUND(I112*H112,2)</f>
        <v>0</v>
      </c>
      <c r="K112" s="195" t="s">
        <v>172</v>
      </c>
      <c r="L112" s="40"/>
      <c r="M112" s="200" t="s">
        <v>19</v>
      </c>
      <c r="N112" s="201" t="s">
        <v>39</v>
      </c>
      <c r="O112" s="65"/>
      <c r="P112" s="202">
        <f>O112*H112</f>
        <v>0</v>
      </c>
      <c r="Q112" s="202">
        <v>3.9499999999999998E-5</v>
      </c>
      <c r="R112" s="202">
        <f>Q112*H112</f>
        <v>1.8959999999999998E-2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173</v>
      </c>
      <c r="AT112" s="204" t="s">
        <v>168</v>
      </c>
      <c r="AU112" s="204" t="s">
        <v>78</v>
      </c>
      <c r="AY112" s="18" t="s">
        <v>166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8" t="s">
        <v>76</v>
      </c>
      <c r="BK112" s="205">
        <f>ROUND(I112*H112,2)</f>
        <v>0</v>
      </c>
      <c r="BL112" s="18" t="s">
        <v>173</v>
      </c>
      <c r="BM112" s="204" t="s">
        <v>965</v>
      </c>
    </row>
    <row r="113" spans="1:65" s="12" customFormat="1" ht="22.9" customHeight="1">
      <c r="B113" s="177"/>
      <c r="C113" s="178"/>
      <c r="D113" s="179" t="s">
        <v>67</v>
      </c>
      <c r="E113" s="191" t="s">
        <v>703</v>
      </c>
      <c r="F113" s="191" t="s">
        <v>966</v>
      </c>
      <c r="G113" s="178"/>
      <c r="H113" s="178"/>
      <c r="I113" s="181"/>
      <c r="J113" s="192">
        <f>BK113</f>
        <v>0</v>
      </c>
      <c r="K113" s="178"/>
      <c r="L113" s="183"/>
      <c r="M113" s="184"/>
      <c r="N113" s="185"/>
      <c r="O113" s="185"/>
      <c r="P113" s="186">
        <f>SUM(P114:P115)</f>
        <v>0</v>
      </c>
      <c r="Q113" s="185"/>
      <c r="R113" s="186">
        <f>SUM(R114:R115)</f>
        <v>5.4599999999999996E-3</v>
      </c>
      <c r="S113" s="185"/>
      <c r="T113" s="187">
        <f>SUM(T114:T115)</f>
        <v>0</v>
      </c>
      <c r="AR113" s="188" t="s">
        <v>76</v>
      </c>
      <c r="AT113" s="189" t="s">
        <v>67</v>
      </c>
      <c r="AU113" s="189" t="s">
        <v>76</v>
      </c>
      <c r="AY113" s="188" t="s">
        <v>166</v>
      </c>
      <c r="BK113" s="190">
        <f>SUM(BK114:BK115)</f>
        <v>0</v>
      </c>
    </row>
    <row r="114" spans="1:65" s="2" customFormat="1" ht="16.5" customHeight="1">
      <c r="A114" s="35"/>
      <c r="B114" s="36"/>
      <c r="C114" s="239" t="s">
        <v>243</v>
      </c>
      <c r="D114" s="239" t="s">
        <v>184</v>
      </c>
      <c r="E114" s="240" t="s">
        <v>967</v>
      </c>
      <c r="F114" s="241" t="s">
        <v>968</v>
      </c>
      <c r="G114" s="242" t="s">
        <v>969</v>
      </c>
      <c r="H114" s="243">
        <v>32</v>
      </c>
      <c r="I114" s="244"/>
      <c r="J114" s="245">
        <f>ROUND(I114*H114,2)</f>
        <v>0</v>
      </c>
      <c r="K114" s="241" t="s">
        <v>19</v>
      </c>
      <c r="L114" s="246"/>
      <c r="M114" s="247" t="s">
        <v>19</v>
      </c>
      <c r="N114" s="248" t="s">
        <v>39</v>
      </c>
      <c r="O114" s="65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188</v>
      </c>
      <c r="AT114" s="204" t="s">
        <v>184</v>
      </c>
      <c r="AU114" s="204" t="s">
        <v>78</v>
      </c>
      <c r="AY114" s="18" t="s">
        <v>166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76</v>
      </c>
      <c r="BK114" s="205">
        <f>ROUND(I114*H114,2)</f>
        <v>0</v>
      </c>
      <c r="BL114" s="18" t="s">
        <v>173</v>
      </c>
      <c r="BM114" s="204" t="s">
        <v>970</v>
      </c>
    </row>
    <row r="115" spans="1:65" s="2" customFormat="1" ht="33" customHeight="1">
      <c r="A115" s="35"/>
      <c r="B115" s="36"/>
      <c r="C115" s="193" t="s">
        <v>249</v>
      </c>
      <c r="D115" s="193" t="s">
        <v>168</v>
      </c>
      <c r="E115" s="194" t="s">
        <v>971</v>
      </c>
      <c r="F115" s="195" t="s">
        <v>972</v>
      </c>
      <c r="G115" s="196" t="s">
        <v>213</v>
      </c>
      <c r="H115" s="197">
        <v>42</v>
      </c>
      <c r="I115" s="198"/>
      <c r="J115" s="199">
        <f>ROUND(I115*H115,2)</f>
        <v>0</v>
      </c>
      <c r="K115" s="195" t="s">
        <v>172</v>
      </c>
      <c r="L115" s="40"/>
      <c r="M115" s="200" t="s">
        <v>19</v>
      </c>
      <c r="N115" s="201" t="s">
        <v>39</v>
      </c>
      <c r="O115" s="65"/>
      <c r="P115" s="202">
        <f>O115*H115</f>
        <v>0</v>
      </c>
      <c r="Q115" s="202">
        <v>1.2999999999999999E-4</v>
      </c>
      <c r="R115" s="202">
        <f>Q115*H115</f>
        <v>5.4599999999999996E-3</v>
      </c>
      <c r="S115" s="202">
        <v>0</v>
      </c>
      <c r="T115" s="203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173</v>
      </c>
      <c r="AT115" s="204" t="s">
        <v>168</v>
      </c>
      <c r="AU115" s="204" t="s">
        <v>78</v>
      </c>
      <c r="AY115" s="18" t="s">
        <v>166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8" t="s">
        <v>76</v>
      </c>
      <c r="BK115" s="205">
        <f>ROUND(I115*H115,2)</f>
        <v>0</v>
      </c>
      <c r="BL115" s="18" t="s">
        <v>173</v>
      </c>
      <c r="BM115" s="204" t="s">
        <v>973</v>
      </c>
    </row>
    <row r="116" spans="1:65" s="12" customFormat="1" ht="22.9" customHeight="1">
      <c r="B116" s="177"/>
      <c r="C116" s="178"/>
      <c r="D116" s="179" t="s">
        <v>67</v>
      </c>
      <c r="E116" s="191" t="s">
        <v>727</v>
      </c>
      <c r="F116" s="191" t="s">
        <v>974</v>
      </c>
      <c r="G116" s="178"/>
      <c r="H116" s="178"/>
      <c r="I116" s="181"/>
      <c r="J116" s="192">
        <f>BK116</f>
        <v>0</v>
      </c>
      <c r="K116" s="178"/>
      <c r="L116" s="183"/>
      <c r="M116" s="184"/>
      <c r="N116" s="185"/>
      <c r="O116" s="185"/>
      <c r="P116" s="186">
        <f>SUM(P117:P121)</f>
        <v>0</v>
      </c>
      <c r="Q116" s="185"/>
      <c r="R116" s="186">
        <f>SUM(R117:R121)</f>
        <v>0</v>
      </c>
      <c r="S116" s="185"/>
      <c r="T116" s="187">
        <f>SUM(T117:T121)</f>
        <v>3.9870000000000001</v>
      </c>
      <c r="AR116" s="188" t="s">
        <v>76</v>
      </c>
      <c r="AT116" s="189" t="s">
        <v>67</v>
      </c>
      <c r="AU116" s="189" t="s">
        <v>76</v>
      </c>
      <c r="AY116" s="188" t="s">
        <v>166</v>
      </c>
      <c r="BK116" s="190">
        <f>SUM(BK117:BK121)</f>
        <v>0</v>
      </c>
    </row>
    <row r="117" spans="1:65" s="2" customFormat="1" ht="44.25" customHeight="1">
      <c r="A117" s="35"/>
      <c r="B117" s="36"/>
      <c r="C117" s="193" t="s">
        <v>257</v>
      </c>
      <c r="D117" s="193" t="s">
        <v>168</v>
      </c>
      <c r="E117" s="194" t="s">
        <v>975</v>
      </c>
      <c r="F117" s="195" t="s">
        <v>976</v>
      </c>
      <c r="G117" s="196" t="s">
        <v>275</v>
      </c>
      <c r="H117" s="197">
        <v>85</v>
      </c>
      <c r="I117" s="198"/>
      <c r="J117" s="199">
        <f>ROUND(I117*H117,2)</f>
        <v>0</v>
      </c>
      <c r="K117" s="195" t="s">
        <v>172</v>
      </c>
      <c r="L117" s="40"/>
      <c r="M117" s="200" t="s">
        <v>19</v>
      </c>
      <c r="N117" s="201" t="s">
        <v>39</v>
      </c>
      <c r="O117" s="65"/>
      <c r="P117" s="202">
        <f>O117*H117</f>
        <v>0</v>
      </c>
      <c r="Q117" s="202">
        <v>0</v>
      </c>
      <c r="R117" s="202">
        <f>Q117*H117</f>
        <v>0</v>
      </c>
      <c r="S117" s="202">
        <v>1E-3</v>
      </c>
      <c r="T117" s="203">
        <f>S117*H117</f>
        <v>8.5000000000000006E-2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173</v>
      </c>
      <c r="AT117" s="204" t="s">
        <v>168</v>
      </c>
      <c r="AU117" s="204" t="s">
        <v>78</v>
      </c>
      <c r="AY117" s="18" t="s">
        <v>166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76</v>
      </c>
      <c r="BK117" s="205">
        <f>ROUND(I117*H117,2)</f>
        <v>0</v>
      </c>
      <c r="BL117" s="18" t="s">
        <v>173</v>
      </c>
      <c r="BM117" s="204" t="s">
        <v>977</v>
      </c>
    </row>
    <row r="118" spans="1:65" s="2" customFormat="1" ht="44.25" customHeight="1">
      <c r="A118" s="35"/>
      <c r="B118" s="36"/>
      <c r="C118" s="193" t="s">
        <v>266</v>
      </c>
      <c r="D118" s="193" t="s">
        <v>168</v>
      </c>
      <c r="E118" s="194" t="s">
        <v>978</v>
      </c>
      <c r="F118" s="195" t="s">
        <v>979</v>
      </c>
      <c r="G118" s="196" t="s">
        <v>275</v>
      </c>
      <c r="H118" s="197">
        <v>36</v>
      </c>
      <c r="I118" s="198"/>
      <c r="J118" s="199">
        <f>ROUND(I118*H118,2)</f>
        <v>0</v>
      </c>
      <c r="K118" s="195" t="s">
        <v>172</v>
      </c>
      <c r="L118" s="40"/>
      <c r="M118" s="200" t="s">
        <v>19</v>
      </c>
      <c r="N118" s="201" t="s">
        <v>39</v>
      </c>
      <c r="O118" s="65"/>
      <c r="P118" s="202">
        <f>O118*H118</f>
        <v>0</v>
      </c>
      <c r="Q118" s="202">
        <v>0</v>
      </c>
      <c r="R118" s="202">
        <f>Q118*H118</f>
        <v>0</v>
      </c>
      <c r="S118" s="202">
        <v>3.0000000000000001E-3</v>
      </c>
      <c r="T118" s="203">
        <f>S118*H118</f>
        <v>0.108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173</v>
      </c>
      <c r="AT118" s="204" t="s">
        <v>168</v>
      </c>
      <c r="AU118" s="204" t="s">
        <v>78</v>
      </c>
      <c r="AY118" s="18" t="s">
        <v>166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76</v>
      </c>
      <c r="BK118" s="205">
        <f>ROUND(I118*H118,2)</f>
        <v>0</v>
      </c>
      <c r="BL118" s="18" t="s">
        <v>173</v>
      </c>
      <c r="BM118" s="204" t="s">
        <v>980</v>
      </c>
    </row>
    <row r="119" spans="1:65" s="2" customFormat="1" ht="44.25" customHeight="1">
      <c r="A119" s="35"/>
      <c r="B119" s="36"/>
      <c r="C119" s="193" t="s">
        <v>8</v>
      </c>
      <c r="D119" s="193" t="s">
        <v>168</v>
      </c>
      <c r="E119" s="194" t="s">
        <v>981</v>
      </c>
      <c r="F119" s="195" t="s">
        <v>982</v>
      </c>
      <c r="G119" s="196" t="s">
        <v>275</v>
      </c>
      <c r="H119" s="197">
        <v>16</v>
      </c>
      <c r="I119" s="198"/>
      <c r="J119" s="199">
        <f>ROUND(I119*H119,2)</f>
        <v>0</v>
      </c>
      <c r="K119" s="195" t="s">
        <v>172</v>
      </c>
      <c r="L119" s="40"/>
      <c r="M119" s="200" t="s">
        <v>19</v>
      </c>
      <c r="N119" s="201" t="s">
        <v>39</v>
      </c>
      <c r="O119" s="65"/>
      <c r="P119" s="202">
        <f>O119*H119</f>
        <v>0</v>
      </c>
      <c r="Q119" s="202">
        <v>0</v>
      </c>
      <c r="R119" s="202">
        <f>Q119*H119</f>
        <v>0</v>
      </c>
      <c r="S119" s="202">
        <v>0.154</v>
      </c>
      <c r="T119" s="203">
        <f>S119*H119</f>
        <v>2.464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173</v>
      </c>
      <c r="AT119" s="204" t="s">
        <v>168</v>
      </c>
      <c r="AU119" s="204" t="s">
        <v>78</v>
      </c>
      <c r="AY119" s="18" t="s">
        <v>166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8" t="s">
        <v>76</v>
      </c>
      <c r="BK119" s="205">
        <f>ROUND(I119*H119,2)</f>
        <v>0</v>
      </c>
      <c r="BL119" s="18" t="s">
        <v>173</v>
      </c>
      <c r="BM119" s="204" t="s">
        <v>983</v>
      </c>
    </row>
    <row r="120" spans="1:65" s="2" customFormat="1" ht="33" customHeight="1">
      <c r="A120" s="35"/>
      <c r="B120" s="36"/>
      <c r="C120" s="193" t="s">
        <v>278</v>
      </c>
      <c r="D120" s="193" t="s">
        <v>168</v>
      </c>
      <c r="E120" s="194" t="s">
        <v>984</v>
      </c>
      <c r="F120" s="195" t="s">
        <v>985</v>
      </c>
      <c r="G120" s="196" t="s">
        <v>275</v>
      </c>
      <c r="H120" s="197">
        <v>20</v>
      </c>
      <c r="I120" s="198"/>
      <c r="J120" s="199">
        <f>ROUND(I120*H120,2)</f>
        <v>0</v>
      </c>
      <c r="K120" s="195" t="s">
        <v>172</v>
      </c>
      <c r="L120" s="40"/>
      <c r="M120" s="200" t="s">
        <v>19</v>
      </c>
      <c r="N120" s="201" t="s">
        <v>39</v>
      </c>
      <c r="O120" s="65"/>
      <c r="P120" s="202">
        <f>O120*H120</f>
        <v>0</v>
      </c>
      <c r="Q120" s="202">
        <v>0</v>
      </c>
      <c r="R120" s="202">
        <f>Q120*H120</f>
        <v>0</v>
      </c>
      <c r="S120" s="202">
        <v>2.1999999999999999E-2</v>
      </c>
      <c r="T120" s="203">
        <f>S120*H120</f>
        <v>0.43999999999999995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173</v>
      </c>
      <c r="AT120" s="204" t="s">
        <v>168</v>
      </c>
      <c r="AU120" s="204" t="s">
        <v>78</v>
      </c>
      <c r="AY120" s="18" t="s">
        <v>166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76</v>
      </c>
      <c r="BK120" s="205">
        <f>ROUND(I120*H120,2)</f>
        <v>0</v>
      </c>
      <c r="BL120" s="18" t="s">
        <v>173</v>
      </c>
      <c r="BM120" s="204" t="s">
        <v>986</v>
      </c>
    </row>
    <row r="121" spans="1:65" s="2" customFormat="1" ht="33" customHeight="1">
      <c r="A121" s="35"/>
      <c r="B121" s="36"/>
      <c r="C121" s="193" t="s">
        <v>282</v>
      </c>
      <c r="D121" s="193" t="s">
        <v>168</v>
      </c>
      <c r="E121" s="194" t="s">
        <v>987</v>
      </c>
      <c r="F121" s="195" t="s">
        <v>988</v>
      </c>
      <c r="G121" s="196" t="s">
        <v>275</v>
      </c>
      <c r="H121" s="197">
        <v>10</v>
      </c>
      <c r="I121" s="198"/>
      <c r="J121" s="199">
        <f>ROUND(I121*H121,2)</f>
        <v>0</v>
      </c>
      <c r="K121" s="195" t="s">
        <v>172</v>
      </c>
      <c r="L121" s="40"/>
      <c r="M121" s="200" t="s">
        <v>19</v>
      </c>
      <c r="N121" s="201" t="s">
        <v>39</v>
      </c>
      <c r="O121" s="65"/>
      <c r="P121" s="202">
        <f>O121*H121</f>
        <v>0</v>
      </c>
      <c r="Q121" s="202">
        <v>0</v>
      </c>
      <c r="R121" s="202">
        <f>Q121*H121</f>
        <v>0</v>
      </c>
      <c r="S121" s="202">
        <v>8.8999999999999996E-2</v>
      </c>
      <c r="T121" s="203">
        <f>S121*H121</f>
        <v>0.8899999999999999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173</v>
      </c>
      <c r="AT121" s="204" t="s">
        <v>168</v>
      </c>
      <c r="AU121" s="204" t="s">
        <v>78</v>
      </c>
      <c r="AY121" s="18" t="s">
        <v>166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8" t="s">
        <v>76</v>
      </c>
      <c r="BK121" s="205">
        <f>ROUND(I121*H121,2)</f>
        <v>0</v>
      </c>
      <c r="BL121" s="18" t="s">
        <v>173</v>
      </c>
      <c r="BM121" s="204" t="s">
        <v>989</v>
      </c>
    </row>
    <row r="122" spans="1:65" s="12" customFormat="1" ht="22.9" customHeight="1">
      <c r="B122" s="177"/>
      <c r="C122" s="178"/>
      <c r="D122" s="179" t="s">
        <v>67</v>
      </c>
      <c r="E122" s="191" t="s">
        <v>741</v>
      </c>
      <c r="F122" s="191" t="s">
        <v>360</v>
      </c>
      <c r="G122" s="178"/>
      <c r="H122" s="178"/>
      <c r="I122" s="181"/>
      <c r="J122" s="192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76</v>
      </c>
      <c r="AT122" s="189" t="s">
        <v>67</v>
      </c>
      <c r="AU122" s="189" t="s">
        <v>76</v>
      </c>
      <c r="AY122" s="188" t="s">
        <v>166</v>
      </c>
      <c r="BK122" s="190">
        <f>BK123</f>
        <v>0</v>
      </c>
    </row>
    <row r="123" spans="1:65" s="2" customFormat="1" ht="44.25" customHeight="1">
      <c r="A123" s="35"/>
      <c r="B123" s="36"/>
      <c r="C123" s="193" t="s">
        <v>287</v>
      </c>
      <c r="D123" s="193" t="s">
        <v>168</v>
      </c>
      <c r="E123" s="194" t="s">
        <v>990</v>
      </c>
      <c r="F123" s="195" t="s">
        <v>991</v>
      </c>
      <c r="G123" s="196" t="s">
        <v>187</v>
      </c>
      <c r="H123" s="197">
        <v>2.1</v>
      </c>
      <c r="I123" s="198"/>
      <c r="J123" s="199">
        <f>ROUND(I123*H123,2)</f>
        <v>0</v>
      </c>
      <c r="K123" s="195" t="s">
        <v>172</v>
      </c>
      <c r="L123" s="40"/>
      <c r="M123" s="200" t="s">
        <v>19</v>
      </c>
      <c r="N123" s="201" t="s">
        <v>39</v>
      </c>
      <c r="O123" s="65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173</v>
      </c>
      <c r="AT123" s="204" t="s">
        <v>168</v>
      </c>
      <c r="AU123" s="204" t="s">
        <v>78</v>
      </c>
      <c r="AY123" s="18" t="s">
        <v>166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76</v>
      </c>
      <c r="BK123" s="205">
        <f>ROUND(I123*H123,2)</f>
        <v>0</v>
      </c>
      <c r="BL123" s="18" t="s">
        <v>173</v>
      </c>
      <c r="BM123" s="204" t="s">
        <v>992</v>
      </c>
    </row>
    <row r="124" spans="1:65" s="12" customFormat="1" ht="22.9" customHeight="1">
      <c r="B124" s="177"/>
      <c r="C124" s="178"/>
      <c r="D124" s="179" t="s">
        <v>67</v>
      </c>
      <c r="E124" s="191" t="s">
        <v>340</v>
      </c>
      <c r="F124" s="191" t="s">
        <v>341</v>
      </c>
      <c r="G124" s="178"/>
      <c r="H124" s="178"/>
      <c r="I124" s="181"/>
      <c r="J124" s="192">
        <f>BK124</f>
        <v>0</v>
      </c>
      <c r="K124" s="178"/>
      <c r="L124" s="183"/>
      <c r="M124" s="184"/>
      <c r="N124" s="185"/>
      <c r="O124" s="185"/>
      <c r="P124" s="186">
        <f>SUM(P125:P129)</f>
        <v>0</v>
      </c>
      <c r="Q124" s="185"/>
      <c r="R124" s="186">
        <f>SUM(R125:R129)</f>
        <v>0</v>
      </c>
      <c r="S124" s="185"/>
      <c r="T124" s="187">
        <f>SUM(T125:T129)</f>
        <v>0</v>
      </c>
      <c r="AR124" s="188" t="s">
        <v>76</v>
      </c>
      <c r="AT124" s="189" t="s">
        <v>67</v>
      </c>
      <c r="AU124" s="189" t="s">
        <v>76</v>
      </c>
      <c r="AY124" s="188" t="s">
        <v>166</v>
      </c>
      <c r="BK124" s="190">
        <f>SUM(BK125:BK129)</f>
        <v>0</v>
      </c>
    </row>
    <row r="125" spans="1:65" s="2" customFormat="1" ht="33" customHeight="1">
      <c r="A125" s="35"/>
      <c r="B125" s="36"/>
      <c r="C125" s="193" t="s">
        <v>291</v>
      </c>
      <c r="D125" s="193" t="s">
        <v>168</v>
      </c>
      <c r="E125" s="194" t="s">
        <v>993</v>
      </c>
      <c r="F125" s="195" t="s">
        <v>994</v>
      </c>
      <c r="G125" s="196" t="s">
        <v>187</v>
      </c>
      <c r="H125" s="197">
        <v>2.56</v>
      </c>
      <c r="I125" s="198"/>
      <c r="J125" s="199">
        <f>ROUND(I125*H125,2)</f>
        <v>0</v>
      </c>
      <c r="K125" s="195" t="s">
        <v>172</v>
      </c>
      <c r="L125" s="40"/>
      <c r="M125" s="200" t="s">
        <v>19</v>
      </c>
      <c r="N125" s="201" t="s">
        <v>39</v>
      </c>
      <c r="O125" s="65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173</v>
      </c>
      <c r="AT125" s="204" t="s">
        <v>168</v>
      </c>
      <c r="AU125" s="204" t="s">
        <v>78</v>
      </c>
      <c r="AY125" s="18" t="s">
        <v>166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76</v>
      </c>
      <c r="BK125" s="205">
        <f>ROUND(I125*H125,2)</f>
        <v>0</v>
      </c>
      <c r="BL125" s="18" t="s">
        <v>173</v>
      </c>
      <c r="BM125" s="204" t="s">
        <v>995</v>
      </c>
    </row>
    <row r="126" spans="1:65" s="2" customFormat="1" ht="21.75" customHeight="1">
      <c r="A126" s="35"/>
      <c r="B126" s="36"/>
      <c r="C126" s="193" t="s">
        <v>297</v>
      </c>
      <c r="D126" s="193" t="s">
        <v>168</v>
      </c>
      <c r="E126" s="194" t="s">
        <v>347</v>
      </c>
      <c r="F126" s="195" t="s">
        <v>348</v>
      </c>
      <c r="G126" s="196" t="s">
        <v>187</v>
      </c>
      <c r="H126" s="197">
        <v>2.56</v>
      </c>
      <c r="I126" s="198"/>
      <c r="J126" s="199">
        <f>ROUND(I126*H126,2)</f>
        <v>0</v>
      </c>
      <c r="K126" s="195" t="s">
        <v>172</v>
      </c>
      <c r="L126" s="40"/>
      <c r="M126" s="200" t="s">
        <v>19</v>
      </c>
      <c r="N126" s="201" t="s">
        <v>39</v>
      </c>
      <c r="O126" s="65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173</v>
      </c>
      <c r="AT126" s="204" t="s">
        <v>168</v>
      </c>
      <c r="AU126" s="204" t="s">
        <v>78</v>
      </c>
      <c r="AY126" s="18" t="s">
        <v>166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8" t="s">
        <v>76</v>
      </c>
      <c r="BK126" s="205">
        <f>ROUND(I126*H126,2)</f>
        <v>0</v>
      </c>
      <c r="BL126" s="18" t="s">
        <v>173</v>
      </c>
      <c r="BM126" s="204" t="s">
        <v>996</v>
      </c>
    </row>
    <row r="127" spans="1:65" s="2" customFormat="1" ht="33" customHeight="1">
      <c r="A127" s="35"/>
      <c r="B127" s="36"/>
      <c r="C127" s="193" t="s">
        <v>7</v>
      </c>
      <c r="D127" s="193" t="s">
        <v>168</v>
      </c>
      <c r="E127" s="194" t="s">
        <v>351</v>
      </c>
      <c r="F127" s="195" t="s">
        <v>352</v>
      </c>
      <c r="G127" s="196" t="s">
        <v>187</v>
      </c>
      <c r="H127" s="197">
        <v>76.8</v>
      </c>
      <c r="I127" s="198"/>
      <c r="J127" s="199">
        <f>ROUND(I127*H127,2)</f>
        <v>0</v>
      </c>
      <c r="K127" s="195" t="s">
        <v>172</v>
      </c>
      <c r="L127" s="40"/>
      <c r="M127" s="200" t="s">
        <v>19</v>
      </c>
      <c r="N127" s="201" t="s">
        <v>39</v>
      </c>
      <c r="O127" s="65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173</v>
      </c>
      <c r="AT127" s="204" t="s">
        <v>168</v>
      </c>
      <c r="AU127" s="204" t="s">
        <v>78</v>
      </c>
      <c r="AY127" s="18" t="s">
        <v>166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76</v>
      </c>
      <c r="BK127" s="205">
        <f>ROUND(I127*H127,2)</f>
        <v>0</v>
      </c>
      <c r="BL127" s="18" t="s">
        <v>173</v>
      </c>
      <c r="BM127" s="204" t="s">
        <v>997</v>
      </c>
    </row>
    <row r="128" spans="1:65" s="14" customFormat="1" ht="11.25">
      <c r="B128" s="217"/>
      <c r="C128" s="218"/>
      <c r="D128" s="208" t="s">
        <v>175</v>
      </c>
      <c r="E128" s="219" t="s">
        <v>19</v>
      </c>
      <c r="F128" s="220" t="s">
        <v>998</v>
      </c>
      <c r="G128" s="218"/>
      <c r="H128" s="221">
        <v>76.8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175</v>
      </c>
      <c r="AU128" s="227" t="s">
        <v>78</v>
      </c>
      <c r="AV128" s="14" t="s">
        <v>78</v>
      </c>
      <c r="AW128" s="14" t="s">
        <v>30</v>
      </c>
      <c r="AX128" s="14" t="s">
        <v>76</v>
      </c>
      <c r="AY128" s="227" t="s">
        <v>166</v>
      </c>
    </row>
    <row r="129" spans="1:65" s="2" customFormat="1" ht="33" customHeight="1">
      <c r="A129" s="35"/>
      <c r="B129" s="36"/>
      <c r="C129" s="193" t="s">
        <v>314</v>
      </c>
      <c r="D129" s="193" t="s">
        <v>168</v>
      </c>
      <c r="E129" s="194" t="s">
        <v>356</v>
      </c>
      <c r="F129" s="195" t="s">
        <v>357</v>
      </c>
      <c r="G129" s="196" t="s">
        <v>187</v>
      </c>
      <c r="H129" s="197">
        <v>2.56</v>
      </c>
      <c r="I129" s="198"/>
      <c r="J129" s="199">
        <f>ROUND(I129*H129,2)</f>
        <v>0</v>
      </c>
      <c r="K129" s="195" t="s">
        <v>172</v>
      </c>
      <c r="L129" s="40"/>
      <c r="M129" s="200" t="s">
        <v>19</v>
      </c>
      <c r="N129" s="201" t="s">
        <v>39</v>
      </c>
      <c r="O129" s="6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173</v>
      </c>
      <c r="AT129" s="204" t="s">
        <v>168</v>
      </c>
      <c r="AU129" s="204" t="s">
        <v>78</v>
      </c>
      <c r="AY129" s="18" t="s">
        <v>166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76</v>
      </c>
      <c r="BK129" s="205">
        <f>ROUND(I129*H129,2)</f>
        <v>0</v>
      </c>
      <c r="BL129" s="18" t="s">
        <v>173</v>
      </c>
      <c r="BM129" s="204" t="s">
        <v>999</v>
      </c>
    </row>
    <row r="130" spans="1:65" s="12" customFormat="1" ht="25.9" customHeight="1">
      <c r="B130" s="177"/>
      <c r="C130" s="178"/>
      <c r="D130" s="179" t="s">
        <v>67</v>
      </c>
      <c r="E130" s="180" t="s">
        <v>368</v>
      </c>
      <c r="F130" s="180" t="s">
        <v>369</v>
      </c>
      <c r="G130" s="178"/>
      <c r="H130" s="178"/>
      <c r="I130" s="181"/>
      <c r="J130" s="182">
        <f>BK130</f>
        <v>0</v>
      </c>
      <c r="K130" s="178"/>
      <c r="L130" s="183"/>
      <c r="M130" s="184"/>
      <c r="N130" s="185"/>
      <c r="O130" s="185"/>
      <c r="P130" s="186">
        <f>P131+P135</f>
        <v>0</v>
      </c>
      <c r="Q130" s="185"/>
      <c r="R130" s="186">
        <f>R131+R135</f>
        <v>4.7815700000000003E-2</v>
      </c>
      <c r="S130" s="185"/>
      <c r="T130" s="187">
        <f>T131+T135</f>
        <v>3.7851000000000003E-2</v>
      </c>
      <c r="AR130" s="188" t="s">
        <v>78</v>
      </c>
      <c r="AT130" s="189" t="s">
        <v>67</v>
      </c>
      <c r="AU130" s="189" t="s">
        <v>68</v>
      </c>
      <c r="AY130" s="188" t="s">
        <v>166</v>
      </c>
      <c r="BK130" s="190">
        <f>BK131+BK135</f>
        <v>0</v>
      </c>
    </row>
    <row r="131" spans="1:65" s="12" customFormat="1" ht="22.9" customHeight="1">
      <c r="B131" s="177"/>
      <c r="C131" s="178"/>
      <c r="D131" s="179" t="s">
        <v>67</v>
      </c>
      <c r="E131" s="191" t="s">
        <v>399</v>
      </c>
      <c r="F131" s="191" t="s">
        <v>400</v>
      </c>
      <c r="G131" s="178"/>
      <c r="H131" s="178"/>
      <c r="I131" s="181"/>
      <c r="J131" s="192">
        <f>BK131</f>
        <v>0</v>
      </c>
      <c r="K131" s="178"/>
      <c r="L131" s="183"/>
      <c r="M131" s="184"/>
      <c r="N131" s="185"/>
      <c r="O131" s="185"/>
      <c r="P131" s="186">
        <f>SUM(P132:P134)</f>
        <v>0</v>
      </c>
      <c r="Q131" s="185"/>
      <c r="R131" s="186">
        <f>SUM(R132:R134)</f>
        <v>2.7244000000000001E-2</v>
      </c>
      <c r="S131" s="185"/>
      <c r="T131" s="187">
        <f>SUM(T132:T134)</f>
        <v>6.6E-3</v>
      </c>
      <c r="AR131" s="188" t="s">
        <v>78</v>
      </c>
      <c r="AT131" s="189" t="s">
        <v>67</v>
      </c>
      <c r="AU131" s="189" t="s">
        <v>76</v>
      </c>
      <c r="AY131" s="188" t="s">
        <v>166</v>
      </c>
      <c r="BK131" s="190">
        <f>SUM(BK132:BK134)</f>
        <v>0</v>
      </c>
    </row>
    <row r="132" spans="1:65" s="2" customFormat="1" ht="33" customHeight="1">
      <c r="A132" s="35"/>
      <c r="B132" s="36"/>
      <c r="C132" s="193" t="s">
        <v>321</v>
      </c>
      <c r="D132" s="193" t="s">
        <v>168</v>
      </c>
      <c r="E132" s="194" t="s">
        <v>1000</v>
      </c>
      <c r="F132" s="195" t="s">
        <v>1001</v>
      </c>
      <c r="G132" s="196" t="s">
        <v>213</v>
      </c>
      <c r="H132" s="197">
        <v>1.5</v>
      </c>
      <c r="I132" s="198"/>
      <c r="J132" s="199">
        <f>ROUND(I132*H132,2)</f>
        <v>0</v>
      </c>
      <c r="K132" s="195" t="s">
        <v>172</v>
      </c>
      <c r="L132" s="40"/>
      <c r="M132" s="200" t="s">
        <v>19</v>
      </c>
      <c r="N132" s="201" t="s">
        <v>39</v>
      </c>
      <c r="O132" s="65"/>
      <c r="P132" s="202">
        <f>O132*H132</f>
        <v>0</v>
      </c>
      <c r="Q132" s="202">
        <v>0</v>
      </c>
      <c r="R132" s="202">
        <f>Q132*H132</f>
        <v>0</v>
      </c>
      <c r="S132" s="202">
        <v>4.4000000000000003E-3</v>
      </c>
      <c r="T132" s="203">
        <f>S132*H132</f>
        <v>6.6E-3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278</v>
      </c>
      <c r="AT132" s="204" t="s">
        <v>168</v>
      </c>
      <c r="AU132" s="204" t="s">
        <v>78</v>
      </c>
      <c r="AY132" s="18" t="s">
        <v>166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76</v>
      </c>
      <c r="BK132" s="205">
        <f>ROUND(I132*H132,2)</f>
        <v>0</v>
      </c>
      <c r="BL132" s="18" t="s">
        <v>278</v>
      </c>
      <c r="BM132" s="204" t="s">
        <v>1002</v>
      </c>
    </row>
    <row r="133" spans="1:65" s="2" customFormat="1" ht="33" customHeight="1">
      <c r="A133" s="35"/>
      <c r="B133" s="36"/>
      <c r="C133" s="193" t="s">
        <v>327</v>
      </c>
      <c r="D133" s="193" t="s">
        <v>168</v>
      </c>
      <c r="E133" s="194" t="s">
        <v>1003</v>
      </c>
      <c r="F133" s="195" t="s">
        <v>1004</v>
      </c>
      <c r="G133" s="196" t="s">
        <v>213</v>
      </c>
      <c r="H133" s="197">
        <v>1.4</v>
      </c>
      <c r="I133" s="198"/>
      <c r="J133" s="199">
        <f>ROUND(I133*H133,2)</f>
        <v>0</v>
      </c>
      <c r="K133" s="195" t="s">
        <v>172</v>
      </c>
      <c r="L133" s="40"/>
      <c r="M133" s="200" t="s">
        <v>19</v>
      </c>
      <c r="N133" s="201" t="s">
        <v>39</v>
      </c>
      <c r="O133" s="65"/>
      <c r="P133" s="202">
        <f>O133*H133</f>
        <v>0</v>
      </c>
      <c r="Q133" s="202">
        <v>1.9460000000000002E-2</v>
      </c>
      <c r="R133" s="202">
        <f>Q133*H133</f>
        <v>2.7244000000000001E-2</v>
      </c>
      <c r="S133" s="202">
        <v>0</v>
      </c>
      <c r="T133" s="20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278</v>
      </c>
      <c r="AT133" s="204" t="s">
        <v>168</v>
      </c>
      <c r="AU133" s="204" t="s">
        <v>78</v>
      </c>
      <c r="AY133" s="18" t="s">
        <v>166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76</v>
      </c>
      <c r="BK133" s="205">
        <f>ROUND(I133*H133,2)</f>
        <v>0</v>
      </c>
      <c r="BL133" s="18" t="s">
        <v>278</v>
      </c>
      <c r="BM133" s="204" t="s">
        <v>1005</v>
      </c>
    </row>
    <row r="134" spans="1:65" s="2" customFormat="1" ht="44.25" customHeight="1">
      <c r="A134" s="35"/>
      <c r="B134" s="36"/>
      <c r="C134" s="193" t="s">
        <v>334</v>
      </c>
      <c r="D134" s="193" t="s">
        <v>168</v>
      </c>
      <c r="E134" s="194" t="s">
        <v>414</v>
      </c>
      <c r="F134" s="195" t="s">
        <v>415</v>
      </c>
      <c r="G134" s="196" t="s">
        <v>187</v>
      </c>
      <c r="H134" s="197">
        <v>2.1999999999999999E-2</v>
      </c>
      <c r="I134" s="198"/>
      <c r="J134" s="199">
        <f>ROUND(I134*H134,2)</f>
        <v>0</v>
      </c>
      <c r="K134" s="195" t="s">
        <v>172</v>
      </c>
      <c r="L134" s="40"/>
      <c r="M134" s="200" t="s">
        <v>19</v>
      </c>
      <c r="N134" s="201" t="s">
        <v>39</v>
      </c>
      <c r="O134" s="65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278</v>
      </c>
      <c r="AT134" s="204" t="s">
        <v>168</v>
      </c>
      <c r="AU134" s="204" t="s">
        <v>78</v>
      </c>
      <c r="AY134" s="18" t="s">
        <v>166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8" t="s">
        <v>76</v>
      </c>
      <c r="BK134" s="205">
        <f>ROUND(I134*H134,2)</f>
        <v>0</v>
      </c>
      <c r="BL134" s="18" t="s">
        <v>278</v>
      </c>
      <c r="BM134" s="204" t="s">
        <v>1006</v>
      </c>
    </row>
    <row r="135" spans="1:65" s="12" customFormat="1" ht="22.9" customHeight="1">
      <c r="B135" s="177"/>
      <c r="C135" s="178"/>
      <c r="D135" s="179" t="s">
        <v>67</v>
      </c>
      <c r="E135" s="191" t="s">
        <v>421</v>
      </c>
      <c r="F135" s="191" t="s">
        <v>422</v>
      </c>
      <c r="G135" s="178"/>
      <c r="H135" s="178"/>
      <c r="I135" s="181"/>
      <c r="J135" s="192">
        <f>BK135</f>
        <v>0</v>
      </c>
      <c r="K135" s="178"/>
      <c r="L135" s="183"/>
      <c r="M135" s="184"/>
      <c r="N135" s="185"/>
      <c r="O135" s="185"/>
      <c r="P135" s="186">
        <f>SUM(P136:P145)</f>
        <v>0</v>
      </c>
      <c r="Q135" s="185"/>
      <c r="R135" s="186">
        <f>SUM(R136:R145)</f>
        <v>2.0571700000000002E-2</v>
      </c>
      <c r="S135" s="185"/>
      <c r="T135" s="187">
        <f>SUM(T136:T145)</f>
        <v>3.1251000000000001E-2</v>
      </c>
      <c r="AR135" s="188" t="s">
        <v>78</v>
      </c>
      <c r="AT135" s="189" t="s">
        <v>67</v>
      </c>
      <c r="AU135" s="189" t="s">
        <v>76</v>
      </c>
      <c r="AY135" s="188" t="s">
        <v>166</v>
      </c>
      <c r="BK135" s="190">
        <f>SUM(BK136:BK145)</f>
        <v>0</v>
      </c>
    </row>
    <row r="136" spans="1:65" s="2" customFormat="1" ht="21.75" customHeight="1">
      <c r="A136" s="35"/>
      <c r="B136" s="36"/>
      <c r="C136" s="193" t="s">
        <v>342</v>
      </c>
      <c r="D136" s="193" t="s">
        <v>168</v>
      </c>
      <c r="E136" s="194" t="s">
        <v>1007</v>
      </c>
      <c r="F136" s="195" t="s">
        <v>1008</v>
      </c>
      <c r="G136" s="196" t="s">
        <v>213</v>
      </c>
      <c r="H136" s="197">
        <v>1.1000000000000001</v>
      </c>
      <c r="I136" s="198"/>
      <c r="J136" s="199">
        <f t="shared" ref="J136:J145" si="0">ROUND(I136*H136,2)</f>
        <v>0</v>
      </c>
      <c r="K136" s="195" t="s">
        <v>172</v>
      </c>
      <c r="L136" s="40"/>
      <c r="M136" s="200" t="s">
        <v>19</v>
      </c>
      <c r="N136" s="201" t="s">
        <v>39</v>
      </c>
      <c r="O136" s="65"/>
      <c r="P136" s="202">
        <f t="shared" ref="P136:P145" si="1">O136*H136</f>
        <v>0</v>
      </c>
      <c r="Q136" s="202">
        <v>4.1199999999999999E-4</v>
      </c>
      <c r="R136" s="202">
        <f t="shared" ref="R136:R145" si="2">Q136*H136</f>
        <v>4.5320000000000001E-4</v>
      </c>
      <c r="S136" s="202">
        <v>0</v>
      </c>
      <c r="T136" s="203">
        <f t="shared" ref="T136:T145" si="3"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278</v>
      </c>
      <c r="AT136" s="204" t="s">
        <v>168</v>
      </c>
      <c r="AU136" s="204" t="s">
        <v>78</v>
      </c>
      <c r="AY136" s="18" t="s">
        <v>166</v>
      </c>
      <c r="BE136" s="205">
        <f t="shared" ref="BE136:BE145" si="4">IF(N136="základní",J136,0)</f>
        <v>0</v>
      </c>
      <c r="BF136" s="205">
        <f t="shared" ref="BF136:BF145" si="5">IF(N136="snížená",J136,0)</f>
        <v>0</v>
      </c>
      <c r="BG136" s="205">
        <f t="shared" ref="BG136:BG145" si="6">IF(N136="zákl. přenesená",J136,0)</f>
        <v>0</v>
      </c>
      <c r="BH136" s="205">
        <f t="shared" ref="BH136:BH145" si="7">IF(N136="sníž. přenesená",J136,0)</f>
        <v>0</v>
      </c>
      <c r="BI136" s="205">
        <f t="shared" ref="BI136:BI145" si="8">IF(N136="nulová",J136,0)</f>
        <v>0</v>
      </c>
      <c r="BJ136" s="18" t="s">
        <v>76</v>
      </c>
      <c r="BK136" s="205">
        <f t="shared" ref="BK136:BK145" si="9">ROUND(I136*H136,2)</f>
        <v>0</v>
      </c>
      <c r="BL136" s="18" t="s">
        <v>278</v>
      </c>
      <c r="BM136" s="204" t="s">
        <v>1009</v>
      </c>
    </row>
    <row r="137" spans="1:65" s="2" customFormat="1" ht="16.5" customHeight="1">
      <c r="A137" s="35"/>
      <c r="B137" s="36"/>
      <c r="C137" s="239" t="s">
        <v>346</v>
      </c>
      <c r="D137" s="239" t="s">
        <v>184</v>
      </c>
      <c r="E137" s="240" t="s">
        <v>1010</v>
      </c>
      <c r="F137" s="241" t="s">
        <v>1011</v>
      </c>
      <c r="G137" s="242" t="s">
        <v>213</v>
      </c>
      <c r="H137" s="243">
        <v>1.1000000000000001</v>
      </c>
      <c r="I137" s="244"/>
      <c r="J137" s="245">
        <f t="shared" si="0"/>
        <v>0</v>
      </c>
      <c r="K137" s="241" t="s">
        <v>172</v>
      </c>
      <c r="L137" s="246"/>
      <c r="M137" s="247" t="s">
        <v>19</v>
      </c>
      <c r="N137" s="248" t="s">
        <v>39</v>
      </c>
      <c r="O137" s="65"/>
      <c r="P137" s="202">
        <f t="shared" si="1"/>
        <v>0</v>
      </c>
      <c r="Q137" s="202">
        <v>8.9999999999999993E-3</v>
      </c>
      <c r="R137" s="202">
        <f t="shared" si="2"/>
        <v>9.9000000000000008E-3</v>
      </c>
      <c r="S137" s="202">
        <v>0</v>
      </c>
      <c r="T137" s="203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372</v>
      </c>
      <c r="AT137" s="204" t="s">
        <v>184</v>
      </c>
      <c r="AU137" s="204" t="s">
        <v>78</v>
      </c>
      <c r="AY137" s="18" t="s">
        <v>166</v>
      </c>
      <c r="BE137" s="205">
        <f t="shared" si="4"/>
        <v>0</v>
      </c>
      <c r="BF137" s="205">
        <f t="shared" si="5"/>
        <v>0</v>
      </c>
      <c r="BG137" s="205">
        <f t="shared" si="6"/>
        <v>0</v>
      </c>
      <c r="BH137" s="205">
        <f t="shared" si="7"/>
        <v>0</v>
      </c>
      <c r="BI137" s="205">
        <f t="shared" si="8"/>
        <v>0</v>
      </c>
      <c r="BJ137" s="18" t="s">
        <v>76</v>
      </c>
      <c r="BK137" s="205">
        <f t="shared" si="9"/>
        <v>0</v>
      </c>
      <c r="BL137" s="18" t="s">
        <v>278</v>
      </c>
      <c r="BM137" s="204" t="s">
        <v>1012</v>
      </c>
    </row>
    <row r="138" spans="1:65" s="2" customFormat="1" ht="33" customHeight="1">
      <c r="A138" s="35"/>
      <c r="B138" s="36"/>
      <c r="C138" s="193" t="s">
        <v>350</v>
      </c>
      <c r="D138" s="193" t="s">
        <v>168</v>
      </c>
      <c r="E138" s="194" t="s">
        <v>1013</v>
      </c>
      <c r="F138" s="195" t="s">
        <v>1014</v>
      </c>
      <c r="G138" s="196" t="s">
        <v>213</v>
      </c>
      <c r="H138" s="197">
        <v>1.1000000000000001</v>
      </c>
      <c r="I138" s="198"/>
      <c r="J138" s="199">
        <f t="shared" si="0"/>
        <v>0</v>
      </c>
      <c r="K138" s="195" t="s">
        <v>172</v>
      </c>
      <c r="L138" s="40"/>
      <c r="M138" s="200" t="s">
        <v>19</v>
      </c>
      <c r="N138" s="201" t="s">
        <v>39</v>
      </c>
      <c r="O138" s="65"/>
      <c r="P138" s="202">
        <f t="shared" si="1"/>
        <v>0</v>
      </c>
      <c r="Q138" s="202">
        <v>0</v>
      </c>
      <c r="R138" s="202">
        <f t="shared" si="2"/>
        <v>0</v>
      </c>
      <c r="S138" s="202">
        <v>0</v>
      </c>
      <c r="T138" s="203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278</v>
      </c>
      <c r="AT138" s="204" t="s">
        <v>168</v>
      </c>
      <c r="AU138" s="204" t="s">
        <v>78</v>
      </c>
      <c r="AY138" s="18" t="s">
        <v>166</v>
      </c>
      <c r="BE138" s="205">
        <f t="shared" si="4"/>
        <v>0</v>
      </c>
      <c r="BF138" s="205">
        <f t="shared" si="5"/>
        <v>0</v>
      </c>
      <c r="BG138" s="205">
        <f t="shared" si="6"/>
        <v>0</v>
      </c>
      <c r="BH138" s="205">
        <f t="shared" si="7"/>
        <v>0</v>
      </c>
      <c r="BI138" s="205">
        <f t="shared" si="8"/>
        <v>0</v>
      </c>
      <c r="BJ138" s="18" t="s">
        <v>76</v>
      </c>
      <c r="BK138" s="205">
        <f t="shared" si="9"/>
        <v>0</v>
      </c>
      <c r="BL138" s="18" t="s">
        <v>278</v>
      </c>
      <c r="BM138" s="204" t="s">
        <v>1015</v>
      </c>
    </row>
    <row r="139" spans="1:65" s="2" customFormat="1" ht="21.75" customHeight="1">
      <c r="A139" s="35"/>
      <c r="B139" s="36"/>
      <c r="C139" s="239" t="s">
        <v>355</v>
      </c>
      <c r="D139" s="239" t="s">
        <v>184</v>
      </c>
      <c r="E139" s="240" t="s">
        <v>1016</v>
      </c>
      <c r="F139" s="241" t="s">
        <v>1017</v>
      </c>
      <c r="G139" s="242" t="s">
        <v>213</v>
      </c>
      <c r="H139" s="243">
        <v>1.1000000000000001</v>
      </c>
      <c r="I139" s="244"/>
      <c r="J139" s="245">
        <f t="shared" si="0"/>
        <v>0</v>
      </c>
      <c r="K139" s="241" t="s">
        <v>172</v>
      </c>
      <c r="L139" s="246"/>
      <c r="M139" s="247" t="s">
        <v>19</v>
      </c>
      <c r="N139" s="248" t="s">
        <v>39</v>
      </c>
      <c r="O139" s="65"/>
      <c r="P139" s="202">
        <f t="shared" si="1"/>
        <v>0</v>
      </c>
      <c r="Q139" s="202">
        <v>8.0000000000000007E-5</v>
      </c>
      <c r="R139" s="202">
        <f t="shared" si="2"/>
        <v>8.8000000000000011E-5</v>
      </c>
      <c r="S139" s="202">
        <v>0</v>
      </c>
      <c r="T139" s="203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372</v>
      </c>
      <c r="AT139" s="204" t="s">
        <v>184</v>
      </c>
      <c r="AU139" s="204" t="s">
        <v>78</v>
      </c>
      <c r="AY139" s="18" t="s">
        <v>166</v>
      </c>
      <c r="BE139" s="205">
        <f t="shared" si="4"/>
        <v>0</v>
      </c>
      <c r="BF139" s="205">
        <f t="shared" si="5"/>
        <v>0</v>
      </c>
      <c r="BG139" s="205">
        <f t="shared" si="6"/>
        <v>0</v>
      </c>
      <c r="BH139" s="205">
        <f t="shared" si="7"/>
        <v>0</v>
      </c>
      <c r="BI139" s="205">
        <f t="shared" si="8"/>
        <v>0</v>
      </c>
      <c r="BJ139" s="18" t="s">
        <v>76</v>
      </c>
      <c r="BK139" s="205">
        <f t="shared" si="9"/>
        <v>0</v>
      </c>
      <c r="BL139" s="18" t="s">
        <v>278</v>
      </c>
      <c r="BM139" s="204" t="s">
        <v>1018</v>
      </c>
    </row>
    <row r="140" spans="1:65" s="2" customFormat="1" ht="33" customHeight="1">
      <c r="A140" s="35"/>
      <c r="B140" s="36"/>
      <c r="C140" s="193" t="s">
        <v>256</v>
      </c>
      <c r="D140" s="193" t="s">
        <v>168</v>
      </c>
      <c r="E140" s="194" t="s">
        <v>1019</v>
      </c>
      <c r="F140" s="195" t="s">
        <v>1020</v>
      </c>
      <c r="G140" s="196" t="s">
        <v>213</v>
      </c>
      <c r="H140" s="197">
        <v>1.1000000000000001</v>
      </c>
      <c r="I140" s="198"/>
      <c r="J140" s="199">
        <f t="shared" si="0"/>
        <v>0</v>
      </c>
      <c r="K140" s="195" t="s">
        <v>172</v>
      </c>
      <c r="L140" s="40"/>
      <c r="M140" s="200" t="s">
        <v>19</v>
      </c>
      <c r="N140" s="201" t="s">
        <v>39</v>
      </c>
      <c r="O140" s="65"/>
      <c r="P140" s="202">
        <f t="shared" si="1"/>
        <v>0</v>
      </c>
      <c r="Q140" s="202">
        <v>0</v>
      </c>
      <c r="R140" s="202">
        <f t="shared" si="2"/>
        <v>0</v>
      </c>
      <c r="S140" s="202">
        <v>0</v>
      </c>
      <c r="T140" s="203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278</v>
      </c>
      <c r="AT140" s="204" t="s">
        <v>168</v>
      </c>
      <c r="AU140" s="204" t="s">
        <v>78</v>
      </c>
      <c r="AY140" s="18" t="s">
        <v>166</v>
      </c>
      <c r="BE140" s="205">
        <f t="shared" si="4"/>
        <v>0</v>
      </c>
      <c r="BF140" s="205">
        <f t="shared" si="5"/>
        <v>0</v>
      </c>
      <c r="BG140" s="205">
        <f t="shared" si="6"/>
        <v>0</v>
      </c>
      <c r="BH140" s="205">
        <f t="shared" si="7"/>
        <v>0</v>
      </c>
      <c r="BI140" s="205">
        <f t="shared" si="8"/>
        <v>0</v>
      </c>
      <c r="BJ140" s="18" t="s">
        <v>76</v>
      </c>
      <c r="BK140" s="205">
        <f t="shared" si="9"/>
        <v>0</v>
      </c>
      <c r="BL140" s="18" t="s">
        <v>278</v>
      </c>
      <c r="BM140" s="204" t="s">
        <v>1021</v>
      </c>
    </row>
    <row r="141" spans="1:65" s="2" customFormat="1" ht="21.75" customHeight="1">
      <c r="A141" s="35"/>
      <c r="B141" s="36"/>
      <c r="C141" s="239" t="s">
        <v>364</v>
      </c>
      <c r="D141" s="239" t="s">
        <v>184</v>
      </c>
      <c r="E141" s="240" t="s">
        <v>1022</v>
      </c>
      <c r="F141" s="241" t="s">
        <v>1023</v>
      </c>
      <c r="G141" s="242" t="s">
        <v>213</v>
      </c>
      <c r="H141" s="243">
        <v>1.1000000000000001</v>
      </c>
      <c r="I141" s="244"/>
      <c r="J141" s="245">
        <f t="shared" si="0"/>
        <v>0</v>
      </c>
      <c r="K141" s="241" t="s">
        <v>172</v>
      </c>
      <c r="L141" s="246"/>
      <c r="M141" s="247" t="s">
        <v>19</v>
      </c>
      <c r="N141" s="248" t="s">
        <v>39</v>
      </c>
      <c r="O141" s="65"/>
      <c r="P141" s="202">
        <f t="shared" si="1"/>
        <v>0</v>
      </c>
      <c r="Q141" s="202">
        <v>5.1999999999999998E-3</v>
      </c>
      <c r="R141" s="202">
        <f t="shared" si="2"/>
        <v>5.7200000000000003E-3</v>
      </c>
      <c r="S141" s="202">
        <v>0</v>
      </c>
      <c r="T141" s="203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4" t="s">
        <v>372</v>
      </c>
      <c r="AT141" s="204" t="s">
        <v>184</v>
      </c>
      <c r="AU141" s="204" t="s">
        <v>78</v>
      </c>
      <c r="AY141" s="18" t="s">
        <v>166</v>
      </c>
      <c r="BE141" s="205">
        <f t="shared" si="4"/>
        <v>0</v>
      </c>
      <c r="BF141" s="205">
        <f t="shared" si="5"/>
        <v>0</v>
      </c>
      <c r="BG141" s="205">
        <f t="shared" si="6"/>
        <v>0</v>
      </c>
      <c r="BH141" s="205">
        <f t="shared" si="7"/>
        <v>0</v>
      </c>
      <c r="BI141" s="205">
        <f t="shared" si="8"/>
        <v>0</v>
      </c>
      <c r="BJ141" s="18" t="s">
        <v>76</v>
      </c>
      <c r="BK141" s="205">
        <f t="shared" si="9"/>
        <v>0</v>
      </c>
      <c r="BL141" s="18" t="s">
        <v>278</v>
      </c>
      <c r="BM141" s="204" t="s">
        <v>1024</v>
      </c>
    </row>
    <row r="142" spans="1:65" s="2" customFormat="1" ht="44.25" customHeight="1">
      <c r="A142" s="35"/>
      <c r="B142" s="36"/>
      <c r="C142" s="193" t="s">
        <v>372</v>
      </c>
      <c r="D142" s="193" t="s">
        <v>168</v>
      </c>
      <c r="E142" s="194" t="s">
        <v>1025</v>
      </c>
      <c r="F142" s="195" t="s">
        <v>1026</v>
      </c>
      <c r="G142" s="196" t="s">
        <v>213</v>
      </c>
      <c r="H142" s="197">
        <v>1.1000000000000001</v>
      </c>
      <c r="I142" s="198"/>
      <c r="J142" s="199">
        <f t="shared" si="0"/>
        <v>0</v>
      </c>
      <c r="K142" s="195" t="s">
        <v>172</v>
      </c>
      <c r="L142" s="40"/>
      <c r="M142" s="200" t="s">
        <v>19</v>
      </c>
      <c r="N142" s="201" t="s">
        <v>39</v>
      </c>
      <c r="O142" s="65"/>
      <c r="P142" s="202">
        <f t="shared" si="1"/>
        <v>0</v>
      </c>
      <c r="Q142" s="202">
        <v>0</v>
      </c>
      <c r="R142" s="202">
        <f t="shared" si="2"/>
        <v>0</v>
      </c>
      <c r="S142" s="202">
        <v>1.721E-2</v>
      </c>
      <c r="T142" s="203">
        <f t="shared" si="3"/>
        <v>1.8931E-2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278</v>
      </c>
      <c r="AT142" s="204" t="s">
        <v>168</v>
      </c>
      <c r="AU142" s="204" t="s">
        <v>78</v>
      </c>
      <c r="AY142" s="18" t="s">
        <v>166</v>
      </c>
      <c r="BE142" s="205">
        <f t="shared" si="4"/>
        <v>0</v>
      </c>
      <c r="BF142" s="205">
        <f t="shared" si="5"/>
        <v>0</v>
      </c>
      <c r="BG142" s="205">
        <f t="shared" si="6"/>
        <v>0</v>
      </c>
      <c r="BH142" s="205">
        <f t="shared" si="7"/>
        <v>0</v>
      </c>
      <c r="BI142" s="205">
        <f t="shared" si="8"/>
        <v>0</v>
      </c>
      <c r="BJ142" s="18" t="s">
        <v>76</v>
      </c>
      <c r="BK142" s="205">
        <f t="shared" si="9"/>
        <v>0</v>
      </c>
      <c r="BL142" s="18" t="s">
        <v>278</v>
      </c>
      <c r="BM142" s="204" t="s">
        <v>1027</v>
      </c>
    </row>
    <row r="143" spans="1:65" s="2" customFormat="1" ht="33" customHeight="1">
      <c r="A143" s="35"/>
      <c r="B143" s="36"/>
      <c r="C143" s="193" t="s">
        <v>377</v>
      </c>
      <c r="D143" s="193" t="s">
        <v>168</v>
      </c>
      <c r="E143" s="194" t="s">
        <v>1028</v>
      </c>
      <c r="F143" s="195" t="s">
        <v>1029</v>
      </c>
      <c r="G143" s="196" t="s">
        <v>213</v>
      </c>
      <c r="H143" s="197">
        <v>1.1000000000000001</v>
      </c>
      <c r="I143" s="198"/>
      <c r="J143" s="199">
        <f t="shared" si="0"/>
        <v>0</v>
      </c>
      <c r="K143" s="195" t="s">
        <v>172</v>
      </c>
      <c r="L143" s="40"/>
      <c r="M143" s="200" t="s">
        <v>19</v>
      </c>
      <c r="N143" s="201" t="s">
        <v>39</v>
      </c>
      <c r="O143" s="65"/>
      <c r="P143" s="202">
        <f t="shared" si="1"/>
        <v>0</v>
      </c>
      <c r="Q143" s="202">
        <v>0</v>
      </c>
      <c r="R143" s="202">
        <f t="shared" si="2"/>
        <v>0</v>
      </c>
      <c r="S143" s="202">
        <v>1.12E-2</v>
      </c>
      <c r="T143" s="203">
        <f t="shared" si="3"/>
        <v>1.2320000000000001E-2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278</v>
      </c>
      <c r="AT143" s="204" t="s">
        <v>168</v>
      </c>
      <c r="AU143" s="204" t="s">
        <v>78</v>
      </c>
      <c r="AY143" s="18" t="s">
        <v>166</v>
      </c>
      <c r="BE143" s="205">
        <f t="shared" si="4"/>
        <v>0</v>
      </c>
      <c r="BF143" s="205">
        <f t="shared" si="5"/>
        <v>0</v>
      </c>
      <c r="BG143" s="205">
        <f t="shared" si="6"/>
        <v>0</v>
      </c>
      <c r="BH143" s="205">
        <f t="shared" si="7"/>
        <v>0</v>
      </c>
      <c r="BI143" s="205">
        <f t="shared" si="8"/>
        <v>0</v>
      </c>
      <c r="BJ143" s="18" t="s">
        <v>76</v>
      </c>
      <c r="BK143" s="205">
        <f t="shared" si="9"/>
        <v>0</v>
      </c>
      <c r="BL143" s="18" t="s">
        <v>278</v>
      </c>
      <c r="BM143" s="204" t="s">
        <v>1030</v>
      </c>
    </row>
    <row r="144" spans="1:65" s="2" customFormat="1" ht="33" customHeight="1">
      <c r="A144" s="35"/>
      <c r="B144" s="36"/>
      <c r="C144" s="193" t="s">
        <v>381</v>
      </c>
      <c r="D144" s="193" t="s">
        <v>168</v>
      </c>
      <c r="E144" s="194" t="s">
        <v>1031</v>
      </c>
      <c r="F144" s="195" t="s">
        <v>1032</v>
      </c>
      <c r="G144" s="196" t="s">
        <v>337</v>
      </c>
      <c r="H144" s="197">
        <v>0.5</v>
      </c>
      <c r="I144" s="198"/>
      <c r="J144" s="199">
        <f t="shared" si="0"/>
        <v>0</v>
      </c>
      <c r="K144" s="195" t="s">
        <v>172</v>
      </c>
      <c r="L144" s="40"/>
      <c r="M144" s="200" t="s">
        <v>19</v>
      </c>
      <c r="N144" s="201" t="s">
        <v>39</v>
      </c>
      <c r="O144" s="65"/>
      <c r="P144" s="202">
        <f t="shared" si="1"/>
        <v>0</v>
      </c>
      <c r="Q144" s="202">
        <v>8.8210000000000007E-3</v>
      </c>
      <c r="R144" s="202">
        <f t="shared" si="2"/>
        <v>4.4105000000000004E-3</v>
      </c>
      <c r="S144" s="202">
        <v>0</v>
      </c>
      <c r="T144" s="203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4" t="s">
        <v>278</v>
      </c>
      <c r="AT144" s="204" t="s">
        <v>168</v>
      </c>
      <c r="AU144" s="204" t="s">
        <v>78</v>
      </c>
      <c r="AY144" s="18" t="s">
        <v>166</v>
      </c>
      <c r="BE144" s="205">
        <f t="shared" si="4"/>
        <v>0</v>
      </c>
      <c r="BF144" s="205">
        <f t="shared" si="5"/>
        <v>0</v>
      </c>
      <c r="BG144" s="205">
        <f t="shared" si="6"/>
        <v>0</v>
      </c>
      <c r="BH144" s="205">
        <f t="shared" si="7"/>
        <v>0</v>
      </c>
      <c r="BI144" s="205">
        <f t="shared" si="8"/>
        <v>0</v>
      </c>
      <c r="BJ144" s="18" t="s">
        <v>76</v>
      </c>
      <c r="BK144" s="205">
        <f t="shared" si="9"/>
        <v>0</v>
      </c>
      <c r="BL144" s="18" t="s">
        <v>278</v>
      </c>
      <c r="BM144" s="204" t="s">
        <v>1033</v>
      </c>
    </row>
    <row r="145" spans="1:65" s="2" customFormat="1" ht="33" customHeight="1">
      <c r="A145" s="35"/>
      <c r="B145" s="36"/>
      <c r="C145" s="193" t="s">
        <v>386</v>
      </c>
      <c r="D145" s="193" t="s">
        <v>168</v>
      </c>
      <c r="E145" s="194" t="s">
        <v>1034</v>
      </c>
      <c r="F145" s="195" t="s">
        <v>1035</v>
      </c>
      <c r="G145" s="196" t="s">
        <v>187</v>
      </c>
      <c r="H145" s="197">
        <v>0.09</v>
      </c>
      <c r="I145" s="198"/>
      <c r="J145" s="199">
        <f t="shared" si="0"/>
        <v>0</v>
      </c>
      <c r="K145" s="195" t="s">
        <v>172</v>
      </c>
      <c r="L145" s="40"/>
      <c r="M145" s="257" t="s">
        <v>19</v>
      </c>
      <c r="N145" s="258" t="s">
        <v>39</v>
      </c>
      <c r="O145" s="255"/>
      <c r="P145" s="259">
        <f t="shared" si="1"/>
        <v>0</v>
      </c>
      <c r="Q145" s="259">
        <v>0</v>
      </c>
      <c r="R145" s="259">
        <f t="shared" si="2"/>
        <v>0</v>
      </c>
      <c r="S145" s="259">
        <v>0</v>
      </c>
      <c r="T145" s="260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278</v>
      </c>
      <c r="AT145" s="204" t="s">
        <v>168</v>
      </c>
      <c r="AU145" s="204" t="s">
        <v>78</v>
      </c>
      <c r="AY145" s="18" t="s">
        <v>166</v>
      </c>
      <c r="BE145" s="205">
        <f t="shared" si="4"/>
        <v>0</v>
      </c>
      <c r="BF145" s="205">
        <f t="shared" si="5"/>
        <v>0</v>
      </c>
      <c r="BG145" s="205">
        <f t="shared" si="6"/>
        <v>0</v>
      </c>
      <c r="BH145" s="205">
        <f t="shared" si="7"/>
        <v>0</v>
      </c>
      <c r="BI145" s="205">
        <f t="shared" si="8"/>
        <v>0</v>
      </c>
      <c r="BJ145" s="18" t="s">
        <v>76</v>
      </c>
      <c r="BK145" s="205">
        <f t="shared" si="9"/>
        <v>0</v>
      </c>
      <c r="BL145" s="18" t="s">
        <v>278</v>
      </c>
      <c r="BM145" s="204" t="s">
        <v>1036</v>
      </c>
    </row>
    <row r="146" spans="1:65" s="2" customFormat="1" ht="6.95" customHeight="1">
      <c r="A146" s="35"/>
      <c r="B146" s="48"/>
      <c r="C146" s="49"/>
      <c r="D146" s="49"/>
      <c r="E146" s="49"/>
      <c r="F146" s="49"/>
      <c r="G146" s="49"/>
      <c r="H146" s="49"/>
      <c r="I146" s="143"/>
      <c r="J146" s="49"/>
      <c r="K146" s="49"/>
      <c r="L146" s="40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algorithmName="SHA-512" hashValue="0/SviGaOvg8fkKFQF/Tmlh35H26YDOZTCcCa7YFVJ/mUuwONSkNHgIh1Az6I4umgrjY0FgoBi3nlgn+Azxbtfg==" saltValue="woEEnhvgLFFZeM8TIqjz1npNCHaOmBvYSdG6g3X5op0zzrkZgEXJPQppI+iiltUTpUKveGxVO4Qrq6CSw28K7A==" spinCount="100000" sheet="1" objects="1" scenarios="1" formatColumns="0" formatRows="0" autoFilter="0"/>
  <autoFilter ref="C96:K145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1" customFormat="1" ht="12" customHeight="1">
      <c r="B8" s="21"/>
      <c r="D8" s="115" t="s">
        <v>125</v>
      </c>
      <c r="I8" s="109"/>
      <c r="L8" s="21"/>
    </row>
    <row r="9" spans="1:46" s="2" customFormat="1" ht="16.5" customHeight="1">
      <c r="A9" s="35"/>
      <c r="B9" s="40"/>
      <c r="C9" s="35"/>
      <c r="D9" s="35"/>
      <c r="E9" s="386" t="s">
        <v>928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929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8" t="s">
        <v>1037</v>
      </c>
      <c r="F11" s="389"/>
      <c r="G11" s="389"/>
      <c r="H11" s="389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0" t="str">
        <f>'Rekapitulace zakázky'!E14</f>
        <v>Vyplň údaj</v>
      </c>
      <c r="F20" s="391"/>
      <c r="G20" s="391"/>
      <c r="H20" s="391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92" t="s">
        <v>19</v>
      </c>
      <c r="F29" s="392"/>
      <c r="G29" s="392"/>
      <c r="H29" s="392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ROUND(J90,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ROUND((SUM(BE90:BE110)),  2)</f>
        <v>0</v>
      </c>
      <c r="G35" s="35"/>
      <c r="H35" s="35"/>
      <c r="I35" s="132">
        <v>0.21</v>
      </c>
      <c r="J35" s="131">
        <f>ROUND(((SUM(BE90:BE110))*I35),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ROUND((SUM(BF90:BF110)),  2)</f>
        <v>0</v>
      </c>
      <c r="G36" s="35"/>
      <c r="H36" s="35"/>
      <c r="I36" s="132">
        <v>0.15</v>
      </c>
      <c r="J36" s="131">
        <f>ROUND(((SUM(BF90:BF110))*I36),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ROUND((SUM(BG90:BG110)),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ROUND((SUM(BH90:BH110)),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ROUND((SUM(BI90:BI110)),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127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3" t="str">
        <f>E7</f>
        <v>Kroměříž - oprava VB</v>
      </c>
      <c r="F50" s="394"/>
      <c r="G50" s="394"/>
      <c r="H50" s="394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125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3" t="s">
        <v>928</v>
      </c>
      <c r="F52" s="395"/>
      <c r="G52" s="395"/>
      <c r="H52" s="395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929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7" t="str">
        <f>E11</f>
        <v>02 - UT- Demontáže</v>
      </c>
      <c r="F54" s="395"/>
      <c r="G54" s="395"/>
      <c r="H54" s="395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128</v>
      </c>
      <c r="D61" s="148"/>
      <c r="E61" s="148"/>
      <c r="F61" s="148"/>
      <c r="G61" s="148"/>
      <c r="H61" s="148"/>
      <c r="I61" s="149"/>
      <c r="J61" s="150" t="s">
        <v>129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J90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130</v>
      </c>
    </row>
    <row r="64" spans="1:47" s="9" customFormat="1" ht="24.95" customHeight="1">
      <c r="B64" s="152"/>
      <c r="C64" s="153"/>
      <c r="D64" s="154" t="s">
        <v>138</v>
      </c>
      <c r="E64" s="155"/>
      <c r="F64" s="155"/>
      <c r="G64" s="155"/>
      <c r="H64" s="155"/>
      <c r="I64" s="156"/>
      <c r="J64" s="157">
        <f>J91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1038</v>
      </c>
      <c r="E65" s="161"/>
      <c r="F65" s="161"/>
      <c r="G65" s="161"/>
      <c r="H65" s="161"/>
      <c r="I65" s="162"/>
      <c r="J65" s="163">
        <f>J92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1039</v>
      </c>
      <c r="E66" s="161"/>
      <c r="F66" s="161"/>
      <c r="G66" s="161"/>
      <c r="H66" s="161"/>
      <c r="I66" s="162"/>
      <c r="J66" s="163">
        <f>J99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1040</v>
      </c>
      <c r="E67" s="161"/>
      <c r="F67" s="161"/>
      <c r="G67" s="161"/>
      <c r="H67" s="161"/>
      <c r="I67" s="162"/>
      <c r="J67" s="163">
        <f>J102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1041</v>
      </c>
      <c r="E68" s="161"/>
      <c r="F68" s="161"/>
      <c r="G68" s="161"/>
      <c r="H68" s="161"/>
      <c r="I68" s="162"/>
      <c r="J68" s="163">
        <f>J108</f>
        <v>0</v>
      </c>
      <c r="K68" s="98"/>
      <c r="L68" s="164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116"/>
      <c r="J69" s="37"/>
      <c r="K69" s="37"/>
      <c r="L69" s="11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143"/>
      <c r="J70" s="49"/>
      <c r="K70" s="49"/>
      <c r="L70" s="11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146"/>
      <c r="J74" s="51"/>
      <c r="K74" s="51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151</v>
      </c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93" t="str">
        <f>E7</f>
        <v>Kroměříž - oprava VB</v>
      </c>
      <c r="F78" s="394"/>
      <c r="G78" s="394"/>
      <c r="H78" s="394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1" customFormat="1" ht="12" customHeight="1">
      <c r="B79" s="22"/>
      <c r="C79" s="30" t="s">
        <v>125</v>
      </c>
      <c r="D79" s="23"/>
      <c r="E79" s="23"/>
      <c r="F79" s="23"/>
      <c r="G79" s="23"/>
      <c r="H79" s="23"/>
      <c r="I79" s="109"/>
      <c r="J79" s="23"/>
      <c r="K79" s="23"/>
      <c r="L79" s="21"/>
    </row>
    <row r="80" spans="1:31" s="2" customFormat="1" ht="16.5" customHeight="1">
      <c r="A80" s="35"/>
      <c r="B80" s="36"/>
      <c r="C80" s="37"/>
      <c r="D80" s="37"/>
      <c r="E80" s="393" t="s">
        <v>928</v>
      </c>
      <c r="F80" s="395"/>
      <c r="G80" s="395"/>
      <c r="H80" s="395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929</v>
      </c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47" t="str">
        <f>E11</f>
        <v>02 - UT- Demontáže</v>
      </c>
      <c r="F82" s="395"/>
      <c r="G82" s="395"/>
      <c r="H82" s="395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F14</f>
        <v xml:space="preserve"> </v>
      </c>
      <c r="G84" s="37"/>
      <c r="H84" s="37"/>
      <c r="I84" s="118" t="s">
        <v>23</v>
      </c>
      <c r="J84" s="60">
        <f>IF(J14="","",J14)</f>
        <v>0</v>
      </c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24</v>
      </c>
      <c r="D86" s="37"/>
      <c r="E86" s="37"/>
      <c r="F86" s="28" t="str">
        <f>E17</f>
        <v xml:space="preserve"> </v>
      </c>
      <c r="G86" s="37"/>
      <c r="H86" s="37"/>
      <c r="I86" s="118" t="s">
        <v>29</v>
      </c>
      <c r="J86" s="33" t="str">
        <f>E23</f>
        <v xml:space="preserve"> </v>
      </c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27</v>
      </c>
      <c r="D87" s="37"/>
      <c r="E87" s="37"/>
      <c r="F87" s="28" t="str">
        <f>IF(E20="","",E20)</f>
        <v>Vyplň údaj</v>
      </c>
      <c r="G87" s="37"/>
      <c r="H87" s="37"/>
      <c r="I87" s="118" t="s">
        <v>31</v>
      </c>
      <c r="J87" s="33" t="str">
        <f>E26</f>
        <v xml:space="preserve"> </v>
      </c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65"/>
      <c r="B89" s="166"/>
      <c r="C89" s="167" t="s">
        <v>152</v>
      </c>
      <c r="D89" s="168" t="s">
        <v>53</v>
      </c>
      <c r="E89" s="168" t="s">
        <v>49</v>
      </c>
      <c r="F89" s="168" t="s">
        <v>50</v>
      </c>
      <c r="G89" s="168" t="s">
        <v>153</v>
      </c>
      <c r="H89" s="168" t="s">
        <v>154</v>
      </c>
      <c r="I89" s="169" t="s">
        <v>155</v>
      </c>
      <c r="J89" s="168" t="s">
        <v>129</v>
      </c>
      <c r="K89" s="170" t="s">
        <v>156</v>
      </c>
      <c r="L89" s="171"/>
      <c r="M89" s="69" t="s">
        <v>19</v>
      </c>
      <c r="N89" s="70" t="s">
        <v>38</v>
      </c>
      <c r="O89" s="70" t="s">
        <v>157</v>
      </c>
      <c r="P89" s="70" t="s">
        <v>158</v>
      </c>
      <c r="Q89" s="70" t="s">
        <v>159</v>
      </c>
      <c r="R89" s="70" t="s">
        <v>160</v>
      </c>
      <c r="S89" s="70" t="s">
        <v>161</v>
      </c>
      <c r="T89" s="71" t="s">
        <v>162</v>
      </c>
      <c r="U89" s="165"/>
      <c r="V89" s="165"/>
      <c r="W89" s="165"/>
      <c r="X89" s="165"/>
      <c r="Y89" s="165"/>
      <c r="Z89" s="165"/>
      <c r="AA89" s="165"/>
      <c r="AB89" s="165"/>
      <c r="AC89" s="165"/>
      <c r="AD89" s="165"/>
      <c r="AE89" s="165"/>
    </row>
    <row r="90" spans="1:65" s="2" customFormat="1" ht="22.9" customHeight="1">
      <c r="A90" s="35"/>
      <c r="B90" s="36"/>
      <c r="C90" s="76" t="s">
        <v>163</v>
      </c>
      <c r="D90" s="37"/>
      <c r="E90" s="37"/>
      <c r="F90" s="37"/>
      <c r="G90" s="37"/>
      <c r="H90" s="37"/>
      <c r="I90" s="116"/>
      <c r="J90" s="172">
        <f>BK90</f>
        <v>0</v>
      </c>
      <c r="K90" s="37"/>
      <c r="L90" s="40"/>
      <c r="M90" s="72"/>
      <c r="N90" s="173"/>
      <c r="O90" s="73"/>
      <c r="P90" s="174">
        <f>P91</f>
        <v>0</v>
      </c>
      <c r="Q90" s="73"/>
      <c r="R90" s="174">
        <f>R91</f>
        <v>1.2995119999999999E-2</v>
      </c>
      <c r="S90" s="73"/>
      <c r="T90" s="175">
        <f>T91</f>
        <v>2.6518799999999998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67</v>
      </c>
      <c r="AU90" s="18" t="s">
        <v>130</v>
      </c>
      <c r="BK90" s="176">
        <f>BK91</f>
        <v>0</v>
      </c>
    </row>
    <row r="91" spans="1:65" s="12" customFormat="1" ht="25.9" customHeight="1">
      <c r="B91" s="177"/>
      <c r="C91" s="178"/>
      <c r="D91" s="179" t="s">
        <v>67</v>
      </c>
      <c r="E91" s="180" t="s">
        <v>368</v>
      </c>
      <c r="F91" s="180" t="s">
        <v>369</v>
      </c>
      <c r="G91" s="178"/>
      <c r="H91" s="178"/>
      <c r="I91" s="181"/>
      <c r="J91" s="182">
        <f>BK91</f>
        <v>0</v>
      </c>
      <c r="K91" s="178"/>
      <c r="L91" s="183"/>
      <c r="M91" s="184"/>
      <c r="N91" s="185"/>
      <c r="O91" s="185"/>
      <c r="P91" s="186">
        <f>P92+P99+P102+P108</f>
        <v>0</v>
      </c>
      <c r="Q91" s="185"/>
      <c r="R91" s="186">
        <f>R92+R99+R102+R108</f>
        <v>1.2995119999999999E-2</v>
      </c>
      <c r="S91" s="185"/>
      <c r="T91" s="187">
        <f>T92+T99+T102+T108</f>
        <v>2.6518799999999998</v>
      </c>
      <c r="AR91" s="188" t="s">
        <v>78</v>
      </c>
      <c r="AT91" s="189" t="s">
        <v>67</v>
      </c>
      <c r="AU91" s="189" t="s">
        <v>68</v>
      </c>
      <c r="AY91" s="188" t="s">
        <v>166</v>
      </c>
      <c r="BK91" s="190">
        <f>BK92+BK99+BK102+BK108</f>
        <v>0</v>
      </c>
    </row>
    <row r="92" spans="1:65" s="12" customFormat="1" ht="22.9" customHeight="1">
      <c r="B92" s="177"/>
      <c r="C92" s="178"/>
      <c r="D92" s="179" t="s">
        <v>67</v>
      </c>
      <c r="E92" s="191" t="s">
        <v>1042</v>
      </c>
      <c r="F92" s="191" t="s">
        <v>1043</v>
      </c>
      <c r="G92" s="178"/>
      <c r="H92" s="178"/>
      <c r="I92" s="181"/>
      <c r="J92" s="192">
        <f>BK92</f>
        <v>0</v>
      </c>
      <c r="K92" s="178"/>
      <c r="L92" s="183"/>
      <c r="M92" s="184"/>
      <c r="N92" s="185"/>
      <c r="O92" s="185"/>
      <c r="P92" s="186">
        <f>SUM(P93:P98)</f>
        <v>0</v>
      </c>
      <c r="Q92" s="185"/>
      <c r="R92" s="186">
        <f>SUM(R93:R98)</f>
        <v>3.4511999999999998E-4</v>
      </c>
      <c r="S92" s="185"/>
      <c r="T92" s="187">
        <f>SUM(T93:T98)</f>
        <v>1.0645</v>
      </c>
      <c r="AR92" s="188" t="s">
        <v>78</v>
      </c>
      <c r="AT92" s="189" t="s">
        <v>67</v>
      </c>
      <c r="AU92" s="189" t="s">
        <v>76</v>
      </c>
      <c r="AY92" s="188" t="s">
        <v>166</v>
      </c>
      <c r="BK92" s="190">
        <f>SUM(BK93:BK98)</f>
        <v>0</v>
      </c>
    </row>
    <row r="93" spans="1:65" s="2" customFormat="1" ht="21.75" customHeight="1">
      <c r="A93" s="35"/>
      <c r="B93" s="36"/>
      <c r="C93" s="193" t="s">
        <v>76</v>
      </c>
      <c r="D93" s="193" t="s">
        <v>168</v>
      </c>
      <c r="E93" s="194" t="s">
        <v>1044</v>
      </c>
      <c r="F93" s="195" t="s">
        <v>1045</v>
      </c>
      <c r="G93" s="196" t="s">
        <v>275</v>
      </c>
      <c r="H93" s="197">
        <v>2</v>
      </c>
      <c r="I93" s="198"/>
      <c r="J93" s="199">
        <f t="shared" ref="J93:J98" si="0">ROUND(I93*H93,2)</f>
        <v>0</v>
      </c>
      <c r="K93" s="195" t="s">
        <v>172</v>
      </c>
      <c r="L93" s="40"/>
      <c r="M93" s="200" t="s">
        <v>19</v>
      </c>
      <c r="N93" s="201" t="s">
        <v>39</v>
      </c>
      <c r="O93" s="65"/>
      <c r="P93" s="202">
        <f t="shared" ref="P93:P98" si="1">O93*H93</f>
        <v>0</v>
      </c>
      <c r="Q93" s="202">
        <v>1.7255999999999999E-4</v>
      </c>
      <c r="R93" s="202">
        <f t="shared" ref="R93:R98" si="2">Q93*H93</f>
        <v>3.4511999999999998E-4</v>
      </c>
      <c r="S93" s="202">
        <v>0.47225</v>
      </c>
      <c r="T93" s="203">
        <f t="shared" ref="T93:T98" si="3">S93*H93</f>
        <v>0.94450000000000001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278</v>
      </c>
      <c r="AT93" s="204" t="s">
        <v>168</v>
      </c>
      <c r="AU93" s="204" t="s">
        <v>78</v>
      </c>
      <c r="AY93" s="18" t="s">
        <v>166</v>
      </c>
      <c r="BE93" s="205">
        <f t="shared" ref="BE93:BE98" si="4">IF(N93="základní",J93,0)</f>
        <v>0</v>
      </c>
      <c r="BF93" s="205">
        <f t="shared" ref="BF93:BF98" si="5">IF(N93="snížená",J93,0)</f>
        <v>0</v>
      </c>
      <c r="BG93" s="205">
        <f t="shared" ref="BG93:BG98" si="6">IF(N93="zákl. přenesená",J93,0)</f>
        <v>0</v>
      </c>
      <c r="BH93" s="205">
        <f t="shared" ref="BH93:BH98" si="7">IF(N93="sníž. přenesená",J93,0)</f>
        <v>0</v>
      </c>
      <c r="BI93" s="205">
        <f t="shared" ref="BI93:BI98" si="8">IF(N93="nulová",J93,0)</f>
        <v>0</v>
      </c>
      <c r="BJ93" s="18" t="s">
        <v>76</v>
      </c>
      <c r="BK93" s="205">
        <f t="shared" ref="BK93:BK98" si="9">ROUND(I93*H93,2)</f>
        <v>0</v>
      </c>
      <c r="BL93" s="18" t="s">
        <v>278</v>
      </c>
      <c r="BM93" s="204" t="s">
        <v>1046</v>
      </c>
    </row>
    <row r="94" spans="1:65" s="2" customFormat="1" ht="16.5" customHeight="1">
      <c r="A94" s="35"/>
      <c r="B94" s="36"/>
      <c r="C94" s="193" t="s">
        <v>78</v>
      </c>
      <c r="D94" s="193" t="s">
        <v>168</v>
      </c>
      <c r="E94" s="194" t="s">
        <v>1047</v>
      </c>
      <c r="F94" s="195" t="s">
        <v>1048</v>
      </c>
      <c r="G94" s="196" t="s">
        <v>1049</v>
      </c>
      <c r="H94" s="197">
        <v>1</v>
      </c>
      <c r="I94" s="198"/>
      <c r="J94" s="199">
        <f t="shared" si="0"/>
        <v>0</v>
      </c>
      <c r="K94" s="195" t="s">
        <v>19</v>
      </c>
      <c r="L94" s="40"/>
      <c r="M94" s="200" t="s">
        <v>19</v>
      </c>
      <c r="N94" s="201" t="s">
        <v>39</v>
      </c>
      <c r="O94" s="65"/>
      <c r="P94" s="202">
        <f t="shared" si="1"/>
        <v>0</v>
      </c>
      <c r="Q94" s="202">
        <v>0</v>
      </c>
      <c r="R94" s="202">
        <f t="shared" si="2"/>
        <v>0</v>
      </c>
      <c r="S94" s="202">
        <v>0</v>
      </c>
      <c r="T94" s="203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278</v>
      </c>
      <c r="AT94" s="204" t="s">
        <v>168</v>
      </c>
      <c r="AU94" s="204" t="s">
        <v>78</v>
      </c>
      <c r="AY94" s="18" t="s">
        <v>166</v>
      </c>
      <c r="BE94" s="205">
        <f t="shared" si="4"/>
        <v>0</v>
      </c>
      <c r="BF94" s="205">
        <f t="shared" si="5"/>
        <v>0</v>
      </c>
      <c r="BG94" s="205">
        <f t="shared" si="6"/>
        <v>0</v>
      </c>
      <c r="BH94" s="205">
        <f t="shared" si="7"/>
        <v>0</v>
      </c>
      <c r="BI94" s="205">
        <f t="shared" si="8"/>
        <v>0</v>
      </c>
      <c r="BJ94" s="18" t="s">
        <v>76</v>
      </c>
      <c r="BK94" s="205">
        <f t="shared" si="9"/>
        <v>0</v>
      </c>
      <c r="BL94" s="18" t="s">
        <v>278</v>
      </c>
      <c r="BM94" s="204" t="s">
        <v>1050</v>
      </c>
    </row>
    <row r="95" spans="1:65" s="2" customFormat="1" ht="16.5" customHeight="1">
      <c r="A95" s="35"/>
      <c r="B95" s="36"/>
      <c r="C95" s="193" t="s">
        <v>183</v>
      </c>
      <c r="D95" s="193" t="s">
        <v>168</v>
      </c>
      <c r="E95" s="194" t="s">
        <v>1051</v>
      </c>
      <c r="F95" s="195" t="s">
        <v>1052</v>
      </c>
      <c r="G95" s="196" t="s">
        <v>969</v>
      </c>
      <c r="H95" s="197">
        <v>10</v>
      </c>
      <c r="I95" s="198"/>
      <c r="J95" s="199">
        <f t="shared" si="0"/>
        <v>0</v>
      </c>
      <c r="K95" s="195" t="s">
        <v>19</v>
      </c>
      <c r="L95" s="40"/>
      <c r="M95" s="200" t="s">
        <v>19</v>
      </c>
      <c r="N95" s="201" t="s">
        <v>39</v>
      </c>
      <c r="O95" s="65"/>
      <c r="P95" s="202">
        <f t="shared" si="1"/>
        <v>0</v>
      </c>
      <c r="Q95" s="202">
        <v>0</v>
      </c>
      <c r="R95" s="202">
        <f t="shared" si="2"/>
        <v>0</v>
      </c>
      <c r="S95" s="202">
        <v>0</v>
      </c>
      <c r="T95" s="203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278</v>
      </c>
      <c r="AT95" s="204" t="s">
        <v>168</v>
      </c>
      <c r="AU95" s="204" t="s">
        <v>78</v>
      </c>
      <c r="AY95" s="18" t="s">
        <v>166</v>
      </c>
      <c r="BE95" s="205">
        <f t="shared" si="4"/>
        <v>0</v>
      </c>
      <c r="BF95" s="205">
        <f t="shared" si="5"/>
        <v>0</v>
      </c>
      <c r="BG95" s="205">
        <f t="shared" si="6"/>
        <v>0</v>
      </c>
      <c r="BH95" s="205">
        <f t="shared" si="7"/>
        <v>0</v>
      </c>
      <c r="BI95" s="205">
        <f t="shared" si="8"/>
        <v>0</v>
      </c>
      <c r="BJ95" s="18" t="s">
        <v>76</v>
      </c>
      <c r="BK95" s="205">
        <f t="shared" si="9"/>
        <v>0</v>
      </c>
      <c r="BL95" s="18" t="s">
        <v>278</v>
      </c>
      <c r="BM95" s="204" t="s">
        <v>1053</v>
      </c>
    </row>
    <row r="96" spans="1:65" s="2" customFormat="1" ht="16.5" customHeight="1">
      <c r="A96" s="35"/>
      <c r="B96" s="36"/>
      <c r="C96" s="193" t="s">
        <v>173</v>
      </c>
      <c r="D96" s="193" t="s">
        <v>168</v>
      </c>
      <c r="E96" s="194" t="s">
        <v>1054</v>
      </c>
      <c r="F96" s="195" t="s">
        <v>1055</v>
      </c>
      <c r="G96" s="196" t="s">
        <v>969</v>
      </c>
      <c r="H96" s="197">
        <v>11</v>
      </c>
      <c r="I96" s="198"/>
      <c r="J96" s="199">
        <f t="shared" si="0"/>
        <v>0</v>
      </c>
      <c r="K96" s="195" t="s">
        <v>19</v>
      </c>
      <c r="L96" s="40"/>
      <c r="M96" s="200" t="s">
        <v>19</v>
      </c>
      <c r="N96" s="201" t="s">
        <v>39</v>
      </c>
      <c r="O96" s="65"/>
      <c r="P96" s="202">
        <f t="shared" si="1"/>
        <v>0</v>
      </c>
      <c r="Q96" s="202">
        <v>0</v>
      </c>
      <c r="R96" s="202">
        <f t="shared" si="2"/>
        <v>0</v>
      </c>
      <c r="S96" s="202">
        <v>0</v>
      </c>
      <c r="T96" s="203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278</v>
      </c>
      <c r="AT96" s="204" t="s">
        <v>168</v>
      </c>
      <c r="AU96" s="204" t="s">
        <v>78</v>
      </c>
      <c r="AY96" s="18" t="s">
        <v>166</v>
      </c>
      <c r="BE96" s="205">
        <f t="shared" si="4"/>
        <v>0</v>
      </c>
      <c r="BF96" s="205">
        <f t="shared" si="5"/>
        <v>0</v>
      </c>
      <c r="BG96" s="205">
        <f t="shared" si="6"/>
        <v>0</v>
      </c>
      <c r="BH96" s="205">
        <f t="shared" si="7"/>
        <v>0</v>
      </c>
      <c r="BI96" s="205">
        <f t="shared" si="8"/>
        <v>0</v>
      </c>
      <c r="BJ96" s="18" t="s">
        <v>76</v>
      </c>
      <c r="BK96" s="205">
        <f t="shared" si="9"/>
        <v>0</v>
      </c>
      <c r="BL96" s="18" t="s">
        <v>278</v>
      </c>
      <c r="BM96" s="204" t="s">
        <v>1056</v>
      </c>
    </row>
    <row r="97" spans="1:65" s="2" customFormat="1" ht="21.75" customHeight="1">
      <c r="A97" s="35"/>
      <c r="B97" s="36"/>
      <c r="C97" s="193" t="s">
        <v>198</v>
      </c>
      <c r="D97" s="193" t="s">
        <v>168</v>
      </c>
      <c r="E97" s="194" t="s">
        <v>1057</v>
      </c>
      <c r="F97" s="195" t="s">
        <v>1058</v>
      </c>
      <c r="G97" s="196" t="s">
        <v>275</v>
      </c>
      <c r="H97" s="197">
        <v>2</v>
      </c>
      <c r="I97" s="198"/>
      <c r="J97" s="199">
        <f t="shared" si="0"/>
        <v>0</v>
      </c>
      <c r="K97" s="195" t="s">
        <v>172</v>
      </c>
      <c r="L97" s="40"/>
      <c r="M97" s="200" t="s">
        <v>19</v>
      </c>
      <c r="N97" s="201" t="s">
        <v>39</v>
      </c>
      <c r="O97" s="65"/>
      <c r="P97" s="202">
        <f t="shared" si="1"/>
        <v>0</v>
      </c>
      <c r="Q97" s="202">
        <v>0</v>
      </c>
      <c r="R97" s="202">
        <f t="shared" si="2"/>
        <v>0</v>
      </c>
      <c r="S97" s="202">
        <v>0.06</v>
      </c>
      <c r="T97" s="203">
        <f t="shared" si="3"/>
        <v>0.12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278</v>
      </c>
      <c r="AT97" s="204" t="s">
        <v>168</v>
      </c>
      <c r="AU97" s="204" t="s">
        <v>78</v>
      </c>
      <c r="AY97" s="18" t="s">
        <v>166</v>
      </c>
      <c r="BE97" s="205">
        <f t="shared" si="4"/>
        <v>0</v>
      </c>
      <c r="BF97" s="205">
        <f t="shared" si="5"/>
        <v>0</v>
      </c>
      <c r="BG97" s="205">
        <f t="shared" si="6"/>
        <v>0</v>
      </c>
      <c r="BH97" s="205">
        <f t="shared" si="7"/>
        <v>0</v>
      </c>
      <c r="BI97" s="205">
        <f t="shared" si="8"/>
        <v>0</v>
      </c>
      <c r="BJ97" s="18" t="s">
        <v>76</v>
      </c>
      <c r="BK97" s="205">
        <f t="shared" si="9"/>
        <v>0</v>
      </c>
      <c r="BL97" s="18" t="s">
        <v>278</v>
      </c>
      <c r="BM97" s="204" t="s">
        <v>1059</v>
      </c>
    </row>
    <row r="98" spans="1:65" s="2" customFormat="1" ht="33" customHeight="1">
      <c r="A98" s="35"/>
      <c r="B98" s="36"/>
      <c r="C98" s="193" t="s">
        <v>204</v>
      </c>
      <c r="D98" s="193" t="s">
        <v>168</v>
      </c>
      <c r="E98" s="194" t="s">
        <v>1060</v>
      </c>
      <c r="F98" s="195" t="s">
        <v>1061</v>
      </c>
      <c r="G98" s="196" t="s">
        <v>187</v>
      </c>
      <c r="H98" s="197">
        <v>0.6</v>
      </c>
      <c r="I98" s="198"/>
      <c r="J98" s="199">
        <f t="shared" si="0"/>
        <v>0</v>
      </c>
      <c r="K98" s="195" t="s">
        <v>172</v>
      </c>
      <c r="L98" s="40"/>
      <c r="M98" s="200" t="s">
        <v>19</v>
      </c>
      <c r="N98" s="201" t="s">
        <v>39</v>
      </c>
      <c r="O98" s="65"/>
      <c r="P98" s="202">
        <f t="shared" si="1"/>
        <v>0</v>
      </c>
      <c r="Q98" s="202">
        <v>0</v>
      </c>
      <c r="R98" s="202">
        <f t="shared" si="2"/>
        <v>0</v>
      </c>
      <c r="S98" s="202">
        <v>0</v>
      </c>
      <c r="T98" s="203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278</v>
      </c>
      <c r="AT98" s="204" t="s">
        <v>168</v>
      </c>
      <c r="AU98" s="204" t="s">
        <v>78</v>
      </c>
      <c r="AY98" s="18" t="s">
        <v>166</v>
      </c>
      <c r="BE98" s="205">
        <f t="shared" si="4"/>
        <v>0</v>
      </c>
      <c r="BF98" s="205">
        <f t="shared" si="5"/>
        <v>0</v>
      </c>
      <c r="BG98" s="205">
        <f t="shared" si="6"/>
        <v>0</v>
      </c>
      <c r="BH98" s="205">
        <f t="shared" si="7"/>
        <v>0</v>
      </c>
      <c r="BI98" s="205">
        <f t="shared" si="8"/>
        <v>0</v>
      </c>
      <c r="BJ98" s="18" t="s">
        <v>76</v>
      </c>
      <c r="BK98" s="205">
        <f t="shared" si="9"/>
        <v>0</v>
      </c>
      <c r="BL98" s="18" t="s">
        <v>278</v>
      </c>
      <c r="BM98" s="204" t="s">
        <v>1062</v>
      </c>
    </row>
    <row r="99" spans="1:65" s="12" customFormat="1" ht="22.9" customHeight="1">
      <c r="B99" s="177"/>
      <c r="C99" s="178"/>
      <c r="D99" s="179" t="s">
        <v>67</v>
      </c>
      <c r="E99" s="191" t="s">
        <v>1063</v>
      </c>
      <c r="F99" s="191" t="s">
        <v>1064</v>
      </c>
      <c r="G99" s="178"/>
      <c r="H99" s="178"/>
      <c r="I99" s="181"/>
      <c r="J99" s="192">
        <f>BK99</f>
        <v>0</v>
      </c>
      <c r="K99" s="178"/>
      <c r="L99" s="183"/>
      <c r="M99" s="184"/>
      <c r="N99" s="185"/>
      <c r="O99" s="185"/>
      <c r="P99" s="186">
        <f>SUM(P100:P101)</f>
        <v>0</v>
      </c>
      <c r="Q99" s="185"/>
      <c r="R99" s="186">
        <f>SUM(R100:R101)</f>
        <v>5.7759999999999999E-3</v>
      </c>
      <c r="S99" s="185"/>
      <c r="T99" s="187">
        <f>SUM(T100:T101)</f>
        <v>0.38608000000000003</v>
      </c>
      <c r="AR99" s="188" t="s">
        <v>78</v>
      </c>
      <c r="AT99" s="189" t="s">
        <v>67</v>
      </c>
      <c r="AU99" s="189" t="s">
        <v>76</v>
      </c>
      <c r="AY99" s="188" t="s">
        <v>166</v>
      </c>
      <c r="BK99" s="190">
        <f>SUM(BK100:BK101)</f>
        <v>0</v>
      </c>
    </row>
    <row r="100" spans="1:65" s="2" customFormat="1" ht="16.5" customHeight="1">
      <c r="A100" s="35"/>
      <c r="B100" s="36"/>
      <c r="C100" s="193" t="s">
        <v>210</v>
      </c>
      <c r="D100" s="193" t="s">
        <v>168</v>
      </c>
      <c r="E100" s="194" t="s">
        <v>1065</v>
      </c>
      <c r="F100" s="195" t="s">
        <v>1066</v>
      </c>
      <c r="G100" s="196" t="s">
        <v>337</v>
      </c>
      <c r="H100" s="197">
        <v>152</v>
      </c>
      <c r="I100" s="198"/>
      <c r="J100" s="199">
        <f>ROUND(I100*H100,2)</f>
        <v>0</v>
      </c>
      <c r="K100" s="195" t="s">
        <v>172</v>
      </c>
      <c r="L100" s="40"/>
      <c r="M100" s="200" t="s">
        <v>19</v>
      </c>
      <c r="N100" s="201" t="s">
        <v>39</v>
      </c>
      <c r="O100" s="65"/>
      <c r="P100" s="202">
        <f>O100*H100</f>
        <v>0</v>
      </c>
      <c r="Q100" s="202">
        <v>3.8000000000000002E-5</v>
      </c>
      <c r="R100" s="202">
        <f>Q100*H100</f>
        <v>5.7759999999999999E-3</v>
      </c>
      <c r="S100" s="202">
        <v>2.5400000000000002E-3</v>
      </c>
      <c r="T100" s="203">
        <f>S100*H100</f>
        <v>0.38608000000000003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278</v>
      </c>
      <c r="AT100" s="204" t="s">
        <v>168</v>
      </c>
      <c r="AU100" s="204" t="s">
        <v>78</v>
      </c>
      <c r="AY100" s="18" t="s">
        <v>166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76</v>
      </c>
      <c r="BK100" s="205">
        <f>ROUND(I100*H100,2)</f>
        <v>0</v>
      </c>
      <c r="BL100" s="18" t="s">
        <v>278</v>
      </c>
      <c r="BM100" s="204" t="s">
        <v>1067</v>
      </c>
    </row>
    <row r="101" spans="1:65" s="2" customFormat="1" ht="33" customHeight="1">
      <c r="A101" s="35"/>
      <c r="B101" s="36"/>
      <c r="C101" s="193" t="s">
        <v>188</v>
      </c>
      <c r="D101" s="193" t="s">
        <v>168</v>
      </c>
      <c r="E101" s="194" t="s">
        <v>1068</v>
      </c>
      <c r="F101" s="195" t="s">
        <v>1069</v>
      </c>
      <c r="G101" s="196" t="s">
        <v>187</v>
      </c>
      <c r="H101" s="197">
        <v>3.42</v>
      </c>
      <c r="I101" s="198"/>
      <c r="J101" s="199">
        <f>ROUND(I101*H101,2)</f>
        <v>0</v>
      </c>
      <c r="K101" s="195" t="s">
        <v>172</v>
      </c>
      <c r="L101" s="40"/>
      <c r="M101" s="200" t="s">
        <v>19</v>
      </c>
      <c r="N101" s="201" t="s">
        <v>39</v>
      </c>
      <c r="O101" s="65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278</v>
      </c>
      <c r="AT101" s="204" t="s">
        <v>168</v>
      </c>
      <c r="AU101" s="204" t="s">
        <v>78</v>
      </c>
      <c r="AY101" s="18" t="s">
        <v>166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76</v>
      </c>
      <c r="BK101" s="205">
        <f>ROUND(I101*H101,2)</f>
        <v>0</v>
      </c>
      <c r="BL101" s="18" t="s">
        <v>278</v>
      </c>
      <c r="BM101" s="204" t="s">
        <v>1070</v>
      </c>
    </row>
    <row r="102" spans="1:65" s="12" customFormat="1" ht="22.9" customHeight="1">
      <c r="B102" s="177"/>
      <c r="C102" s="178"/>
      <c r="D102" s="179" t="s">
        <v>67</v>
      </c>
      <c r="E102" s="191" t="s">
        <v>1071</v>
      </c>
      <c r="F102" s="191" t="s">
        <v>1072</v>
      </c>
      <c r="G102" s="178"/>
      <c r="H102" s="178"/>
      <c r="I102" s="181"/>
      <c r="J102" s="192">
        <f>BK102</f>
        <v>0</v>
      </c>
      <c r="K102" s="178"/>
      <c r="L102" s="183"/>
      <c r="M102" s="184"/>
      <c r="N102" s="185"/>
      <c r="O102" s="185"/>
      <c r="P102" s="186">
        <f>SUM(P103:P107)</f>
        <v>0</v>
      </c>
      <c r="Q102" s="185"/>
      <c r="R102" s="186">
        <f>SUM(R103:R107)</f>
        <v>5.0499999999999998E-3</v>
      </c>
      <c r="S102" s="185"/>
      <c r="T102" s="187">
        <f>SUM(T103:T107)</f>
        <v>7.9300000000000009E-2</v>
      </c>
      <c r="AR102" s="188" t="s">
        <v>78</v>
      </c>
      <c r="AT102" s="189" t="s">
        <v>67</v>
      </c>
      <c r="AU102" s="189" t="s">
        <v>76</v>
      </c>
      <c r="AY102" s="188" t="s">
        <v>166</v>
      </c>
      <c r="BK102" s="190">
        <f>SUM(BK103:BK107)</f>
        <v>0</v>
      </c>
    </row>
    <row r="103" spans="1:65" s="2" customFormat="1" ht="21.75" customHeight="1">
      <c r="A103" s="35"/>
      <c r="B103" s="36"/>
      <c r="C103" s="193" t="s">
        <v>230</v>
      </c>
      <c r="D103" s="193" t="s">
        <v>168</v>
      </c>
      <c r="E103" s="194" t="s">
        <v>1073</v>
      </c>
      <c r="F103" s="195" t="s">
        <v>1074</v>
      </c>
      <c r="G103" s="196" t="s">
        <v>275</v>
      </c>
      <c r="H103" s="197">
        <v>2</v>
      </c>
      <c r="I103" s="198"/>
      <c r="J103" s="199">
        <f>ROUND(I103*H103,2)</f>
        <v>0</v>
      </c>
      <c r="K103" s="195" t="s">
        <v>172</v>
      </c>
      <c r="L103" s="40"/>
      <c r="M103" s="200" t="s">
        <v>19</v>
      </c>
      <c r="N103" s="201" t="s">
        <v>39</v>
      </c>
      <c r="O103" s="65"/>
      <c r="P103" s="202">
        <f>O103*H103</f>
        <v>0</v>
      </c>
      <c r="Q103" s="202">
        <v>7.2999999999999999E-5</v>
      </c>
      <c r="R103" s="202">
        <f>Q103*H103</f>
        <v>1.46E-4</v>
      </c>
      <c r="S103" s="202">
        <v>2.1000000000000001E-2</v>
      </c>
      <c r="T103" s="203">
        <f>S103*H103</f>
        <v>4.2000000000000003E-2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278</v>
      </c>
      <c r="AT103" s="204" t="s">
        <v>168</v>
      </c>
      <c r="AU103" s="204" t="s">
        <v>78</v>
      </c>
      <c r="AY103" s="18" t="s">
        <v>166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76</v>
      </c>
      <c r="BK103" s="205">
        <f>ROUND(I103*H103,2)</f>
        <v>0</v>
      </c>
      <c r="BL103" s="18" t="s">
        <v>278</v>
      </c>
      <c r="BM103" s="204" t="s">
        <v>1075</v>
      </c>
    </row>
    <row r="104" spans="1:65" s="2" customFormat="1" ht="16.5" customHeight="1">
      <c r="A104" s="35"/>
      <c r="B104" s="36"/>
      <c r="C104" s="193" t="s">
        <v>239</v>
      </c>
      <c r="D104" s="193" t="s">
        <v>168</v>
      </c>
      <c r="E104" s="194" t="s">
        <v>1076</v>
      </c>
      <c r="F104" s="195" t="s">
        <v>1077</v>
      </c>
      <c r="G104" s="196" t="s">
        <v>275</v>
      </c>
      <c r="H104" s="197">
        <v>38</v>
      </c>
      <c r="I104" s="198"/>
      <c r="J104" s="199">
        <f>ROUND(I104*H104,2)</f>
        <v>0</v>
      </c>
      <c r="K104" s="195" t="s">
        <v>172</v>
      </c>
      <c r="L104" s="40"/>
      <c r="M104" s="200" t="s">
        <v>19</v>
      </c>
      <c r="N104" s="201" t="s">
        <v>39</v>
      </c>
      <c r="O104" s="65"/>
      <c r="P104" s="202">
        <f>O104*H104</f>
        <v>0</v>
      </c>
      <c r="Q104" s="202">
        <v>9.1199999999999994E-5</v>
      </c>
      <c r="R104" s="202">
        <f>Q104*H104</f>
        <v>3.4655999999999997E-3</v>
      </c>
      <c r="S104" s="202">
        <v>4.4999999999999999E-4</v>
      </c>
      <c r="T104" s="203">
        <f>S104*H104</f>
        <v>1.7100000000000001E-2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278</v>
      </c>
      <c r="AT104" s="204" t="s">
        <v>168</v>
      </c>
      <c r="AU104" s="204" t="s">
        <v>78</v>
      </c>
      <c r="AY104" s="18" t="s">
        <v>166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76</v>
      </c>
      <c r="BK104" s="205">
        <f>ROUND(I104*H104,2)</f>
        <v>0</v>
      </c>
      <c r="BL104" s="18" t="s">
        <v>278</v>
      </c>
      <c r="BM104" s="204" t="s">
        <v>1078</v>
      </c>
    </row>
    <row r="105" spans="1:65" s="2" customFormat="1" ht="21.75" customHeight="1">
      <c r="A105" s="35"/>
      <c r="B105" s="36"/>
      <c r="C105" s="193" t="s">
        <v>243</v>
      </c>
      <c r="D105" s="193" t="s">
        <v>168</v>
      </c>
      <c r="E105" s="194" t="s">
        <v>1079</v>
      </c>
      <c r="F105" s="195" t="s">
        <v>1080</v>
      </c>
      <c r="G105" s="196" t="s">
        <v>275</v>
      </c>
      <c r="H105" s="197">
        <v>6</v>
      </c>
      <c r="I105" s="198"/>
      <c r="J105" s="199">
        <f>ROUND(I105*H105,2)</f>
        <v>0</v>
      </c>
      <c r="K105" s="195" t="s">
        <v>172</v>
      </c>
      <c r="L105" s="40"/>
      <c r="M105" s="200" t="s">
        <v>19</v>
      </c>
      <c r="N105" s="201" t="s">
        <v>39</v>
      </c>
      <c r="O105" s="65"/>
      <c r="P105" s="202">
        <f>O105*H105</f>
        <v>0</v>
      </c>
      <c r="Q105" s="202">
        <v>1.7100000000000001E-4</v>
      </c>
      <c r="R105" s="202">
        <f>Q105*H105</f>
        <v>1.026E-3</v>
      </c>
      <c r="S105" s="202">
        <v>2.2000000000000001E-3</v>
      </c>
      <c r="T105" s="203">
        <f>S105*H105</f>
        <v>1.32E-2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278</v>
      </c>
      <c r="AT105" s="204" t="s">
        <v>168</v>
      </c>
      <c r="AU105" s="204" t="s">
        <v>78</v>
      </c>
      <c r="AY105" s="18" t="s">
        <v>166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76</v>
      </c>
      <c r="BK105" s="205">
        <f>ROUND(I105*H105,2)</f>
        <v>0</v>
      </c>
      <c r="BL105" s="18" t="s">
        <v>278</v>
      </c>
      <c r="BM105" s="204" t="s">
        <v>1081</v>
      </c>
    </row>
    <row r="106" spans="1:65" s="2" customFormat="1" ht="21.75" customHeight="1">
      <c r="A106" s="35"/>
      <c r="B106" s="36"/>
      <c r="C106" s="193" t="s">
        <v>249</v>
      </c>
      <c r="D106" s="193" t="s">
        <v>168</v>
      </c>
      <c r="E106" s="194" t="s">
        <v>1082</v>
      </c>
      <c r="F106" s="195" t="s">
        <v>1083</v>
      </c>
      <c r="G106" s="196" t="s">
        <v>275</v>
      </c>
      <c r="H106" s="197">
        <v>2</v>
      </c>
      <c r="I106" s="198"/>
      <c r="J106" s="199">
        <f>ROUND(I106*H106,2)</f>
        <v>0</v>
      </c>
      <c r="K106" s="195" t="s">
        <v>172</v>
      </c>
      <c r="L106" s="40"/>
      <c r="M106" s="200" t="s">
        <v>19</v>
      </c>
      <c r="N106" s="201" t="s">
        <v>39</v>
      </c>
      <c r="O106" s="65"/>
      <c r="P106" s="202">
        <f>O106*H106</f>
        <v>0</v>
      </c>
      <c r="Q106" s="202">
        <v>2.062E-4</v>
      </c>
      <c r="R106" s="202">
        <f>Q106*H106</f>
        <v>4.124E-4</v>
      </c>
      <c r="S106" s="202">
        <v>3.5000000000000001E-3</v>
      </c>
      <c r="T106" s="203">
        <f>S106*H106</f>
        <v>7.0000000000000001E-3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278</v>
      </c>
      <c r="AT106" s="204" t="s">
        <v>168</v>
      </c>
      <c r="AU106" s="204" t="s">
        <v>78</v>
      </c>
      <c r="AY106" s="18" t="s">
        <v>166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76</v>
      </c>
      <c r="BK106" s="205">
        <f>ROUND(I106*H106,2)</f>
        <v>0</v>
      </c>
      <c r="BL106" s="18" t="s">
        <v>278</v>
      </c>
      <c r="BM106" s="204" t="s">
        <v>1084</v>
      </c>
    </row>
    <row r="107" spans="1:65" s="2" customFormat="1" ht="33" customHeight="1">
      <c r="A107" s="35"/>
      <c r="B107" s="36"/>
      <c r="C107" s="193" t="s">
        <v>257</v>
      </c>
      <c r="D107" s="193" t="s">
        <v>168</v>
      </c>
      <c r="E107" s="194" t="s">
        <v>1085</v>
      </c>
      <c r="F107" s="195" t="s">
        <v>1086</v>
      </c>
      <c r="G107" s="196" t="s">
        <v>187</v>
      </c>
      <c r="H107" s="197">
        <v>0.11</v>
      </c>
      <c r="I107" s="198"/>
      <c r="J107" s="199">
        <f>ROUND(I107*H107,2)</f>
        <v>0</v>
      </c>
      <c r="K107" s="195" t="s">
        <v>172</v>
      </c>
      <c r="L107" s="40"/>
      <c r="M107" s="200" t="s">
        <v>19</v>
      </c>
      <c r="N107" s="201" t="s">
        <v>39</v>
      </c>
      <c r="O107" s="65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278</v>
      </c>
      <c r="AT107" s="204" t="s">
        <v>168</v>
      </c>
      <c r="AU107" s="204" t="s">
        <v>78</v>
      </c>
      <c r="AY107" s="18" t="s">
        <v>166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76</v>
      </c>
      <c r="BK107" s="205">
        <f>ROUND(I107*H107,2)</f>
        <v>0</v>
      </c>
      <c r="BL107" s="18" t="s">
        <v>278</v>
      </c>
      <c r="BM107" s="204" t="s">
        <v>1087</v>
      </c>
    </row>
    <row r="108" spans="1:65" s="12" customFormat="1" ht="22.9" customHeight="1">
      <c r="B108" s="177"/>
      <c r="C108" s="178"/>
      <c r="D108" s="179" t="s">
        <v>67</v>
      </c>
      <c r="E108" s="191" t="s">
        <v>1088</v>
      </c>
      <c r="F108" s="191" t="s">
        <v>1089</v>
      </c>
      <c r="G108" s="178"/>
      <c r="H108" s="178"/>
      <c r="I108" s="181"/>
      <c r="J108" s="192">
        <f>BK108</f>
        <v>0</v>
      </c>
      <c r="K108" s="178"/>
      <c r="L108" s="183"/>
      <c r="M108" s="184"/>
      <c r="N108" s="185"/>
      <c r="O108" s="185"/>
      <c r="P108" s="186">
        <f>SUM(P109:P110)</f>
        <v>0</v>
      </c>
      <c r="Q108" s="185"/>
      <c r="R108" s="186">
        <f>SUM(R109:R110)</f>
        <v>1.8240000000000001E-3</v>
      </c>
      <c r="S108" s="185"/>
      <c r="T108" s="187">
        <f>SUM(T109:T110)</f>
        <v>1.1219999999999999</v>
      </c>
      <c r="AR108" s="188" t="s">
        <v>78</v>
      </c>
      <c r="AT108" s="189" t="s">
        <v>67</v>
      </c>
      <c r="AU108" s="189" t="s">
        <v>76</v>
      </c>
      <c r="AY108" s="188" t="s">
        <v>166</v>
      </c>
      <c r="BK108" s="190">
        <f>SUM(BK109:BK110)</f>
        <v>0</v>
      </c>
    </row>
    <row r="109" spans="1:65" s="2" customFormat="1" ht="21.75" customHeight="1">
      <c r="A109" s="35"/>
      <c r="B109" s="36"/>
      <c r="C109" s="193" t="s">
        <v>266</v>
      </c>
      <c r="D109" s="193" t="s">
        <v>168</v>
      </c>
      <c r="E109" s="194" t="s">
        <v>1090</v>
      </c>
      <c r="F109" s="195" t="s">
        <v>1091</v>
      </c>
      <c r="G109" s="196" t="s">
        <v>275</v>
      </c>
      <c r="H109" s="197">
        <v>24</v>
      </c>
      <c r="I109" s="198"/>
      <c r="J109" s="199">
        <f>ROUND(I109*H109,2)</f>
        <v>0</v>
      </c>
      <c r="K109" s="195" t="s">
        <v>172</v>
      </c>
      <c r="L109" s="40"/>
      <c r="M109" s="200" t="s">
        <v>19</v>
      </c>
      <c r="N109" s="201" t="s">
        <v>39</v>
      </c>
      <c r="O109" s="65"/>
      <c r="P109" s="202">
        <f>O109*H109</f>
        <v>0</v>
      </c>
      <c r="Q109" s="202">
        <v>7.6000000000000004E-5</v>
      </c>
      <c r="R109" s="202">
        <f>Q109*H109</f>
        <v>1.8240000000000001E-3</v>
      </c>
      <c r="S109" s="202">
        <v>4.675E-2</v>
      </c>
      <c r="T109" s="203">
        <f>S109*H109</f>
        <v>1.1219999999999999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278</v>
      </c>
      <c r="AT109" s="204" t="s">
        <v>168</v>
      </c>
      <c r="AU109" s="204" t="s">
        <v>78</v>
      </c>
      <c r="AY109" s="18" t="s">
        <v>166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76</v>
      </c>
      <c r="BK109" s="205">
        <f>ROUND(I109*H109,2)</f>
        <v>0</v>
      </c>
      <c r="BL109" s="18" t="s">
        <v>278</v>
      </c>
      <c r="BM109" s="204" t="s">
        <v>1092</v>
      </c>
    </row>
    <row r="110" spans="1:65" s="2" customFormat="1" ht="33" customHeight="1">
      <c r="A110" s="35"/>
      <c r="B110" s="36"/>
      <c r="C110" s="193" t="s">
        <v>8</v>
      </c>
      <c r="D110" s="193" t="s">
        <v>168</v>
      </c>
      <c r="E110" s="194" t="s">
        <v>1093</v>
      </c>
      <c r="F110" s="195" t="s">
        <v>1094</v>
      </c>
      <c r="G110" s="196" t="s">
        <v>187</v>
      </c>
      <c r="H110" s="197">
        <v>0.9</v>
      </c>
      <c r="I110" s="198"/>
      <c r="J110" s="199">
        <f>ROUND(I110*H110,2)</f>
        <v>0</v>
      </c>
      <c r="K110" s="195" t="s">
        <v>172</v>
      </c>
      <c r="L110" s="40"/>
      <c r="M110" s="257" t="s">
        <v>19</v>
      </c>
      <c r="N110" s="258" t="s">
        <v>39</v>
      </c>
      <c r="O110" s="255"/>
      <c r="P110" s="259">
        <f>O110*H110</f>
        <v>0</v>
      </c>
      <c r="Q110" s="259">
        <v>0</v>
      </c>
      <c r="R110" s="259">
        <f>Q110*H110</f>
        <v>0</v>
      </c>
      <c r="S110" s="259">
        <v>0</v>
      </c>
      <c r="T110" s="26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278</v>
      </c>
      <c r="AT110" s="204" t="s">
        <v>168</v>
      </c>
      <c r="AU110" s="204" t="s">
        <v>78</v>
      </c>
      <c r="AY110" s="18" t="s">
        <v>166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76</v>
      </c>
      <c r="BK110" s="205">
        <f>ROUND(I110*H110,2)</f>
        <v>0</v>
      </c>
      <c r="BL110" s="18" t="s">
        <v>278</v>
      </c>
      <c r="BM110" s="204" t="s">
        <v>1095</v>
      </c>
    </row>
    <row r="111" spans="1:65" s="2" customFormat="1" ht="6.95" customHeight="1">
      <c r="A111" s="35"/>
      <c r="B111" s="48"/>
      <c r="C111" s="49"/>
      <c r="D111" s="49"/>
      <c r="E111" s="49"/>
      <c r="F111" s="49"/>
      <c r="G111" s="49"/>
      <c r="H111" s="49"/>
      <c r="I111" s="143"/>
      <c r="J111" s="49"/>
      <c r="K111" s="49"/>
      <c r="L111" s="40"/>
      <c r="M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</sheetData>
  <sheetProtection algorithmName="SHA-512" hashValue="YwqPocPDxhJZyav6fGybu3VgV0LSv01SSJDCpKTkAkoGowXm9xrI8tpWgIXTfkEnXn+YO/1GDUSDBuOC0I33WA==" saltValue="UGywMHXA5WN0jUE3cANdjsJeiboJ5ygi1Xuj2c10p8BjIU81TXnezwR0x2DAbOuwnVVO3hPLZKdU2LQfxP+0SA==" spinCount="100000" sheet="1" objects="1" scenarios="1" formatColumns="0" formatRows="0" autoFilter="0"/>
  <autoFilter ref="C89:K110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1" customFormat="1" ht="12" customHeight="1">
      <c r="B8" s="21"/>
      <c r="D8" s="115" t="s">
        <v>125</v>
      </c>
      <c r="I8" s="109"/>
      <c r="L8" s="21"/>
    </row>
    <row r="9" spans="1:46" s="2" customFormat="1" ht="16.5" customHeight="1">
      <c r="A9" s="35"/>
      <c r="B9" s="40"/>
      <c r="C9" s="35"/>
      <c r="D9" s="35"/>
      <c r="E9" s="386" t="s">
        <v>928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929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8" t="s">
        <v>1096</v>
      </c>
      <c r="F11" s="389"/>
      <c r="G11" s="389"/>
      <c r="H11" s="389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0" t="str">
        <f>'Rekapitulace zakázky'!E14</f>
        <v>Vyplň údaj</v>
      </c>
      <c r="F20" s="391"/>
      <c r="G20" s="391"/>
      <c r="H20" s="391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92" t="s">
        <v>19</v>
      </c>
      <c r="F29" s="392"/>
      <c r="G29" s="392"/>
      <c r="H29" s="392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ROUND(J92,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ROUND((SUM(BE92:BE168)),  2)</f>
        <v>0</v>
      </c>
      <c r="G35" s="35"/>
      <c r="H35" s="35"/>
      <c r="I35" s="132">
        <v>0.21</v>
      </c>
      <c r="J35" s="131">
        <f>ROUND(((SUM(BE92:BE168))*I35),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ROUND((SUM(BF92:BF168)),  2)</f>
        <v>0</v>
      </c>
      <c r="G36" s="35"/>
      <c r="H36" s="35"/>
      <c r="I36" s="132">
        <v>0.15</v>
      </c>
      <c r="J36" s="131">
        <f>ROUND(((SUM(BF92:BF168))*I36),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ROUND((SUM(BG92:BG168)),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ROUND((SUM(BH92:BH168)),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ROUND((SUM(BI92:BI168)),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127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3" t="str">
        <f>E7</f>
        <v>Kroměříž - oprava VB</v>
      </c>
      <c r="F50" s="394"/>
      <c r="G50" s="394"/>
      <c r="H50" s="394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125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3" t="s">
        <v>928</v>
      </c>
      <c r="F52" s="395"/>
      <c r="G52" s="395"/>
      <c r="H52" s="395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929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7" t="str">
        <f>E11</f>
        <v>03 - UT-Veřejné WC veřejnost</v>
      </c>
      <c r="F54" s="395"/>
      <c r="G54" s="395"/>
      <c r="H54" s="395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128</v>
      </c>
      <c r="D61" s="148"/>
      <c r="E61" s="148"/>
      <c r="F61" s="148"/>
      <c r="G61" s="148"/>
      <c r="H61" s="148"/>
      <c r="I61" s="149"/>
      <c r="J61" s="150" t="s">
        <v>129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J92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130</v>
      </c>
    </row>
    <row r="64" spans="1:47" s="9" customFormat="1" ht="24.95" customHeight="1">
      <c r="B64" s="152"/>
      <c r="C64" s="153"/>
      <c r="D64" s="154" t="s">
        <v>138</v>
      </c>
      <c r="E64" s="155"/>
      <c r="F64" s="155"/>
      <c r="G64" s="155"/>
      <c r="H64" s="155"/>
      <c r="I64" s="156"/>
      <c r="J64" s="157">
        <f>J93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139</v>
      </c>
      <c r="E65" s="161"/>
      <c r="F65" s="161"/>
      <c r="G65" s="161"/>
      <c r="H65" s="161"/>
      <c r="I65" s="162"/>
      <c r="J65" s="163">
        <f>J94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1038</v>
      </c>
      <c r="E66" s="161"/>
      <c r="F66" s="161"/>
      <c r="G66" s="161"/>
      <c r="H66" s="161"/>
      <c r="I66" s="162"/>
      <c r="J66" s="163">
        <f>J101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1039</v>
      </c>
      <c r="E67" s="161"/>
      <c r="F67" s="161"/>
      <c r="G67" s="161"/>
      <c r="H67" s="161"/>
      <c r="I67" s="162"/>
      <c r="J67" s="163">
        <f>J119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1040</v>
      </c>
      <c r="E68" s="161"/>
      <c r="F68" s="161"/>
      <c r="G68" s="161"/>
      <c r="H68" s="161"/>
      <c r="I68" s="162"/>
      <c r="J68" s="163">
        <f>J136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1041</v>
      </c>
      <c r="E69" s="161"/>
      <c r="F69" s="161"/>
      <c r="G69" s="161"/>
      <c r="H69" s="161"/>
      <c r="I69" s="162"/>
      <c r="J69" s="163">
        <f>J158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1097</v>
      </c>
      <c r="E70" s="161"/>
      <c r="F70" s="161"/>
      <c r="G70" s="161"/>
      <c r="H70" s="161"/>
      <c r="I70" s="162"/>
      <c r="J70" s="163">
        <f>J167</f>
        <v>0</v>
      </c>
      <c r="K70" s="98"/>
      <c r="L70" s="164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116"/>
      <c r="J71" s="37"/>
      <c r="K71" s="37"/>
      <c r="L71" s="11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143"/>
      <c r="J72" s="49"/>
      <c r="K72" s="49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0"/>
      <c r="C76" s="51"/>
      <c r="D76" s="51"/>
      <c r="E76" s="51"/>
      <c r="F76" s="51"/>
      <c r="G76" s="51"/>
      <c r="H76" s="51"/>
      <c r="I76" s="146"/>
      <c r="J76" s="51"/>
      <c r="K76" s="51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4" t="s">
        <v>151</v>
      </c>
      <c r="D77" s="37"/>
      <c r="E77" s="37"/>
      <c r="F77" s="37"/>
      <c r="G77" s="37"/>
      <c r="H77" s="37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93" t="str">
        <f>E7</f>
        <v>Kroměříž - oprava VB</v>
      </c>
      <c r="F80" s="394"/>
      <c r="G80" s="394"/>
      <c r="H80" s="394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" customFormat="1" ht="12" customHeight="1">
      <c r="B81" s="22"/>
      <c r="C81" s="30" t="s">
        <v>125</v>
      </c>
      <c r="D81" s="23"/>
      <c r="E81" s="23"/>
      <c r="F81" s="23"/>
      <c r="G81" s="23"/>
      <c r="H81" s="23"/>
      <c r="I81" s="109"/>
      <c r="J81" s="23"/>
      <c r="K81" s="23"/>
      <c r="L81" s="21"/>
    </row>
    <row r="82" spans="1:65" s="2" customFormat="1" ht="16.5" customHeight="1">
      <c r="A82" s="35"/>
      <c r="B82" s="36"/>
      <c r="C82" s="37"/>
      <c r="D82" s="37"/>
      <c r="E82" s="393" t="s">
        <v>928</v>
      </c>
      <c r="F82" s="395"/>
      <c r="G82" s="395"/>
      <c r="H82" s="395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929</v>
      </c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6.5" customHeight="1">
      <c r="A84" s="35"/>
      <c r="B84" s="36"/>
      <c r="C84" s="37"/>
      <c r="D84" s="37"/>
      <c r="E84" s="347" t="str">
        <f>E11</f>
        <v>03 - UT-Veřejné WC veřejnost</v>
      </c>
      <c r="F84" s="395"/>
      <c r="G84" s="395"/>
      <c r="H84" s="395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>
      <c r="A86" s="35"/>
      <c r="B86" s="36"/>
      <c r="C86" s="30" t="s">
        <v>21</v>
      </c>
      <c r="D86" s="37"/>
      <c r="E86" s="37"/>
      <c r="F86" s="28" t="str">
        <f>F14</f>
        <v xml:space="preserve"> </v>
      </c>
      <c r="G86" s="37"/>
      <c r="H86" s="37"/>
      <c r="I86" s="118" t="s">
        <v>23</v>
      </c>
      <c r="J86" s="60">
        <f>IF(J14="","",J14)</f>
        <v>0</v>
      </c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24</v>
      </c>
      <c r="D88" s="37"/>
      <c r="E88" s="37"/>
      <c r="F88" s="28" t="str">
        <f>E17</f>
        <v xml:space="preserve"> </v>
      </c>
      <c r="G88" s="37"/>
      <c r="H88" s="37"/>
      <c r="I88" s="118" t="s">
        <v>29</v>
      </c>
      <c r="J88" s="33" t="str">
        <f>E23</f>
        <v xml:space="preserve"> </v>
      </c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27</v>
      </c>
      <c r="D89" s="37"/>
      <c r="E89" s="37"/>
      <c r="F89" s="28" t="str">
        <f>IF(E20="","",E20)</f>
        <v>Vyplň údaj</v>
      </c>
      <c r="G89" s="37"/>
      <c r="H89" s="37"/>
      <c r="I89" s="118" t="s">
        <v>31</v>
      </c>
      <c r="J89" s="33" t="str">
        <f>E26</f>
        <v xml:space="preserve"> </v>
      </c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>
      <c r="A91" s="165"/>
      <c r="B91" s="166"/>
      <c r="C91" s="167" t="s">
        <v>152</v>
      </c>
      <c r="D91" s="168" t="s">
        <v>53</v>
      </c>
      <c r="E91" s="168" t="s">
        <v>49</v>
      </c>
      <c r="F91" s="168" t="s">
        <v>50</v>
      </c>
      <c r="G91" s="168" t="s">
        <v>153</v>
      </c>
      <c r="H91" s="168" t="s">
        <v>154</v>
      </c>
      <c r="I91" s="169" t="s">
        <v>155</v>
      </c>
      <c r="J91" s="168" t="s">
        <v>129</v>
      </c>
      <c r="K91" s="170" t="s">
        <v>156</v>
      </c>
      <c r="L91" s="171"/>
      <c r="M91" s="69" t="s">
        <v>19</v>
      </c>
      <c r="N91" s="70" t="s">
        <v>38</v>
      </c>
      <c r="O91" s="70" t="s">
        <v>157</v>
      </c>
      <c r="P91" s="70" t="s">
        <v>158</v>
      </c>
      <c r="Q91" s="70" t="s">
        <v>159</v>
      </c>
      <c r="R91" s="70" t="s">
        <v>160</v>
      </c>
      <c r="S91" s="70" t="s">
        <v>161</v>
      </c>
      <c r="T91" s="71" t="s">
        <v>162</v>
      </c>
      <c r="U91" s="165"/>
      <c r="V91" s="165"/>
      <c r="W91" s="165"/>
      <c r="X91" s="165"/>
      <c r="Y91" s="165"/>
      <c r="Z91" s="165"/>
      <c r="AA91" s="165"/>
      <c r="AB91" s="165"/>
      <c r="AC91" s="165"/>
      <c r="AD91" s="165"/>
      <c r="AE91" s="165"/>
    </row>
    <row r="92" spans="1:65" s="2" customFormat="1" ht="22.9" customHeight="1">
      <c r="A92" s="35"/>
      <c r="B92" s="36"/>
      <c r="C92" s="76" t="s">
        <v>163</v>
      </c>
      <c r="D92" s="37"/>
      <c r="E92" s="37"/>
      <c r="F92" s="37"/>
      <c r="G92" s="37"/>
      <c r="H92" s="37"/>
      <c r="I92" s="116"/>
      <c r="J92" s="172">
        <f>BK92</f>
        <v>0</v>
      </c>
      <c r="K92" s="37"/>
      <c r="L92" s="40"/>
      <c r="M92" s="72"/>
      <c r="N92" s="173"/>
      <c r="O92" s="73"/>
      <c r="P92" s="174">
        <f>P93</f>
        <v>0</v>
      </c>
      <c r="Q92" s="73"/>
      <c r="R92" s="174">
        <f>R93</f>
        <v>0.45120751100000001</v>
      </c>
      <c r="S92" s="73"/>
      <c r="T92" s="175">
        <f>T93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67</v>
      </c>
      <c r="AU92" s="18" t="s">
        <v>130</v>
      </c>
      <c r="BK92" s="176">
        <f>BK93</f>
        <v>0</v>
      </c>
    </row>
    <row r="93" spans="1:65" s="12" customFormat="1" ht="25.9" customHeight="1">
      <c r="B93" s="177"/>
      <c r="C93" s="178"/>
      <c r="D93" s="179" t="s">
        <v>67</v>
      </c>
      <c r="E93" s="180" t="s">
        <v>368</v>
      </c>
      <c r="F93" s="180" t="s">
        <v>369</v>
      </c>
      <c r="G93" s="178"/>
      <c r="H93" s="178"/>
      <c r="I93" s="181"/>
      <c r="J93" s="182">
        <f>BK93</f>
        <v>0</v>
      </c>
      <c r="K93" s="178"/>
      <c r="L93" s="183"/>
      <c r="M93" s="184"/>
      <c r="N93" s="185"/>
      <c r="O93" s="185"/>
      <c r="P93" s="186">
        <f>P94+P101+P119+P136+P158+P167</f>
        <v>0</v>
      </c>
      <c r="Q93" s="185"/>
      <c r="R93" s="186">
        <f>R94+R101+R119+R136+R158+R167</f>
        <v>0.45120751100000001</v>
      </c>
      <c r="S93" s="185"/>
      <c r="T93" s="187">
        <f>T94+T101+T119+T136+T158+T167</f>
        <v>0</v>
      </c>
      <c r="AR93" s="188" t="s">
        <v>78</v>
      </c>
      <c r="AT93" s="189" t="s">
        <v>67</v>
      </c>
      <c r="AU93" s="189" t="s">
        <v>68</v>
      </c>
      <c r="AY93" s="188" t="s">
        <v>166</v>
      </c>
      <c r="BK93" s="190">
        <f>BK94+BK101+BK119+BK136+BK158+BK167</f>
        <v>0</v>
      </c>
    </row>
    <row r="94" spans="1:65" s="12" customFormat="1" ht="22.9" customHeight="1">
      <c r="B94" s="177"/>
      <c r="C94" s="178"/>
      <c r="D94" s="179" t="s">
        <v>67</v>
      </c>
      <c r="E94" s="191" t="s">
        <v>370</v>
      </c>
      <c r="F94" s="191" t="s">
        <v>371</v>
      </c>
      <c r="G94" s="178"/>
      <c r="H94" s="178"/>
      <c r="I94" s="181"/>
      <c r="J94" s="192">
        <f>BK94</f>
        <v>0</v>
      </c>
      <c r="K94" s="178"/>
      <c r="L94" s="183"/>
      <c r="M94" s="184"/>
      <c r="N94" s="185"/>
      <c r="O94" s="185"/>
      <c r="P94" s="186">
        <f>SUM(P95:P100)</f>
        <v>0</v>
      </c>
      <c r="Q94" s="185"/>
      <c r="R94" s="186">
        <f>SUM(R95:R100)</f>
        <v>1.583155E-2</v>
      </c>
      <c r="S94" s="185"/>
      <c r="T94" s="187">
        <f>SUM(T95:T100)</f>
        <v>0</v>
      </c>
      <c r="AR94" s="188" t="s">
        <v>78</v>
      </c>
      <c r="AT94" s="189" t="s">
        <v>67</v>
      </c>
      <c r="AU94" s="189" t="s">
        <v>76</v>
      </c>
      <c r="AY94" s="188" t="s">
        <v>166</v>
      </c>
      <c r="BK94" s="190">
        <f>SUM(BK95:BK100)</f>
        <v>0</v>
      </c>
    </row>
    <row r="95" spans="1:65" s="2" customFormat="1" ht="21.75" customHeight="1">
      <c r="A95" s="35"/>
      <c r="B95" s="36"/>
      <c r="C95" s="239" t="s">
        <v>76</v>
      </c>
      <c r="D95" s="239" t="s">
        <v>184</v>
      </c>
      <c r="E95" s="240" t="s">
        <v>1098</v>
      </c>
      <c r="F95" s="241" t="s">
        <v>1099</v>
      </c>
      <c r="G95" s="242" t="s">
        <v>337</v>
      </c>
      <c r="H95" s="243">
        <v>15</v>
      </c>
      <c r="I95" s="244"/>
      <c r="J95" s="245">
        <f t="shared" ref="J95:J100" si="0">ROUND(I95*H95,2)</f>
        <v>0</v>
      </c>
      <c r="K95" s="241" t="s">
        <v>172</v>
      </c>
      <c r="L95" s="246"/>
      <c r="M95" s="247" t="s">
        <v>19</v>
      </c>
      <c r="N95" s="248" t="s">
        <v>39</v>
      </c>
      <c r="O95" s="65"/>
      <c r="P95" s="202">
        <f t="shared" ref="P95:P100" si="1">O95*H95</f>
        <v>0</v>
      </c>
      <c r="Q95" s="202">
        <v>2.7E-4</v>
      </c>
      <c r="R95" s="202">
        <f t="shared" ref="R95:R100" si="2">Q95*H95</f>
        <v>4.0499999999999998E-3</v>
      </c>
      <c r="S95" s="202">
        <v>0</v>
      </c>
      <c r="T95" s="203">
        <f t="shared" ref="T95:T100" si="3"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372</v>
      </c>
      <c r="AT95" s="204" t="s">
        <v>184</v>
      </c>
      <c r="AU95" s="204" t="s">
        <v>78</v>
      </c>
      <c r="AY95" s="18" t="s">
        <v>166</v>
      </c>
      <c r="BE95" s="205">
        <f t="shared" ref="BE95:BE100" si="4">IF(N95="základní",J95,0)</f>
        <v>0</v>
      </c>
      <c r="BF95" s="205">
        <f t="shared" ref="BF95:BF100" si="5">IF(N95="snížená",J95,0)</f>
        <v>0</v>
      </c>
      <c r="BG95" s="205">
        <f t="shared" ref="BG95:BG100" si="6">IF(N95="zákl. přenesená",J95,0)</f>
        <v>0</v>
      </c>
      <c r="BH95" s="205">
        <f t="shared" ref="BH95:BH100" si="7">IF(N95="sníž. přenesená",J95,0)</f>
        <v>0</v>
      </c>
      <c r="BI95" s="205">
        <f t="shared" ref="BI95:BI100" si="8">IF(N95="nulová",J95,0)</f>
        <v>0</v>
      </c>
      <c r="BJ95" s="18" t="s">
        <v>76</v>
      </c>
      <c r="BK95" s="205">
        <f t="shared" ref="BK95:BK100" si="9">ROUND(I95*H95,2)</f>
        <v>0</v>
      </c>
      <c r="BL95" s="18" t="s">
        <v>278</v>
      </c>
      <c r="BM95" s="204" t="s">
        <v>1100</v>
      </c>
    </row>
    <row r="96" spans="1:65" s="2" customFormat="1" ht="21.75" customHeight="1">
      <c r="A96" s="35"/>
      <c r="B96" s="36"/>
      <c r="C96" s="239" t="s">
        <v>78</v>
      </c>
      <c r="D96" s="239" t="s">
        <v>184</v>
      </c>
      <c r="E96" s="240" t="s">
        <v>1101</v>
      </c>
      <c r="F96" s="241" t="s">
        <v>1102</v>
      </c>
      <c r="G96" s="242" t="s">
        <v>337</v>
      </c>
      <c r="H96" s="243">
        <v>10</v>
      </c>
      <c r="I96" s="244"/>
      <c r="J96" s="245">
        <f t="shared" si="0"/>
        <v>0</v>
      </c>
      <c r="K96" s="241" t="s">
        <v>172</v>
      </c>
      <c r="L96" s="246"/>
      <c r="M96" s="247" t="s">
        <v>19</v>
      </c>
      <c r="N96" s="248" t="s">
        <v>39</v>
      </c>
      <c r="O96" s="65"/>
      <c r="P96" s="202">
        <f t="shared" si="1"/>
        <v>0</v>
      </c>
      <c r="Q96" s="202">
        <v>3.2000000000000003E-4</v>
      </c>
      <c r="R96" s="202">
        <f t="shared" si="2"/>
        <v>3.2000000000000002E-3</v>
      </c>
      <c r="S96" s="202">
        <v>0</v>
      </c>
      <c r="T96" s="203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372</v>
      </c>
      <c r="AT96" s="204" t="s">
        <v>184</v>
      </c>
      <c r="AU96" s="204" t="s">
        <v>78</v>
      </c>
      <c r="AY96" s="18" t="s">
        <v>166</v>
      </c>
      <c r="BE96" s="205">
        <f t="shared" si="4"/>
        <v>0</v>
      </c>
      <c r="BF96" s="205">
        <f t="shared" si="5"/>
        <v>0</v>
      </c>
      <c r="BG96" s="205">
        <f t="shared" si="6"/>
        <v>0</v>
      </c>
      <c r="BH96" s="205">
        <f t="shared" si="7"/>
        <v>0</v>
      </c>
      <c r="BI96" s="205">
        <f t="shared" si="8"/>
        <v>0</v>
      </c>
      <c r="BJ96" s="18" t="s">
        <v>76</v>
      </c>
      <c r="BK96" s="205">
        <f t="shared" si="9"/>
        <v>0</v>
      </c>
      <c r="BL96" s="18" t="s">
        <v>278</v>
      </c>
      <c r="BM96" s="204" t="s">
        <v>1103</v>
      </c>
    </row>
    <row r="97" spans="1:65" s="2" customFormat="1" ht="21.75" customHeight="1">
      <c r="A97" s="35"/>
      <c r="B97" s="36"/>
      <c r="C97" s="239" t="s">
        <v>183</v>
      </c>
      <c r="D97" s="239" t="s">
        <v>184</v>
      </c>
      <c r="E97" s="240" t="s">
        <v>1104</v>
      </c>
      <c r="F97" s="241" t="s">
        <v>1105</v>
      </c>
      <c r="G97" s="242" t="s">
        <v>337</v>
      </c>
      <c r="H97" s="243">
        <v>5</v>
      </c>
      <c r="I97" s="244"/>
      <c r="J97" s="245">
        <f t="shared" si="0"/>
        <v>0</v>
      </c>
      <c r="K97" s="241" t="s">
        <v>172</v>
      </c>
      <c r="L97" s="246"/>
      <c r="M97" s="247" t="s">
        <v>19</v>
      </c>
      <c r="N97" s="248" t="s">
        <v>39</v>
      </c>
      <c r="O97" s="65"/>
      <c r="P97" s="202">
        <f t="shared" si="1"/>
        <v>0</v>
      </c>
      <c r="Q97" s="202">
        <v>3.6999999999999999E-4</v>
      </c>
      <c r="R97" s="202">
        <f t="shared" si="2"/>
        <v>1.8500000000000001E-3</v>
      </c>
      <c r="S97" s="202">
        <v>0</v>
      </c>
      <c r="T97" s="203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372</v>
      </c>
      <c r="AT97" s="204" t="s">
        <v>184</v>
      </c>
      <c r="AU97" s="204" t="s">
        <v>78</v>
      </c>
      <c r="AY97" s="18" t="s">
        <v>166</v>
      </c>
      <c r="BE97" s="205">
        <f t="shared" si="4"/>
        <v>0</v>
      </c>
      <c r="BF97" s="205">
        <f t="shared" si="5"/>
        <v>0</v>
      </c>
      <c r="BG97" s="205">
        <f t="shared" si="6"/>
        <v>0</v>
      </c>
      <c r="BH97" s="205">
        <f t="shared" si="7"/>
        <v>0</v>
      </c>
      <c r="BI97" s="205">
        <f t="shared" si="8"/>
        <v>0</v>
      </c>
      <c r="BJ97" s="18" t="s">
        <v>76</v>
      </c>
      <c r="BK97" s="205">
        <f t="shared" si="9"/>
        <v>0</v>
      </c>
      <c r="BL97" s="18" t="s">
        <v>278</v>
      </c>
      <c r="BM97" s="204" t="s">
        <v>1106</v>
      </c>
    </row>
    <row r="98" spans="1:65" s="2" customFormat="1" ht="55.5" customHeight="1">
      <c r="A98" s="35"/>
      <c r="B98" s="36"/>
      <c r="C98" s="193" t="s">
        <v>173</v>
      </c>
      <c r="D98" s="193" t="s">
        <v>168</v>
      </c>
      <c r="E98" s="194" t="s">
        <v>1107</v>
      </c>
      <c r="F98" s="195" t="s">
        <v>1108</v>
      </c>
      <c r="G98" s="196" t="s">
        <v>337</v>
      </c>
      <c r="H98" s="197">
        <v>35</v>
      </c>
      <c r="I98" s="198"/>
      <c r="J98" s="199">
        <f t="shared" si="0"/>
        <v>0</v>
      </c>
      <c r="K98" s="195" t="s">
        <v>172</v>
      </c>
      <c r="L98" s="40"/>
      <c r="M98" s="200" t="s">
        <v>19</v>
      </c>
      <c r="N98" s="201" t="s">
        <v>39</v>
      </c>
      <c r="O98" s="65"/>
      <c r="P98" s="202">
        <f t="shared" si="1"/>
        <v>0</v>
      </c>
      <c r="Q98" s="202">
        <v>1.9233E-4</v>
      </c>
      <c r="R98" s="202">
        <f t="shared" si="2"/>
        <v>6.7315500000000002E-3</v>
      </c>
      <c r="S98" s="202">
        <v>0</v>
      </c>
      <c r="T98" s="203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278</v>
      </c>
      <c r="AT98" s="204" t="s">
        <v>168</v>
      </c>
      <c r="AU98" s="204" t="s">
        <v>78</v>
      </c>
      <c r="AY98" s="18" t="s">
        <v>166</v>
      </c>
      <c r="BE98" s="205">
        <f t="shared" si="4"/>
        <v>0</v>
      </c>
      <c r="BF98" s="205">
        <f t="shared" si="5"/>
        <v>0</v>
      </c>
      <c r="BG98" s="205">
        <f t="shared" si="6"/>
        <v>0</v>
      </c>
      <c r="BH98" s="205">
        <f t="shared" si="7"/>
        <v>0</v>
      </c>
      <c r="BI98" s="205">
        <f t="shared" si="8"/>
        <v>0</v>
      </c>
      <c r="BJ98" s="18" t="s">
        <v>76</v>
      </c>
      <c r="BK98" s="205">
        <f t="shared" si="9"/>
        <v>0</v>
      </c>
      <c r="BL98" s="18" t="s">
        <v>278</v>
      </c>
      <c r="BM98" s="204" t="s">
        <v>1109</v>
      </c>
    </row>
    <row r="99" spans="1:65" s="2" customFormat="1" ht="16.5" customHeight="1">
      <c r="A99" s="35"/>
      <c r="B99" s="36"/>
      <c r="C99" s="193" t="s">
        <v>198</v>
      </c>
      <c r="D99" s="193" t="s">
        <v>168</v>
      </c>
      <c r="E99" s="194" t="s">
        <v>1110</v>
      </c>
      <c r="F99" s="195" t="s">
        <v>1111</v>
      </c>
      <c r="G99" s="196" t="s">
        <v>275</v>
      </c>
      <c r="H99" s="197">
        <v>1</v>
      </c>
      <c r="I99" s="198"/>
      <c r="J99" s="199">
        <f t="shared" si="0"/>
        <v>0</v>
      </c>
      <c r="K99" s="195" t="s">
        <v>19</v>
      </c>
      <c r="L99" s="40"/>
      <c r="M99" s="200" t="s">
        <v>19</v>
      </c>
      <c r="N99" s="201" t="s">
        <v>39</v>
      </c>
      <c r="O99" s="65"/>
      <c r="P99" s="202">
        <f t="shared" si="1"/>
        <v>0</v>
      </c>
      <c r="Q99" s="202">
        <v>0</v>
      </c>
      <c r="R99" s="202">
        <f t="shared" si="2"/>
        <v>0</v>
      </c>
      <c r="S99" s="202">
        <v>0</v>
      </c>
      <c r="T99" s="203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278</v>
      </c>
      <c r="AT99" s="204" t="s">
        <v>168</v>
      </c>
      <c r="AU99" s="204" t="s">
        <v>78</v>
      </c>
      <c r="AY99" s="18" t="s">
        <v>166</v>
      </c>
      <c r="BE99" s="205">
        <f t="shared" si="4"/>
        <v>0</v>
      </c>
      <c r="BF99" s="205">
        <f t="shared" si="5"/>
        <v>0</v>
      </c>
      <c r="BG99" s="205">
        <f t="shared" si="6"/>
        <v>0</v>
      </c>
      <c r="BH99" s="205">
        <f t="shared" si="7"/>
        <v>0</v>
      </c>
      <c r="BI99" s="205">
        <f t="shared" si="8"/>
        <v>0</v>
      </c>
      <c r="BJ99" s="18" t="s">
        <v>76</v>
      </c>
      <c r="BK99" s="205">
        <f t="shared" si="9"/>
        <v>0</v>
      </c>
      <c r="BL99" s="18" t="s">
        <v>278</v>
      </c>
      <c r="BM99" s="204" t="s">
        <v>1112</v>
      </c>
    </row>
    <row r="100" spans="1:65" s="2" customFormat="1" ht="33" customHeight="1">
      <c r="A100" s="35"/>
      <c r="B100" s="36"/>
      <c r="C100" s="193" t="s">
        <v>204</v>
      </c>
      <c r="D100" s="193" t="s">
        <v>168</v>
      </c>
      <c r="E100" s="194" t="s">
        <v>1113</v>
      </c>
      <c r="F100" s="195" t="s">
        <v>1114</v>
      </c>
      <c r="G100" s="196" t="s">
        <v>187</v>
      </c>
      <c r="H100" s="197">
        <v>4.4999999999999998E-2</v>
      </c>
      <c r="I100" s="198"/>
      <c r="J100" s="199">
        <f t="shared" si="0"/>
        <v>0</v>
      </c>
      <c r="K100" s="195" t="s">
        <v>172</v>
      </c>
      <c r="L100" s="40"/>
      <c r="M100" s="200" t="s">
        <v>19</v>
      </c>
      <c r="N100" s="201" t="s">
        <v>39</v>
      </c>
      <c r="O100" s="65"/>
      <c r="P100" s="202">
        <f t="shared" si="1"/>
        <v>0</v>
      </c>
      <c r="Q100" s="202">
        <v>0</v>
      </c>
      <c r="R100" s="202">
        <f t="shared" si="2"/>
        <v>0</v>
      </c>
      <c r="S100" s="202">
        <v>0</v>
      </c>
      <c r="T100" s="203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278</v>
      </c>
      <c r="AT100" s="204" t="s">
        <v>168</v>
      </c>
      <c r="AU100" s="204" t="s">
        <v>78</v>
      </c>
      <c r="AY100" s="18" t="s">
        <v>166</v>
      </c>
      <c r="BE100" s="205">
        <f t="shared" si="4"/>
        <v>0</v>
      </c>
      <c r="BF100" s="205">
        <f t="shared" si="5"/>
        <v>0</v>
      </c>
      <c r="BG100" s="205">
        <f t="shared" si="6"/>
        <v>0</v>
      </c>
      <c r="BH100" s="205">
        <f t="shared" si="7"/>
        <v>0</v>
      </c>
      <c r="BI100" s="205">
        <f t="shared" si="8"/>
        <v>0</v>
      </c>
      <c r="BJ100" s="18" t="s">
        <v>76</v>
      </c>
      <c r="BK100" s="205">
        <f t="shared" si="9"/>
        <v>0</v>
      </c>
      <c r="BL100" s="18" t="s">
        <v>278</v>
      </c>
      <c r="BM100" s="204" t="s">
        <v>1115</v>
      </c>
    </row>
    <row r="101" spans="1:65" s="12" customFormat="1" ht="22.9" customHeight="1">
      <c r="B101" s="177"/>
      <c r="C101" s="178"/>
      <c r="D101" s="179" t="s">
        <v>67</v>
      </c>
      <c r="E101" s="191" t="s">
        <v>1042</v>
      </c>
      <c r="F101" s="191" t="s">
        <v>1043</v>
      </c>
      <c r="G101" s="178"/>
      <c r="H101" s="178"/>
      <c r="I101" s="181"/>
      <c r="J101" s="192">
        <f>BK101</f>
        <v>0</v>
      </c>
      <c r="K101" s="178"/>
      <c r="L101" s="183"/>
      <c r="M101" s="184"/>
      <c r="N101" s="185"/>
      <c r="O101" s="185"/>
      <c r="P101" s="186">
        <f>SUM(P102:P118)</f>
        <v>0</v>
      </c>
      <c r="Q101" s="185"/>
      <c r="R101" s="186">
        <f>SUM(R102:R118)</f>
        <v>1.4924242400000001E-2</v>
      </c>
      <c r="S101" s="185"/>
      <c r="T101" s="187">
        <f>SUM(T102:T118)</f>
        <v>0</v>
      </c>
      <c r="AR101" s="188" t="s">
        <v>78</v>
      </c>
      <c r="AT101" s="189" t="s">
        <v>67</v>
      </c>
      <c r="AU101" s="189" t="s">
        <v>76</v>
      </c>
      <c r="AY101" s="188" t="s">
        <v>166</v>
      </c>
      <c r="BK101" s="190">
        <f>SUM(BK102:BK118)</f>
        <v>0</v>
      </c>
    </row>
    <row r="102" spans="1:65" s="2" customFormat="1" ht="16.5" customHeight="1">
      <c r="A102" s="35"/>
      <c r="B102" s="36"/>
      <c r="C102" s="193" t="s">
        <v>210</v>
      </c>
      <c r="D102" s="193" t="s">
        <v>168</v>
      </c>
      <c r="E102" s="194" t="s">
        <v>1116</v>
      </c>
      <c r="F102" s="195" t="s">
        <v>1117</v>
      </c>
      <c r="G102" s="196" t="s">
        <v>1049</v>
      </c>
      <c r="H102" s="197">
        <v>1</v>
      </c>
      <c r="I102" s="198"/>
      <c r="J102" s="199">
        <f t="shared" ref="J102:J108" si="10">ROUND(I102*H102,2)</f>
        <v>0</v>
      </c>
      <c r="K102" s="195" t="s">
        <v>19</v>
      </c>
      <c r="L102" s="40"/>
      <c r="M102" s="200" t="s">
        <v>19</v>
      </c>
      <c r="N102" s="201" t="s">
        <v>39</v>
      </c>
      <c r="O102" s="65"/>
      <c r="P102" s="202">
        <f t="shared" ref="P102:P108" si="11">O102*H102</f>
        <v>0</v>
      </c>
      <c r="Q102" s="202">
        <v>0</v>
      </c>
      <c r="R102" s="202">
        <f t="shared" ref="R102:R108" si="12">Q102*H102</f>
        <v>0</v>
      </c>
      <c r="S102" s="202">
        <v>0</v>
      </c>
      <c r="T102" s="203">
        <f t="shared" ref="T102:T108" si="13"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278</v>
      </c>
      <c r="AT102" s="204" t="s">
        <v>168</v>
      </c>
      <c r="AU102" s="204" t="s">
        <v>78</v>
      </c>
      <c r="AY102" s="18" t="s">
        <v>166</v>
      </c>
      <c r="BE102" s="205">
        <f t="shared" ref="BE102:BE108" si="14">IF(N102="základní",J102,0)</f>
        <v>0</v>
      </c>
      <c r="BF102" s="205">
        <f t="shared" ref="BF102:BF108" si="15">IF(N102="snížená",J102,0)</f>
        <v>0</v>
      </c>
      <c r="BG102" s="205">
        <f t="shared" ref="BG102:BG108" si="16">IF(N102="zákl. přenesená",J102,0)</f>
        <v>0</v>
      </c>
      <c r="BH102" s="205">
        <f t="shared" ref="BH102:BH108" si="17">IF(N102="sníž. přenesená",J102,0)</f>
        <v>0</v>
      </c>
      <c r="BI102" s="205">
        <f t="shared" ref="BI102:BI108" si="18">IF(N102="nulová",J102,0)</f>
        <v>0</v>
      </c>
      <c r="BJ102" s="18" t="s">
        <v>76</v>
      </c>
      <c r="BK102" s="205">
        <f t="shared" ref="BK102:BK108" si="19">ROUND(I102*H102,2)</f>
        <v>0</v>
      </c>
      <c r="BL102" s="18" t="s">
        <v>278</v>
      </c>
      <c r="BM102" s="204" t="s">
        <v>1118</v>
      </c>
    </row>
    <row r="103" spans="1:65" s="2" customFormat="1" ht="16.5" customHeight="1">
      <c r="A103" s="35"/>
      <c r="B103" s="36"/>
      <c r="C103" s="193" t="s">
        <v>188</v>
      </c>
      <c r="D103" s="193" t="s">
        <v>168</v>
      </c>
      <c r="E103" s="194" t="s">
        <v>1047</v>
      </c>
      <c r="F103" s="195" t="s">
        <v>1119</v>
      </c>
      <c r="G103" s="196" t="s">
        <v>1049</v>
      </c>
      <c r="H103" s="197">
        <v>1</v>
      </c>
      <c r="I103" s="198"/>
      <c r="J103" s="199">
        <f t="shared" si="10"/>
        <v>0</v>
      </c>
      <c r="K103" s="195" t="s">
        <v>19</v>
      </c>
      <c r="L103" s="40"/>
      <c r="M103" s="200" t="s">
        <v>19</v>
      </c>
      <c r="N103" s="201" t="s">
        <v>39</v>
      </c>
      <c r="O103" s="65"/>
      <c r="P103" s="202">
        <f t="shared" si="11"/>
        <v>0</v>
      </c>
      <c r="Q103" s="202">
        <v>0</v>
      </c>
      <c r="R103" s="202">
        <f t="shared" si="12"/>
        <v>0</v>
      </c>
      <c r="S103" s="202">
        <v>0</v>
      </c>
      <c r="T103" s="203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278</v>
      </c>
      <c r="AT103" s="204" t="s">
        <v>168</v>
      </c>
      <c r="AU103" s="204" t="s">
        <v>78</v>
      </c>
      <c r="AY103" s="18" t="s">
        <v>166</v>
      </c>
      <c r="BE103" s="205">
        <f t="shared" si="14"/>
        <v>0</v>
      </c>
      <c r="BF103" s="205">
        <f t="shared" si="15"/>
        <v>0</v>
      </c>
      <c r="BG103" s="205">
        <f t="shared" si="16"/>
        <v>0</v>
      </c>
      <c r="BH103" s="205">
        <f t="shared" si="17"/>
        <v>0</v>
      </c>
      <c r="BI103" s="205">
        <f t="shared" si="18"/>
        <v>0</v>
      </c>
      <c r="BJ103" s="18" t="s">
        <v>76</v>
      </c>
      <c r="BK103" s="205">
        <f t="shared" si="19"/>
        <v>0</v>
      </c>
      <c r="BL103" s="18" t="s">
        <v>278</v>
      </c>
      <c r="BM103" s="204" t="s">
        <v>1120</v>
      </c>
    </row>
    <row r="104" spans="1:65" s="2" customFormat="1" ht="16.5" customHeight="1">
      <c r="A104" s="35"/>
      <c r="B104" s="36"/>
      <c r="C104" s="193" t="s">
        <v>230</v>
      </c>
      <c r="D104" s="193" t="s">
        <v>168</v>
      </c>
      <c r="E104" s="194" t="s">
        <v>1051</v>
      </c>
      <c r="F104" s="195" t="s">
        <v>1121</v>
      </c>
      <c r="G104" s="196" t="s">
        <v>275</v>
      </c>
      <c r="H104" s="197">
        <v>1</v>
      </c>
      <c r="I104" s="198"/>
      <c r="J104" s="199">
        <f t="shared" si="10"/>
        <v>0</v>
      </c>
      <c r="K104" s="195" t="s">
        <v>19</v>
      </c>
      <c r="L104" s="40"/>
      <c r="M104" s="200" t="s">
        <v>19</v>
      </c>
      <c r="N104" s="201" t="s">
        <v>39</v>
      </c>
      <c r="O104" s="65"/>
      <c r="P104" s="202">
        <f t="shared" si="11"/>
        <v>0</v>
      </c>
      <c r="Q104" s="202">
        <v>0</v>
      </c>
      <c r="R104" s="202">
        <f t="shared" si="12"/>
        <v>0</v>
      </c>
      <c r="S104" s="202">
        <v>0</v>
      </c>
      <c r="T104" s="203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278</v>
      </c>
      <c r="AT104" s="204" t="s">
        <v>168</v>
      </c>
      <c r="AU104" s="204" t="s">
        <v>78</v>
      </c>
      <c r="AY104" s="18" t="s">
        <v>166</v>
      </c>
      <c r="BE104" s="205">
        <f t="shared" si="14"/>
        <v>0</v>
      </c>
      <c r="BF104" s="205">
        <f t="shared" si="15"/>
        <v>0</v>
      </c>
      <c r="BG104" s="205">
        <f t="shared" si="16"/>
        <v>0</v>
      </c>
      <c r="BH104" s="205">
        <f t="shared" si="17"/>
        <v>0</v>
      </c>
      <c r="BI104" s="205">
        <f t="shared" si="18"/>
        <v>0</v>
      </c>
      <c r="BJ104" s="18" t="s">
        <v>76</v>
      </c>
      <c r="BK104" s="205">
        <f t="shared" si="19"/>
        <v>0</v>
      </c>
      <c r="BL104" s="18" t="s">
        <v>278</v>
      </c>
      <c r="BM104" s="204" t="s">
        <v>1122</v>
      </c>
    </row>
    <row r="105" spans="1:65" s="2" customFormat="1" ht="16.5" customHeight="1">
      <c r="A105" s="35"/>
      <c r="B105" s="36"/>
      <c r="C105" s="193" t="s">
        <v>239</v>
      </c>
      <c r="D105" s="193" t="s">
        <v>168</v>
      </c>
      <c r="E105" s="194" t="s">
        <v>1123</v>
      </c>
      <c r="F105" s="195" t="s">
        <v>1124</v>
      </c>
      <c r="G105" s="196" t="s">
        <v>275</v>
      </c>
      <c r="H105" s="197">
        <v>1</v>
      </c>
      <c r="I105" s="198"/>
      <c r="J105" s="199">
        <f t="shared" si="10"/>
        <v>0</v>
      </c>
      <c r="K105" s="195" t="s">
        <v>19</v>
      </c>
      <c r="L105" s="40"/>
      <c r="M105" s="200" t="s">
        <v>19</v>
      </c>
      <c r="N105" s="201" t="s">
        <v>39</v>
      </c>
      <c r="O105" s="65"/>
      <c r="P105" s="202">
        <f t="shared" si="11"/>
        <v>0</v>
      </c>
      <c r="Q105" s="202">
        <v>0</v>
      </c>
      <c r="R105" s="202">
        <f t="shared" si="12"/>
        <v>0</v>
      </c>
      <c r="S105" s="202">
        <v>0</v>
      </c>
      <c r="T105" s="203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278</v>
      </c>
      <c r="AT105" s="204" t="s">
        <v>168</v>
      </c>
      <c r="AU105" s="204" t="s">
        <v>78</v>
      </c>
      <c r="AY105" s="18" t="s">
        <v>166</v>
      </c>
      <c r="BE105" s="205">
        <f t="shared" si="14"/>
        <v>0</v>
      </c>
      <c r="BF105" s="205">
        <f t="shared" si="15"/>
        <v>0</v>
      </c>
      <c r="BG105" s="205">
        <f t="shared" si="16"/>
        <v>0</v>
      </c>
      <c r="BH105" s="205">
        <f t="shared" si="17"/>
        <v>0</v>
      </c>
      <c r="BI105" s="205">
        <f t="shared" si="18"/>
        <v>0</v>
      </c>
      <c r="BJ105" s="18" t="s">
        <v>76</v>
      </c>
      <c r="BK105" s="205">
        <f t="shared" si="19"/>
        <v>0</v>
      </c>
      <c r="BL105" s="18" t="s">
        <v>278</v>
      </c>
      <c r="BM105" s="204" t="s">
        <v>1125</v>
      </c>
    </row>
    <row r="106" spans="1:65" s="2" customFormat="1" ht="21.75" customHeight="1">
      <c r="A106" s="35"/>
      <c r="B106" s="36"/>
      <c r="C106" s="193" t="s">
        <v>243</v>
      </c>
      <c r="D106" s="193" t="s">
        <v>168</v>
      </c>
      <c r="E106" s="194" t="s">
        <v>1126</v>
      </c>
      <c r="F106" s="195" t="s">
        <v>1127</v>
      </c>
      <c r="G106" s="196" t="s">
        <v>1049</v>
      </c>
      <c r="H106" s="197">
        <v>1</v>
      </c>
      <c r="I106" s="198"/>
      <c r="J106" s="199">
        <f t="shared" si="10"/>
        <v>0</v>
      </c>
      <c r="K106" s="195" t="s">
        <v>172</v>
      </c>
      <c r="L106" s="40"/>
      <c r="M106" s="200" t="s">
        <v>19</v>
      </c>
      <c r="N106" s="201" t="s">
        <v>39</v>
      </c>
      <c r="O106" s="65"/>
      <c r="P106" s="202">
        <f t="shared" si="11"/>
        <v>0</v>
      </c>
      <c r="Q106" s="202">
        <v>1.0868764499999999E-2</v>
      </c>
      <c r="R106" s="202">
        <f t="shared" si="12"/>
        <v>1.0868764499999999E-2</v>
      </c>
      <c r="S106" s="202">
        <v>0</v>
      </c>
      <c r="T106" s="203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278</v>
      </c>
      <c r="AT106" s="204" t="s">
        <v>168</v>
      </c>
      <c r="AU106" s="204" t="s">
        <v>78</v>
      </c>
      <c r="AY106" s="18" t="s">
        <v>166</v>
      </c>
      <c r="BE106" s="205">
        <f t="shared" si="14"/>
        <v>0</v>
      </c>
      <c r="BF106" s="205">
        <f t="shared" si="15"/>
        <v>0</v>
      </c>
      <c r="BG106" s="205">
        <f t="shared" si="16"/>
        <v>0</v>
      </c>
      <c r="BH106" s="205">
        <f t="shared" si="17"/>
        <v>0</v>
      </c>
      <c r="BI106" s="205">
        <f t="shared" si="18"/>
        <v>0</v>
      </c>
      <c r="BJ106" s="18" t="s">
        <v>76</v>
      </c>
      <c r="BK106" s="205">
        <f t="shared" si="19"/>
        <v>0</v>
      </c>
      <c r="BL106" s="18" t="s">
        <v>278</v>
      </c>
      <c r="BM106" s="204" t="s">
        <v>1128</v>
      </c>
    </row>
    <row r="107" spans="1:65" s="2" customFormat="1" ht="21.75" customHeight="1">
      <c r="A107" s="35"/>
      <c r="B107" s="36"/>
      <c r="C107" s="193" t="s">
        <v>249</v>
      </c>
      <c r="D107" s="193" t="s">
        <v>168</v>
      </c>
      <c r="E107" s="194" t="s">
        <v>1129</v>
      </c>
      <c r="F107" s="195" t="s">
        <v>1130</v>
      </c>
      <c r="G107" s="196" t="s">
        <v>275</v>
      </c>
      <c r="H107" s="197">
        <v>1</v>
      </c>
      <c r="I107" s="198"/>
      <c r="J107" s="199">
        <f t="shared" si="10"/>
        <v>0</v>
      </c>
      <c r="K107" s="195" t="s">
        <v>172</v>
      </c>
      <c r="L107" s="40"/>
      <c r="M107" s="200" t="s">
        <v>19</v>
      </c>
      <c r="N107" s="201" t="s">
        <v>39</v>
      </c>
      <c r="O107" s="65"/>
      <c r="P107" s="202">
        <f t="shared" si="11"/>
        <v>0</v>
      </c>
      <c r="Q107" s="202">
        <v>7.5686670000000005E-4</v>
      </c>
      <c r="R107" s="202">
        <f t="shared" si="12"/>
        <v>7.5686670000000005E-4</v>
      </c>
      <c r="S107" s="202">
        <v>0</v>
      </c>
      <c r="T107" s="203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278</v>
      </c>
      <c r="AT107" s="204" t="s">
        <v>168</v>
      </c>
      <c r="AU107" s="204" t="s">
        <v>78</v>
      </c>
      <c r="AY107" s="18" t="s">
        <v>166</v>
      </c>
      <c r="BE107" s="205">
        <f t="shared" si="14"/>
        <v>0</v>
      </c>
      <c r="BF107" s="205">
        <f t="shared" si="15"/>
        <v>0</v>
      </c>
      <c r="BG107" s="205">
        <f t="shared" si="16"/>
        <v>0</v>
      </c>
      <c r="BH107" s="205">
        <f t="shared" si="17"/>
        <v>0</v>
      </c>
      <c r="BI107" s="205">
        <f t="shared" si="18"/>
        <v>0</v>
      </c>
      <c r="BJ107" s="18" t="s">
        <v>76</v>
      </c>
      <c r="BK107" s="205">
        <f t="shared" si="19"/>
        <v>0</v>
      </c>
      <c r="BL107" s="18" t="s">
        <v>278</v>
      </c>
      <c r="BM107" s="204" t="s">
        <v>1131</v>
      </c>
    </row>
    <row r="108" spans="1:65" s="2" customFormat="1" ht="33" customHeight="1">
      <c r="A108" s="35"/>
      <c r="B108" s="36"/>
      <c r="C108" s="193" t="s">
        <v>257</v>
      </c>
      <c r="D108" s="193" t="s">
        <v>168</v>
      </c>
      <c r="E108" s="194" t="s">
        <v>1132</v>
      </c>
      <c r="F108" s="195" t="s">
        <v>1133</v>
      </c>
      <c r="G108" s="196" t="s">
        <v>1049</v>
      </c>
      <c r="H108" s="197">
        <v>1</v>
      </c>
      <c r="I108" s="198"/>
      <c r="J108" s="199">
        <f t="shared" si="10"/>
        <v>0</v>
      </c>
      <c r="K108" s="195" t="s">
        <v>172</v>
      </c>
      <c r="L108" s="40"/>
      <c r="M108" s="200" t="s">
        <v>19</v>
      </c>
      <c r="N108" s="201" t="s">
        <v>39</v>
      </c>
      <c r="O108" s="65"/>
      <c r="P108" s="202">
        <f t="shared" si="11"/>
        <v>0</v>
      </c>
      <c r="Q108" s="202">
        <v>2.614253E-3</v>
      </c>
      <c r="R108" s="202">
        <f t="shared" si="12"/>
        <v>2.614253E-3</v>
      </c>
      <c r="S108" s="202">
        <v>0</v>
      </c>
      <c r="T108" s="203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278</v>
      </c>
      <c r="AT108" s="204" t="s">
        <v>168</v>
      </c>
      <c r="AU108" s="204" t="s">
        <v>78</v>
      </c>
      <c r="AY108" s="18" t="s">
        <v>166</v>
      </c>
      <c r="BE108" s="205">
        <f t="shared" si="14"/>
        <v>0</v>
      </c>
      <c r="BF108" s="205">
        <f t="shared" si="15"/>
        <v>0</v>
      </c>
      <c r="BG108" s="205">
        <f t="shared" si="16"/>
        <v>0</v>
      </c>
      <c r="BH108" s="205">
        <f t="shared" si="17"/>
        <v>0</v>
      </c>
      <c r="BI108" s="205">
        <f t="shared" si="18"/>
        <v>0</v>
      </c>
      <c r="BJ108" s="18" t="s">
        <v>76</v>
      </c>
      <c r="BK108" s="205">
        <f t="shared" si="19"/>
        <v>0</v>
      </c>
      <c r="BL108" s="18" t="s">
        <v>278</v>
      </c>
      <c r="BM108" s="204" t="s">
        <v>1134</v>
      </c>
    </row>
    <row r="109" spans="1:65" s="13" customFormat="1" ht="11.25">
      <c r="B109" s="206"/>
      <c r="C109" s="207"/>
      <c r="D109" s="208" t="s">
        <v>175</v>
      </c>
      <c r="E109" s="209" t="s">
        <v>19</v>
      </c>
      <c r="F109" s="210" t="s">
        <v>1135</v>
      </c>
      <c r="G109" s="207"/>
      <c r="H109" s="209" t="s">
        <v>19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175</v>
      </c>
      <c r="AU109" s="216" t="s">
        <v>78</v>
      </c>
      <c r="AV109" s="13" t="s">
        <v>76</v>
      </c>
      <c r="AW109" s="13" t="s">
        <v>30</v>
      </c>
      <c r="AX109" s="13" t="s">
        <v>68</v>
      </c>
      <c r="AY109" s="216" t="s">
        <v>166</v>
      </c>
    </row>
    <row r="110" spans="1:65" s="14" customFormat="1" ht="11.25">
      <c r="B110" s="217"/>
      <c r="C110" s="218"/>
      <c r="D110" s="208" t="s">
        <v>175</v>
      </c>
      <c r="E110" s="219" t="s">
        <v>19</v>
      </c>
      <c r="F110" s="220" t="s">
        <v>76</v>
      </c>
      <c r="G110" s="218"/>
      <c r="H110" s="221">
        <v>1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175</v>
      </c>
      <c r="AU110" s="227" t="s">
        <v>78</v>
      </c>
      <c r="AV110" s="14" t="s">
        <v>78</v>
      </c>
      <c r="AW110" s="14" t="s">
        <v>30</v>
      </c>
      <c r="AX110" s="14" t="s">
        <v>76</v>
      </c>
      <c r="AY110" s="227" t="s">
        <v>166</v>
      </c>
    </row>
    <row r="111" spans="1:65" s="2" customFormat="1" ht="16.5" customHeight="1">
      <c r="A111" s="35"/>
      <c r="B111" s="36"/>
      <c r="C111" s="193" t="s">
        <v>266</v>
      </c>
      <c r="D111" s="193" t="s">
        <v>168</v>
      </c>
      <c r="E111" s="194" t="s">
        <v>1136</v>
      </c>
      <c r="F111" s="195" t="s">
        <v>1137</v>
      </c>
      <c r="G111" s="196" t="s">
        <v>275</v>
      </c>
      <c r="H111" s="197">
        <v>1</v>
      </c>
      <c r="I111" s="198"/>
      <c r="J111" s="199">
        <f t="shared" ref="J111:J118" si="20">ROUND(I111*H111,2)</f>
        <v>0</v>
      </c>
      <c r="K111" s="195" t="s">
        <v>19</v>
      </c>
      <c r="L111" s="40"/>
      <c r="M111" s="200" t="s">
        <v>19</v>
      </c>
      <c r="N111" s="201" t="s">
        <v>39</v>
      </c>
      <c r="O111" s="65"/>
      <c r="P111" s="202">
        <f t="shared" ref="P111:P118" si="21">O111*H111</f>
        <v>0</v>
      </c>
      <c r="Q111" s="202">
        <v>0</v>
      </c>
      <c r="R111" s="202">
        <f t="shared" ref="R111:R118" si="22">Q111*H111</f>
        <v>0</v>
      </c>
      <c r="S111" s="202">
        <v>0</v>
      </c>
      <c r="T111" s="203">
        <f t="shared" ref="T111:T118" si="23"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278</v>
      </c>
      <c r="AT111" s="204" t="s">
        <v>168</v>
      </c>
      <c r="AU111" s="204" t="s">
        <v>78</v>
      </c>
      <c r="AY111" s="18" t="s">
        <v>166</v>
      </c>
      <c r="BE111" s="205">
        <f t="shared" ref="BE111:BE118" si="24">IF(N111="základní",J111,0)</f>
        <v>0</v>
      </c>
      <c r="BF111" s="205">
        <f t="shared" ref="BF111:BF118" si="25">IF(N111="snížená",J111,0)</f>
        <v>0</v>
      </c>
      <c r="BG111" s="205">
        <f t="shared" ref="BG111:BG118" si="26">IF(N111="zákl. přenesená",J111,0)</f>
        <v>0</v>
      </c>
      <c r="BH111" s="205">
        <f t="shared" ref="BH111:BH118" si="27">IF(N111="sníž. přenesená",J111,0)</f>
        <v>0</v>
      </c>
      <c r="BI111" s="205">
        <f t="shared" ref="BI111:BI118" si="28">IF(N111="nulová",J111,0)</f>
        <v>0</v>
      </c>
      <c r="BJ111" s="18" t="s">
        <v>76</v>
      </c>
      <c r="BK111" s="205">
        <f t="shared" ref="BK111:BK118" si="29">ROUND(I111*H111,2)</f>
        <v>0</v>
      </c>
      <c r="BL111" s="18" t="s">
        <v>278</v>
      </c>
      <c r="BM111" s="204" t="s">
        <v>1138</v>
      </c>
    </row>
    <row r="112" spans="1:65" s="2" customFormat="1" ht="16.5" customHeight="1">
      <c r="A112" s="35"/>
      <c r="B112" s="36"/>
      <c r="C112" s="193" t="s">
        <v>8</v>
      </c>
      <c r="D112" s="193" t="s">
        <v>168</v>
      </c>
      <c r="E112" s="194" t="s">
        <v>1139</v>
      </c>
      <c r="F112" s="195" t="s">
        <v>1140</v>
      </c>
      <c r="G112" s="196" t="s">
        <v>275</v>
      </c>
      <c r="H112" s="197">
        <v>1</v>
      </c>
      <c r="I112" s="198"/>
      <c r="J112" s="199">
        <f t="shared" si="20"/>
        <v>0</v>
      </c>
      <c r="K112" s="195" t="s">
        <v>19</v>
      </c>
      <c r="L112" s="40"/>
      <c r="M112" s="200" t="s">
        <v>19</v>
      </c>
      <c r="N112" s="201" t="s">
        <v>39</v>
      </c>
      <c r="O112" s="65"/>
      <c r="P112" s="202">
        <f t="shared" si="21"/>
        <v>0</v>
      </c>
      <c r="Q112" s="202">
        <v>0</v>
      </c>
      <c r="R112" s="202">
        <f t="shared" si="22"/>
        <v>0</v>
      </c>
      <c r="S112" s="202">
        <v>0</v>
      </c>
      <c r="T112" s="203">
        <f t="shared" si="2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278</v>
      </c>
      <c r="AT112" s="204" t="s">
        <v>168</v>
      </c>
      <c r="AU112" s="204" t="s">
        <v>78</v>
      </c>
      <c r="AY112" s="18" t="s">
        <v>166</v>
      </c>
      <c r="BE112" s="205">
        <f t="shared" si="24"/>
        <v>0</v>
      </c>
      <c r="BF112" s="205">
        <f t="shared" si="25"/>
        <v>0</v>
      </c>
      <c r="BG112" s="205">
        <f t="shared" si="26"/>
        <v>0</v>
      </c>
      <c r="BH112" s="205">
        <f t="shared" si="27"/>
        <v>0</v>
      </c>
      <c r="BI112" s="205">
        <f t="shared" si="28"/>
        <v>0</v>
      </c>
      <c r="BJ112" s="18" t="s">
        <v>76</v>
      </c>
      <c r="BK112" s="205">
        <f t="shared" si="29"/>
        <v>0</v>
      </c>
      <c r="BL112" s="18" t="s">
        <v>278</v>
      </c>
      <c r="BM112" s="204" t="s">
        <v>1141</v>
      </c>
    </row>
    <row r="113" spans="1:65" s="2" customFormat="1" ht="16.5" customHeight="1">
      <c r="A113" s="35"/>
      <c r="B113" s="36"/>
      <c r="C113" s="193" t="s">
        <v>278</v>
      </c>
      <c r="D113" s="193" t="s">
        <v>168</v>
      </c>
      <c r="E113" s="194" t="s">
        <v>1142</v>
      </c>
      <c r="F113" s="195" t="s">
        <v>1143</v>
      </c>
      <c r="G113" s="196" t="s">
        <v>275</v>
      </c>
      <c r="H113" s="197">
        <v>1</v>
      </c>
      <c r="I113" s="198"/>
      <c r="J113" s="199">
        <f t="shared" si="20"/>
        <v>0</v>
      </c>
      <c r="K113" s="195" t="s">
        <v>19</v>
      </c>
      <c r="L113" s="40"/>
      <c r="M113" s="200" t="s">
        <v>19</v>
      </c>
      <c r="N113" s="201" t="s">
        <v>39</v>
      </c>
      <c r="O113" s="65"/>
      <c r="P113" s="202">
        <f t="shared" si="21"/>
        <v>0</v>
      </c>
      <c r="Q113" s="202">
        <v>0</v>
      </c>
      <c r="R113" s="202">
        <f t="shared" si="22"/>
        <v>0</v>
      </c>
      <c r="S113" s="202">
        <v>0</v>
      </c>
      <c r="T113" s="203">
        <f t="shared" si="2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278</v>
      </c>
      <c r="AT113" s="204" t="s">
        <v>168</v>
      </c>
      <c r="AU113" s="204" t="s">
        <v>78</v>
      </c>
      <c r="AY113" s="18" t="s">
        <v>166</v>
      </c>
      <c r="BE113" s="205">
        <f t="shared" si="24"/>
        <v>0</v>
      </c>
      <c r="BF113" s="205">
        <f t="shared" si="25"/>
        <v>0</v>
      </c>
      <c r="BG113" s="205">
        <f t="shared" si="26"/>
        <v>0</v>
      </c>
      <c r="BH113" s="205">
        <f t="shared" si="27"/>
        <v>0</v>
      </c>
      <c r="BI113" s="205">
        <f t="shared" si="28"/>
        <v>0</v>
      </c>
      <c r="BJ113" s="18" t="s">
        <v>76</v>
      </c>
      <c r="BK113" s="205">
        <f t="shared" si="29"/>
        <v>0</v>
      </c>
      <c r="BL113" s="18" t="s">
        <v>278</v>
      </c>
      <c r="BM113" s="204" t="s">
        <v>1144</v>
      </c>
    </row>
    <row r="114" spans="1:65" s="2" customFormat="1" ht="21.75" customHeight="1">
      <c r="A114" s="35"/>
      <c r="B114" s="36"/>
      <c r="C114" s="193" t="s">
        <v>282</v>
      </c>
      <c r="D114" s="193" t="s">
        <v>168</v>
      </c>
      <c r="E114" s="194" t="s">
        <v>1145</v>
      </c>
      <c r="F114" s="195" t="s">
        <v>1146</v>
      </c>
      <c r="G114" s="196" t="s">
        <v>1049</v>
      </c>
      <c r="H114" s="197">
        <v>1</v>
      </c>
      <c r="I114" s="198"/>
      <c r="J114" s="199">
        <f t="shared" si="20"/>
        <v>0</v>
      </c>
      <c r="K114" s="195" t="s">
        <v>172</v>
      </c>
      <c r="L114" s="40"/>
      <c r="M114" s="200" t="s">
        <v>19</v>
      </c>
      <c r="N114" s="201" t="s">
        <v>39</v>
      </c>
      <c r="O114" s="65"/>
      <c r="P114" s="202">
        <f t="shared" si="21"/>
        <v>0</v>
      </c>
      <c r="Q114" s="202">
        <v>6.843582E-4</v>
      </c>
      <c r="R114" s="202">
        <f t="shared" si="22"/>
        <v>6.843582E-4</v>
      </c>
      <c r="S114" s="202">
        <v>0</v>
      </c>
      <c r="T114" s="203">
        <f t="shared" si="2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278</v>
      </c>
      <c r="AT114" s="204" t="s">
        <v>168</v>
      </c>
      <c r="AU114" s="204" t="s">
        <v>78</v>
      </c>
      <c r="AY114" s="18" t="s">
        <v>166</v>
      </c>
      <c r="BE114" s="205">
        <f t="shared" si="24"/>
        <v>0</v>
      </c>
      <c r="BF114" s="205">
        <f t="shared" si="25"/>
        <v>0</v>
      </c>
      <c r="BG114" s="205">
        <f t="shared" si="26"/>
        <v>0</v>
      </c>
      <c r="BH114" s="205">
        <f t="shared" si="27"/>
        <v>0</v>
      </c>
      <c r="BI114" s="205">
        <f t="shared" si="28"/>
        <v>0</v>
      </c>
      <c r="BJ114" s="18" t="s">
        <v>76</v>
      </c>
      <c r="BK114" s="205">
        <f t="shared" si="29"/>
        <v>0</v>
      </c>
      <c r="BL114" s="18" t="s">
        <v>278</v>
      </c>
      <c r="BM114" s="204" t="s">
        <v>1147</v>
      </c>
    </row>
    <row r="115" spans="1:65" s="2" customFormat="1" ht="16.5" customHeight="1">
      <c r="A115" s="35"/>
      <c r="B115" s="36"/>
      <c r="C115" s="193" t="s">
        <v>287</v>
      </c>
      <c r="D115" s="193" t="s">
        <v>168</v>
      </c>
      <c r="E115" s="194" t="s">
        <v>1148</v>
      </c>
      <c r="F115" s="195" t="s">
        <v>1149</v>
      </c>
      <c r="G115" s="196" t="s">
        <v>275</v>
      </c>
      <c r="H115" s="197">
        <v>1</v>
      </c>
      <c r="I115" s="198"/>
      <c r="J115" s="199">
        <f t="shared" si="20"/>
        <v>0</v>
      </c>
      <c r="K115" s="195" t="s">
        <v>19</v>
      </c>
      <c r="L115" s="40"/>
      <c r="M115" s="200" t="s">
        <v>19</v>
      </c>
      <c r="N115" s="201" t="s">
        <v>39</v>
      </c>
      <c r="O115" s="65"/>
      <c r="P115" s="202">
        <f t="shared" si="21"/>
        <v>0</v>
      </c>
      <c r="Q115" s="202">
        <v>0</v>
      </c>
      <c r="R115" s="202">
        <f t="shared" si="22"/>
        <v>0</v>
      </c>
      <c r="S115" s="202">
        <v>0</v>
      </c>
      <c r="T115" s="203">
        <f t="shared" si="2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278</v>
      </c>
      <c r="AT115" s="204" t="s">
        <v>168</v>
      </c>
      <c r="AU115" s="204" t="s">
        <v>78</v>
      </c>
      <c r="AY115" s="18" t="s">
        <v>166</v>
      </c>
      <c r="BE115" s="205">
        <f t="shared" si="24"/>
        <v>0</v>
      </c>
      <c r="BF115" s="205">
        <f t="shared" si="25"/>
        <v>0</v>
      </c>
      <c r="BG115" s="205">
        <f t="shared" si="26"/>
        <v>0</v>
      </c>
      <c r="BH115" s="205">
        <f t="shared" si="27"/>
        <v>0</v>
      </c>
      <c r="BI115" s="205">
        <f t="shared" si="28"/>
        <v>0</v>
      </c>
      <c r="BJ115" s="18" t="s">
        <v>76</v>
      </c>
      <c r="BK115" s="205">
        <f t="shared" si="29"/>
        <v>0</v>
      </c>
      <c r="BL115" s="18" t="s">
        <v>278</v>
      </c>
      <c r="BM115" s="204" t="s">
        <v>1150</v>
      </c>
    </row>
    <row r="116" spans="1:65" s="2" customFormat="1" ht="16.5" customHeight="1">
      <c r="A116" s="35"/>
      <c r="B116" s="36"/>
      <c r="C116" s="193" t="s">
        <v>291</v>
      </c>
      <c r="D116" s="193" t="s">
        <v>168</v>
      </c>
      <c r="E116" s="194" t="s">
        <v>1151</v>
      </c>
      <c r="F116" s="195" t="s">
        <v>1152</v>
      </c>
      <c r="G116" s="196" t="s">
        <v>275</v>
      </c>
      <c r="H116" s="197">
        <v>1</v>
      </c>
      <c r="I116" s="198"/>
      <c r="J116" s="199">
        <f t="shared" si="20"/>
        <v>0</v>
      </c>
      <c r="K116" s="195" t="s">
        <v>19</v>
      </c>
      <c r="L116" s="40"/>
      <c r="M116" s="200" t="s">
        <v>19</v>
      </c>
      <c r="N116" s="201" t="s">
        <v>39</v>
      </c>
      <c r="O116" s="65"/>
      <c r="P116" s="202">
        <f t="shared" si="21"/>
        <v>0</v>
      </c>
      <c r="Q116" s="202">
        <v>0</v>
      </c>
      <c r="R116" s="202">
        <f t="shared" si="22"/>
        <v>0</v>
      </c>
      <c r="S116" s="202">
        <v>0</v>
      </c>
      <c r="T116" s="203">
        <f t="shared" si="2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278</v>
      </c>
      <c r="AT116" s="204" t="s">
        <v>168</v>
      </c>
      <c r="AU116" s="204" t="s">
        <v>78</v>
      </c>
      <c r="AY116" s="18" t="s">
        <v>166</v>
      </c>
      <c r="BE116" s="205">
        <f t="shared" si="24"/>
        <v>0</v>
      </c>
      <c r="BF116" s="205">
        <f t="shared" si="25"/>
        <v>0</v>
      </c>
      <c r="BG116" s="205">
        <f t="shared" si="26"/>
        <v>0</v>
      </c>
      <c r="BH116" s="205">
        <f t="shared" si="27"/>
        <v>0</v>
      </c>
      <c r="BI116" s="205">
        <f t="shared" si="28"/>
        <v>0</v>
      </c>
      <c r="BJ116" s="18" t="s">
        <v>76</v>
      </c>
      <c r="BK116" s="205">
        <f t="shared" si="29"/>
        <v>0</v>
      </c>
      <c r="BL116" s="18" t="s">
        <v>278</v>
      </c>
      <c r="BM116" s="204" t="s">
        <v>1153</v>
      </c>
    </row>
    <row r="117" spans="1:65" s="2" customFormat="1" ht="16.5" customHeight="1">
      <c r="A117" s="35"/>
      <c r="B117" s="36"/>
      <c r="C117" s="193" t="s">
        <v>297</v>
      </c>
      <c r="D117" s="193" t="s">
        <v>168</v>
      </c>
      <c r="E117" s="194" t="s">
        <v>1154</v>
      </c>
      <c r="F117" s="195" t="s">
        <v>1155</v>
      </c>
      <c r="G117" s="196" t="s">
        <v>275</v>
      </c>
      <c r="H117" s="197">
        <v>1</v>
      </c>
      <c r="I117" s="198"/>
      <c r="J117" s="199">
        <f t="shared" si="20"/>
        <v>0</v>
      </c>
      <c r="K117" s="195" t="s">
        <v>19</v>
      </c>
      <c r="L117" s="40"/>
      <c r="M117" s="200" t="s">
        <v>19</v>
      </c>
      <c r="N117" s="201" t="s">
        <v>39</v>
      </c>
      <c r="O117" s="65"/>
      <c r="P117" s="202">
        <f t="shared" si="21"/>
        <v>0</v>
      </c>
      <c r="Q117" s="202">
        <v>0</v>
      </c>
      <c r="R117" s="202">
        <f t="shared" si="22"/>
        <v>0</v>
      </c>
      <c r="S117" s="202">
        <v>0</v>
      </c>
      <c r="T117" s="203">
        <f t="shared" si="2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278</v>
      </c>
      <c r="AT117" s="204" t="s">
        <v>168</v>
      </c>
      <c r="AU117" s="204" t="s">
        <v>78</v>
      </c>
      <c r="AY117" s="18" t="s">
        <v>166</v>
      </c>
      <c r="BE117" s="205">
        <f t="shared" si="24"/>
        <v>0</v>
      </c>
      <c r="BF117" s="205">
        <f t="shared" si="25"/>
        <v>0</v>
      </c>
      <c r="BG117" s="205">
        <f t="shared" si="26"/>
        <v>0</v>
      </c>
      <c r="BH117" s="205">
        <f t="shared" si="27"/>
        <v>0</v>
      </c>
      <c r="BI117" s="205">
        <f t="shared" si="28"/>
        <v>0</v>
      </c>
      <c r="BJ117" s="18" t="s">
        <v>76</v>
      </c>
      <c r="BK117" s="205">
        <f t="shared" si="29"/>
        <v>0</v>
      </c>
      <c r="BL117" s="18" t="s">
        <v>278</v>
      </c>
      <c r="BM117" s="204" t="s">
        <v>1156</v>
      </c>
    </row>
    <row r="118" spans="1:65" s="2" customFormat="1" ht="33" customHeight="1">
      <c r="A118" s="35"/>
      <c r="B118" s="36"/>
      <c r="C118" s="193" t="s">
        <v>7</v>
      </c>
      <c r="D118" s="193" t="s">
        <v>168</v>
      </c>
      <c r="E118" s="194" t="s">
        <v>1157</v>
      </c>
      <c r="F118" s="195" t="s">
        <v>1158</v>
      </c>
      <c r="G118" s="196" t="s">
        <v>187</v>
      </c>
      <c r="H118" s="197">
        <v>0.26</v>
      </c>
      <c r="I118" s="198"/>
      <c r="J118" s="199">
        <f t="shared" si="20"/>
        <v>0</v>
      </c>
      <c r="K118" s="195" t="s">
        <v>172</v>
      </c>
      <c r="L118" s="40"/>
      <c r="M118" s="200" t="s">
        <v>19</v>
      </c>
      <c r="N118" s="201" t="s">
        <v>39</v>
      </c>
      <c r="O118" s="65"/>
      <c r="P118" s="202">
        <f t="shared" si="21"/>
        <v>0</v>
      </c>
      <c r="Q118" s="202">
        <v>0</v>
      </c>
      <c r="R118" s="202">
        <f t="shared" si="22"/>
        <v>0</v>
      </c>
      <c r="S118" s="202">
        <v>0</v>
      </c>
      <c r="T118" s="203">
        <f t="shared" si="2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278</v>
      </c>
      <c r="AT118" s="204" t="s">
        <v>168</v>
      </c>
      <c r="AU118" s="204" t="s">
        <v>78</v>
      </c>
      <c r="AY118" s="18" t="s">
        <v>166</v>
      </c>
      <c r="BE118" s="205">
        <f t="shared" si="24"/>
        <v>0</v>
      </c>
      <c r="BF118" s="205">
        <f t="shared" si="25"/>
        <v>0</v>
      </c>
      <c r="BG118" s="205">
        <f t="shared" si="26"/>
        <v>0</v>
      </c>
      <c r="BH118" s="205">
        <f t="shared" si="27"/>
        <v>0</v>
      </c>
      <c r="BI118" s="205">
        <f t="shared" si="28"/>
        <v>0</v>
      </c>
      <c r="BJ118" s="18" t="s">
        <v>76</v>
      </c>
      <c r="BK118" s="205">
        <f t="shared" si="29"/>
        <v>0</v>
      </c>
      <c r="BL118" s="18" t="s">
        <v>278</v>
      </c>
      <c r="BM118" s="204" t="s">
        <v>1159</v>
      </c>
    </row>
    <row r="119" spans="1:65" s="12" customFormat="1" ht="22.9" customHeight="1">
      <c r="B119" s="177"/>
      <c r="C119" s="178"/>
      <c r="D119" s="179" t="s">
        <v>67</v>
      </c>
      <c r="E119" s="191" t="s">
        <v>1063</v>
      </c>
      <c r="F119" s="191" t="s">
        <v>1064</v>
      </c>
      <c r="G119" s="178"/>
      <c r="H119" s="178"/>
      <c r="I119" s="181"/>
      <c r="J119" s="192">
        <f>BK119</f>
        <v>0</v>
      </c>
      <c r="K119" s="178"/>
      <c r="L119" s="183"/>
      <c r="M119" s="184"/>
      <c r="N119" s="185"/>
      <c r="O119" s="185"/>
      <c r="P119" s="186">
        <f>SUM(P120:P135)</f>
        <v>0</v>
      </c>
      <c r="Q119" s="185"/>
      <c r="R119" s="186">
        <f>SUM(R120:R135)</f>
        <v>0.22872910999999999</v>
      </c>
      <c r="S119" s="185"/>
      <c r="T119" s="187">
        <f>SUM(T120:T135)</f>
        <v>0</v>
      </c>
      <c r="AR119" s="188" t="s">
        <v>78</v>
      </c>
      <c r="AT119" s="189" t="s">
        <v>67</v>
      </c>
      <c r="AU119" s="189" t="s">
        <v>76</v>
      </c>
      <c r="AY119" s="188" t="s">
        <v>166</v>
      </c>
      <c r="BK119" s="190">
        <f>SUM(BK120:BK135)</f>
        <v>0</v>
      </c>
    </row>
    <row r="120" spans="1:65" s="2" customFormat="1" ht="21.75" customHeight="1">
      <c r="A120" s="35"/>
      <c r="B120" s="36"/>
      <c r="C120" s="193" t="s">
        <v>314</v>
      </c>
      <c r="D120" s="193" t="s">
        <v>168</v>
      </c>
      <c r="E120" s="194" t="s">
        <v>1160</v>
      </c>
      <c r="F120" s="195" t="s">
        <v>1161</v>
      </c>
      <c r="G120" s="196" t="s">
        <v>337</v>
      </c>
      <c r="H120" s="197">
        <v>54</v>
      </c>
      <c r="I120" s="198"/>
      <c r="J120" s="199">
        <f t="shared" ref="J120:J135" si="30">ROUND(I120*H120,2)</f>
        <v>0</v>
      </c>
      <c r="K120" s="195" t="s">
        <v>172</v>
      </c>
      <c r="L120" s="40"/>
      <c r="M120" s="200" t="s">
        <v>19</v>
      </c>
      <c r="N120" s="201" t="s">
        <v>39</v>
      </c>
      <c r="O120" s="65"/>
      <c r="P120" s="202">
        <f t="shared" ref="P120:P135" si="31">O120*H120</f>
        <v>0</v>
      </c>
      <c r="Q120" s="202">
        <v>4.9658000000000005E-4</v>
      </c>
      <c r="R120" s="202">
        <f t="shared" ref="R120:R135" si="32">Q120*H120</f>
        <v>2.6815320000000004E-2</v>
      </c>
      <c r="S120" s="202">
        <v>0</v>
      </c>
      <c r="T120" s="203">
        <f t="shared" ref="T120:T135" si="33"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278</v>
      </c>
      <c r="AT120" s="204" t="s">
        <v>168</v>
      </c>
      <c r="AU120" s="204" t="s">
        <v>78</v>
      </c>
      <c r="AY120" s="18" t="s">
        <v>166</v>
      </c>
      <c r="BE120" s="205">
        <f t="shared" ref="BE120:BE135" si="34">IF(N120="základní",J120,0)</f>
        <v>0</v>
      </c>
      <c r="BF120" s="205">
        <f t="shared" ref="BF120:BF135" si="35">IF(N120="snížená",J120,0)</f>
        <v>0</v>
      </c>
      <c r="BG120" s="205">
        <f t="shared" ref="BG120:BG135" si="36">IF(N120="zákl. přenesená",J120,0)</f>
        <v>0</v>
      </c>
      <c r="BH120" s="205">
        <f t="shared" ref="BH120:BH135" si="37">IF(N120="sníž. přenesená",J120,0)</f>
        <v>0</v>
      </c>
      <c r="BI120" s="205">
        <f t="shared" ref="BI120:BI135" si="38">IF(N120="nulová",J120,0)</f>
        <v>0</v>
      </c>
      <c r="BJ120" s="18" t="s">
        <v>76</v>
      </c>
      <c r="BK120" s="205">
        <f t="shared" ref="BK120:BK135" si="39">ROUND(I120*H120,2)</f>
        <v>0</v>
      </c>
      <c r="BL120" s="18" t="s">
        <v>278</v>
      </c>
      <c r="BM120" s="204" t="s">
        <v>1162</v>
      </c>
    </row>
    <row r="121" spans="1:65" s="2" customFormat="1" ht="21.75" customHeight="1">
      <c r="A121" s="35"/>
      <c r="B121" s="36"/>
      <c r="C121" s="193" t="s">
        <v>321</v>
      </c>
      <c r="D121" s="193" t="s">
        <v>168</v>
      </c>
      <c r="E121" s="194" t="s">
        <v>1163</v>
      </c>
      <c r="F121" s="195" t="s">
        <v>1164</v>
      </c>
      <c r="G121" s="196" t="s">
        <v>337</v>
      </c>
      <c r="H121" s="197">
        <v>25</v>
      </c>
      <c r="I121" s="198"/>
      <c r="J121" s="199">
        <f t="shared" si="30"/>
        <v>0</v>
      </c>
      <c r="K121" s="195" t="s">
        <v>172</v>
      </c>
      <c r="L121" s="40"/>
      <c r="M121" s="200" t="s">
        <v>19</v>
      </c>
      <c r="N121" s="201" t="s">
        <v>39</v>
      </c>
      <c r="O121" s="65"/>
      <c r="P121" s="202">
        <f t="shared" si="31"/>
        <v>0</v>
      </c>
      <c r="Q121" s="202">
        <v>6.1054000000000002E-4</v>
      </c>
      <c r="R121" s="202">
        <f t="shared" si="32"/>
        <v>1.5263500000000001E-2</v>
      </c>
      <c r="S121" s="202">
        <v>0</v>
      </c>
      <c r="T121" s="203">
        <f t="shared" si="3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278</v>
      </c>
      <c r="AT121" s="204" t="s">
        <v>168</v>
      </c>
      <c r="AU121" s="204" t="s">
        <v>78</v>
      </c>
      <c r="AY121" s="18" t="s">
        <v>166</v>
      </c>
      <c r="BE121" s="205">
        <f t="shared" si="34"/>
        <v>0</v>
      </c>
      <c r="BF121" s="205">
        <f t="shared" si="35"/>
        <v>0</v>
      </c>
      <c r="BG121" s="205">
        <f t="shared" si="36"/>
        <v>0</v>
      </c>
      <c r="BH121" s="205">
        <f t="shared" si="37"/>
        <v>0</v>
      </c>
      <c r="BI121" s="205">
        <f t="shared" si="38"/>
        <v>0</v>
      </c>
      <c r="BJ121" s="18" t="s">
        <v>76</v>
      </c>
      <c r="BK121" s="205">
        <f t="shared" si="39"/>
        <v>0</v>
      </c>
      <c r="BL121" s="18" t="s">
        <v>278</v>
      </c>
      <c r="BM121" s="204" t="s">
        <v>1165</v>
      </c>
    </row>
    <row r="122" spans="1:65" s="2" customFormat="1" ht="21.75" customHeight="1">
      <c r="A122" s="35"/>
      <c r="B122" s="36"/>
      <c r="C122" s="193" t="s">
        <v>327</v>
      </c>
      <c r="D122" s="193" t="s">
        <v>168</v>
      </c>
      <c r="E122" s="194" t="s">
        <v>1166</v>
      </c>
      <c r="F122" s="195" t="s">
        <v>1167</v>
      </c>
      <c r="G122" s="196" t="s">
        <v>337</v>
      </c>
      <c r="H122" s="197">
        <v>12</v>
      </c>
      <c r="I122" s="198"/>
      <c r="J122" s="199">
        <f t="shared" si="30"/>
        <v>0</v>
      </c>
      <c r="K122" s="195" t="s">
        <v>172</v>
      </c>
      <c r="L122" s="40"/>
      <c r="M122" s="200" t="s">
        <v>19</v>
      </c>
      <c r="N122" s="201" t="s">
        <v>39</v>
      </c>
      <c r="O122" s="65"/>
      <c r="P122" s="202">
        <f t="shared" si="31"/>
        <v>0</v>
      </c>
      <c r="Q122" s="202">
        <v>9.1536999999999999E-4</v>
      </c>
      <c r="R122" s="202">
        <f t="shared" si="32"/>
        <v>1.098444E-2</v>
      </c>
      <c r="S122" s="202">
        <v>0</v>
      </c>
      <c r="T122" s="203">
        <f t="shared" si="3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278</v>
      </c>
      <c r="AT122" s="204" t="s">
        <v>168</v>
      </c>
      <c r="AU122" s="204" t="s">
        <v>78</v>
      </c>
      <c r="AY122" s="18" t="s">
        <v>166</v>
      </c>
      <c r="BE122" s="205">
        <f t="shared" si="34"/>
        <v>0</v>
      </c>
      <c r="BF122" s="205">
        <f t="shared" si="35"/>
        <v>0</v>
      </c>
      <c r="BG122" s="205">
        <f t="shared" si="36"/>
        <v>0</v>
      </c>
      <c r="BH122" s="205">
        <f t="shared" si="37"/>
        <v>0</v>
      </c>
      <c r="BI122" s="205">
        <f t="shared" si="38"/>
        <v>0</v>
      </c>
      <c r="BJ122" s="18" t="s">
        <v>76</v>
      </c>
      <c r="BK122" s="205">
        <f t="shared" si="39"/>
        <v>0</v>
      </c>
      <c r="BL122" s="18" t="s">
        <v>278</v>
      </c>
      <c r="BM122" s="204" t="s">
        <v>1168</v>
      </c>
    </row>
    <row r="123" spans="1:65" s="2" customFormat="1" ht="21.75" customHeight="1">
      <c r="A123" s="35"/>
      <c r="B123" s="36"/>
      <c r="C123" s="193" t="s">
        <v>334</v>
      </c>
      <c r="D123" s="193" t="s">
        <v>168</v>
      </c>
      <c r="E123" s="194" t="s">
        <v>1169</v>
      </c>
      <c r="F123" s="195" t="s">
        <v>1170</v>
      </c>
      <c r="G123" s="196" t="s">
        <v>337</v>
      </c>
      <c r="H123" s="197">
        <v>8</v>
      </c>
      <c r="I123" s="198"/>
      <c r="J123" s="199">
        <f t="shared" si="30"/>
        <v>0</v>
      </c>
      <c r="K123" s="195" t="s">
        <v>172</v>
      </c>
      <c r="L123" s="40"/>
      <c r="M123" s="200" t="s">
        <v>19</v>
      </c>
      <c r="N123" s="201" t="s">
        <v>39</v>
      </c>
      <c r="O123" s="65"/>
      <c r="P123" s="202">
        <f t="shared" si="31"/>
        <v>0</v>
      </c>
      <c r="Q123" s="202">
        <v>1.1899E-3</v>
      </c>
      <c r="R123" s="202">
        <f t="shared" si="32"/>
        <v>9.5192000000000002E-3</v>
      </c>
      <c r="S123" s="202">
        <v>0</v>
      </c>
      <c r="T123" s="203">
        <f t="shared" si="3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278</v>
      </c>
      <c r="AT123" s="204" t="s">
        <v>168</v>
      </c>
      <c r="AU123" s="204" t="s">
        <v>78</v>
      </c>
      <c r="AY123" s="18" t="s">
        <v>166</v>
      </c>
      <c r="BE123" s="205">
        <f t="shared" si="34"/>
        <v>0</v>
      </c>
      <c r="BF123" s="205">
        <f t="shared" si="35"/>
        <v>0</v>
      </c>
      <c r="BG123" s="205">
        <f t="shared" si="36"/>
        <v>0</v>
      </c>
      <c r="BH123" s="205">
        <f t="shared" si="37"/>
        <v>0</v>
      </c>
      <c r="BI123" s="205">
        <f t="shared" si="38"/>
        <v>0</v>
      </c>
      <c r="BJ123" s="18" t="s">
        <v>76</v>
      </c>
      <c r="BK123" s="205">
        <f t="shared" si="39"/>
        <v>0</v>
      </c>
      <c r="BL123" s="18" t="s">
        <v>278</v>
      </c>
      <c r="BM123" s="204" t="s">
        <v>1171</v>
      </c>
    </row>
    <row r="124" spans="1:65" s="2" customFormat="1" ht="21.75" customHeight="1">
      <c r="A124" s="35"/>
      <c r="B124" s="36"/>
      <c r="C124" s="193" t="s">
        <v>342</v>
      </c>
      <c r="D124" s="193" t="s">
        <v>168</v>
      </c>
      <c r="E124" s="194" t="s">
        <v>1172</v>
      </c>
      <c r="F124" s="195" t="s">
        <v>1173</v>
      </c>
      <c r="G124" s="196" t="s">
        <v>337</v>
      </c>
      <c r="H124" s="197">
        <v>75</v>
      </c>
      <c r="I124" s="198"/>
      <c r="J124" s="199">
        <f t="shared" si="30"/>
        <v>0</v>
      </c>
      <c r="K124" s="195" t="s">
        <v>172</v>
      </c>
      <c r="L124" s="40"/>
      <c r="M124" s="200" t="s">
        <v>19</v>
      </c>
      <c r="N124" s="201" t="s">
        <v>39</v>
      </c>
      <c r="O124" s="65"/>
      <c r="P124" s="202">
        <f t="shared" si="31"/>
        <v>0</v>
      </c>
      <c r="Q124" s="202">
        <v>1.50187E-3</v>
      </c>
      <c r="R124" s="202">
        <f t="shared" si="32"/>
        <v>0.11264025</v>
      </c>
      <c r="S124" s="202">
        <v>0</v>
      </c>
      <c r="T124" s="203">
        <f t="shared" si="3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278</v>
      </c>
      <c r="AT124" s="204" t="s">
        <v>168</v>
      </c>
      <c r="AU124" s="204" t="s">
        <v>78</v>
      </c>
      <c r="AY124" s="18" t="s">
        <v>166</v>
      </c>
      <c r="BE124" s="205">
        <f t="shared" si="34"/>
        <v>0</v>
      </c>
      <c r="BF124" s="205">
        <f t="shared" si="35"/>
        <v>0</v>
      </c>
      <c r="BG124" s="205">
        <f t="shared" si="36"/>
        <v>0</v>
      </c>
      <c r="BH124" s="205">
        <f t="shared" si="37"/>
        <v>0</v>
      </c>
      <c r="BI124" s="205">
        <f t="shared" si="38"/>
        <v>0</v>
      </c>
      <c r="BJ124" s="18" t="s">
        <v>76</v>
      </c>
      <c r="BK124" s="205">
        <f t="shared" si="39"/>
        <v>0</v>
      </c>
      <c r="BL124" s="18" t="s">
        <v>278</v>
      </c>
      <c r="BM124" s="204" t="s">
        <v>1174</v>
      </c>
    </row>
    <row r="125" spans="1:65" s="2" customFormat="1" ht="21.75" customHeight="1">
      <c r="A125" s="35"/>
      <c r="B125" s="36"/>
      <c r="C125" s="193" t="s">
        <v>346</v>
      </c>
      <c r="D125" s="193" t="s">
        <v>168</v>
      </c>
      <c r="E125" s="194" t="s">
        <v>1175</v>
      </c>
      <c r="F125" s="195" t="s">
        <v>1176</v>
      </c>
      <c r="G125" s="196" t="s">
        <v>337</v>
      </c>
      <c r="H125" s="197">
        <v>20</v>
      </c>
      <c r="I125" s="198"/>
      <c r="J125" s="199">
        <f t="shared" si="30"/>
        <v>0</v>
      </c>
      <c r="K125" s="195" t="s">
        <v>172</v>
      </c>
      <c r="L125" s="40"/>
      <c r="M125" s="200" t="s">
        <v>19</v>
      </c>
      <c r="N125" s="201" t="s">
        <v>39</v>
      </c>
      <c r="O125" s="65"/>
      <c r="P125" s="202">
        <f t="shared" si="31"/>
        <v>0</v>
      </c>
      <c r="Q125" s="202">
        <v>2.6216999999999998E-3</v>
      </c>
      <c r="R125" s="202">
        <f t="shared" si="32"/>
        <v>5.2433999999999995E-2</v>
      </c>
      <c r="S125" s="202">
        <v>0</v>
      </c>
      <c r="T125" s="203">
        <f t="shared" si="3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278</v>
      </c>
      <c r="AT125" s="204" t="s">
        <v>168</v>
      </c>
      <c r="AU125" s="204" t="s">
        <v>78</v>
      </c>
      <c r="AY125" s="18" t="s">
        <v>166</v>
      </c>
      <c r="BE125" s="205">
        <f t="shared" si="34"/>
        <v>0</v>
      </c>
      <c r="BF125" s="205">
        <f t="shared" si="35"/>
        <v>0</v>
      </c>
      <c r="BG125" s="205">
        <f t="shared" si="36"/>
        <v>0</v>
      </c>
      <c r="BH125" s="205">
        <f t="shared" si="37"/>
        <v>0</v>
      </c>
      <c r="BI125" s="205">
        <f t="shared" si="38"/>
        <v>0</v>
      </c>
      <c r="BJ125" s="18" t="s">
        <v>76</v>
      </c>
      <c r="BK125" s="205">
        <f t="shared" si="39"/>
        <v>0</v>
      </c>
      <c r="BL125" s="18" t="s">
        <v>278</v>
      </c>
      <c r="BM125" s="204" t="s">
        <v>1177</v>
      </c>
    </row>
    <row r="126" spans="1:65" s="2" customFormat="1" ht="33" customHeight="1">
      <c r="A126" s="35"/>
      <c r="B126" s="36"/>
      <c r="C126" s="193" t="s">
        <v>350</v>
      </c>
      <c r="D126" s="193" t="s">
        <v>168</v>
      </c>
      <c r="E126" s="194" t="s">
        <v>1178</v>
      </c>
      <c r="F126" s="195" t="s">
        <v>1179</v>
      </c>
      <c r="G126" s="196" t="s">
        <v>337</v>
      </c>
      <c r="H126" s="197">
        <v>194</v>
      </c>
      <c r="I126" s="198"/>
      <c r="J126" s="199">
        <f t="shared" si="30"/>
        <v>0</v>
      </c>
      <c r="K126" s="195" t="s">
        <v>172</v>
      </c>
      <c r="L126" s="40"/>
      <c r="M126" s="200" t="s">
        <v>19</v>
      </c>
      <c r="N126" s="201" t="s">
        <v>39</v>
      </c>
      <c r="O126" s="65"/>
      <c r="P126" s="202">
        <f t="shared" si="31"/>
        <v>0</v>
      </c>
      <c r="Q126" s="202">
        <v>0</v>
      </c>
      <c r="R126" s="202">
        <f t="shared" si="32"/>
        <v>0</v>
      </c>
      <c r="S126" s="202">
        <v>0</v>
      </c>
      <c r="T126" s="203">
        <f t="shared" si="3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278</v>
      </c>
      <c r="AT126" s="204" t="s">
        <v>168</v>
      </c>
      <c r="AU126" s="204" t="s">
        <v>78</v>
      </c>
      <c r="AY126" s="18" t="s">
        <v>166</v>
      </c>
      <c r="BE126" s="205">
        <f t="shared" si="34"/>
        <v>0</v>
      </c>
      <c r="BF126" s="205">
        <f t="shared" si="35"/>
        <v>0</v>
      </c>
      <c r="BG126" s="205">
        <f t="shared" si="36"/>
        <v>0</v>
      </c>
      <c r="BH126" s="205">
        <f t="shared" si="37"/>
        <v>0</v>
      </c>
      <c r="BI126" s="205">
        <f t="shared" si="38"/>
        <v>0</v>
      </c>
      <c r="BJ126" s="18" t="s">
        <v>76</v>
      </c>
      <c r="BK126" s="205">
        <f t="shared" si="39"/>
        <v>0</v>
      </c>
      <c r="BL126" s="18" t="s">
        <v>278</v>
      </c>
      <c r="BM126" s="204" t="s">
        <v>1180</v>
      </c>
    </row>
    <row r="127" spans="1:65" s="2" customFormat="1" ht="21.75" customHeight="1">
      <c r="A127" s="35"/>
      <c r="B127" s="36"/>
      <c r="C127" s="193" t="s">
        <v>355</v>
      </c>
      <c r="D127" s="193" t="s">
        <v>168</v>
      </c>
      <c r="E127" s="194" t="s">
        <v>1181</v>
      </c>
      <c r="F127" s="195" t="s">
        <v>1182</v>
      </c>
      <c r="G127" s="196" t="s">
        <v>275</v>
      </c>
      <c r="H127" s="197">
        <v>12</v>
      </c>
      <c r="I127" s="198"/>
      <c r="J127" s="199">
        <f t="shared" si="30"/>
        <v>0</v>
      </c>
      <c r="K127" s="195" t="s">
        <v>172</v>
      </c>
      <c r="L127" s="40"/>
      <c r="M127" s="200" t="s">
        <v>19</v>
      </c>
      <c r="N127" s="201" t="s">
        <v>39</v>
      </c>
      <c r="O127" s="65"/>
      <c r="P127" s="202">
        <f t="shared" si="31"/>
        <v>0</v>
      </c>
      <c r="Q127" s="202">
        <v>1.22E-5</v>
      </c>
      <c r="R127" s="202">
        <f t="shared" si="32"/>
        <v>1.4640000000000001E-4</v>
      </c>
      <c r="S127" s="202">
        <v>0</v>
      </c>
      <c r="T127" s="203">
        <f t="shared" si="3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278</v>
      </c>
      <c r="AT127" s="204" t="s">
        <v>168</v>
      </c>
      <c r="AU127" s="204" t="s">
        <v>78</v>
      </c>
      <c r="AY127" s="18" t="s">
        <v>166</v>
      </c>
      <c r="BE127" s="205">
        <f t="shared" si="34"/>
        <v>0</v>
      </c>
      <c r="BF127" s="205">
        <f t="shared" si="35"/>
        <v>0</v>
      </c>
      <c r="BG127" s="205">
        <f t="shared" si="36"/>
        <v>0</v>
      </c>
      <c r="BH127" s="205">
        <f t="shared" si="37"/>
        <v>0</v>
      </c>
      <c r="BI127" s="205">
        <f t="shared" si="38"/>
        <v>0</v>
      </c>
      <c r="BJ127" s="18" t="s">
        <v>76</v>
      </c>
      <c r="BK127" s="205">
        <f t="shared" si="39"/>
        <v>0</v>
      </c>
      <c r="BL127" s="18" t="s">
        <v>278</v>
      </c>
      <c r="BM127" s="204" t="s">
        <v>1183</v>
      </c>
    </row>
    <row r="128" spans="1:65" s="2" customFormat="1" ht="16.5" customHeight="1">
      <c r="A128" s="35"/>
      <c r="B128" s="36"/>
      <c r="C128" s="193" t="s">
        <v>256</v>
      </c>
      <c r="D128" s="193" t="s">
        <v>168</v>
      </c>
      <c r="E128" s="194" t="s">
        <v>1184</v>
      </c>
      <c r="F128" s="195" t="s">
        <v>1185</v>
      </c>
      <c r="G128" s="196" t="s">
        <v>275</v>
      </c>
      <c r="H128" s="197">
        <v>10</v>
      </c>
      <c r="I128" s="198"/>
      <c r="J128" s="199">
        <f t="shared" si="30"/>
        <v>0</v>
      </c>
      <c r="K128" s="195" t="s">
        <v>19</v>
      </c>
      <c r="L128" s="40"/>
      <c r="M128" s="200" t="s">
        <v>19</v>
      </c>
      <c r="N128" s="201" t="s">
        <v>39</v>
      </c>
      <c r="O128" s="65"/>
      <c r="P128" s="202">
        <f t="shared" si="31"/>
        <v>0</v>
      </c>
      <c r="Q128" s="202">
        <v>0</v>
      </c>
      <c r="R128" s="202">
        <f t="shared" si="32"/>
        <v>0</v>
      </c>
      <c r="S128" s="202">
        <v>0</v>
      </c>
      <c r="T128" s="203">
        <f t="shared" si="3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278</v>
      </c>
      <c r="AT128" s="204" t="s">
        <v>168</v>
      </c>
      <c r="AU128" s="204" t="s">
        <v>78</v>
      </c>
      <c r="AY128" s="18" t="s">
        <v>166</v>
      </c>
      <c r="BE128" s="205">
        <f t="shared" si="34"/>
        <v>0</v>
      </c>
      <c r="BF128" s="205">
        <f t="shared" si="35"/>
        <v>0</v>
      </c>
      <c r="BG128" s="205">
        <f t="shared" si="36"/>
        <v>0</v>
      </c>
      <c r="BH128" s="205">
        <f t="shared" si="37"/>
        <v>0</v>
      </c>
      <c r="BI128" s="205">
        <f t="shared" si="38"/>
        <v>0</v>
      </c>
      <c r="BJ128" s="18" t="s">
        <v>76</v>
      </c>
      <c r="BK128" s="205">
        <f t="shared" si="39"/>
        <v>0</v>
      </c>
      <c r="BL128" s="18" t="s">
        <v>278</v>
      </c>
      <c r="BM128" s="204" t="s">
        <v>1186</v>
      </c>
    </row>
    <row r="129" spans="1:65" s="2" customFormat="1" ht="16.5" customHeight="1">
      <c r="A129" s="35"/>
      <c r="B129" s="36"/>
      <c r="C129" s="193" t="s">
        <v>364</v>
      </c>
      <c r="D129" s="193" t="s">
        <v>168</v>
      </c>
      <c r="E129" s="194" t="s">
        <v>1187</v>
      </c>
      <c r="F129" s="195" t="s">
        <v>1188</v>
      </c>
      <c r="G129" s="196" t="s">
        <v>1049</v>
      </c>
      <c r="H129" s="197">
        <v>1</v>
      </c>
      <c r="I129" s="198"/>
      <c r="J129" s="199">
        <f t="shared" si="30"/>
        <v>0</v>
      </c>
      <c r="K129" s="195" t="s">
        <v>19</v>
      </c>
      <c r="L129" s="40"/>
      <c r="M129" s="200" t="s">
        <v>19</v>
      </c>
      <c r="N129" s="201" t="s">
        <v>39</v>
      </c>
      <c r="O129" s="65"/>
      <c r="P129" s="202">
        <f t="shared" si="31"/>
        <v>0</v>
      </c>
      <c r="Q129" s="202">
        <v>0</v>
      </c>
      <c r="R129" s="202">
        <f t="shared" si="32"/>
        <v>0</v>
      </c>
      <c r="S129" s="202">
        <v>0</v>
      </c>
      <c r="T129" s="203">
        <f t="shared" si="3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278</v>
      </c>
      <c r="AT129" s="204" t="s">
        <v>168</v>
      </c>
      <c r="AU129" s="204" t="s">
        <v>78</v>
      </c>
      <c r="AY129" s="18" t="s">
        <v>166</v>
      </c>
      <c r="BE129" s="205">
        <f t="shared" si="34"/>
        <v>0</v>
      </c>
      <c r="BF129" s="205">
        <f t="shared" si="35"/>
        <v>0</v>
      </c>
      <c r="BG129" s="205">
        <f t="shared" si="36"/>
        <v>0</v>
      </c>
      <c r="BH129" s="205">
        <f t="shared" si="37"/>
        <v>0</v>
      </c>
      <c r="BI129" s="205">
        <f t="shared" si="38"/>
        <v>0</v>
      </c>
      <c r="BJ129" s="18" t="s">
        <v>76</v>
      </c>
      <c r="BK129" s="205">
        <f t="shared" si="39"/>
        <v>0</v>
      </c>
      <c r="BL129" s="18" t="s">
        <v>278</v>
      </c>
      <c r="BM129" s="204" t="s">
        <v>1189</v>
      </c>
    </row>
    <row r="130" spans="1:65" s="2" customFormat="1" ht="16.5" customHeight="1">
      <c r="A130" s="35"/>
      <c r="B130" s="36"/>
      <c r="C130" s="193" t="s">
        <v>372</v>
      </c>
      <c r="D130" s="193" t="s">
        <v>168</v>
      </c>
      <c r="E130" s="194" t="s">
        <v>1190</v>
      </c>
      <c r="F130" s="195" t="s">
        <v>1191</v>
      </c>
      <c r="G130" s="196" t="s">
        <v>969</v>
      </c>
      <c r="H130" s="197">
        <v>8</v>
      </c>
      <c r="I130" s="198"/>
      <c r="J130" s="199">
        <f t="shared" si="30"/>
        <v>0</v>
      </c>
      <c r="K130" s="195" t="s">
        <v>19</v>
      </c>
      <c r="L130" s="40"/>
      <c r="M130" s="200" t="s">
        <v>19</v>
      </c>
      <c r="N130" s="201" t="s">
        <v>39</v>
      </c>
      <c r="O130" s="65"/>
      <c r="P130" s="202">
        <f t="shared" si="31"/>
        <v>0</v>
      </c>
      <c r="Q130" s="202">
        <v>0</v>
      </c>
      <c r="R130" s="202">
        <f t="shared" si="32"/>
        <v>0</v>
      </c>
      <c r="S130" s="202">
        <v>0</v>
      </c>
      <c r="T130" s="203">
        <f t="shared" si="3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278</v>
      </c>
      <c r="AT130" s="204" t="s">
        <v>168</v>
      </c>
      <c r="AU130" s="204" t="s">
        <v>78</v>
      </c>
      <c r="AY130" s="18" t="s">
        <v>166</v>
      </c>
      <c r="BE130" s="205">
        <f t="shared" si="34"/>
        <v>0</v>
      </c>
      <c r="BF130" s="205">
        <f t="shared" si="35"/>
        <v>0</v>
      </c>
      <c r="BG130" s="205">
        <f t="shared" si="36"/>
        <v>0</v>
      </c>
      <c r="BH130" s="205">
        <f t="shared" si="37"/>
        <v>0</v>
      </c>
      <c r="BI130" s="205">
        <f t="shared" si="38"/>
        <v>0</v>
      </c>
      <c r="BJ130" s="18" t="s">
        <v>76</v>
      </c>
      <c r="BK130" s="205">
        <f t="shared" si="39"/>
        <v>0</v>
      </c>
      <c r="BL130" s="18" t="s">
        <v>278</v>
      </c>
      <c r="BM130" s="204" t="s">
        <v>1192</v>
      </c>
    </row>
    <row r="131" spans="1:65" s="2" customFormat="1" ht="21.75" customHeight="1">
      <c r="A131" s="35"/>
      <c r="B131" s="36"/>
      <c r="C131" s="193" t="s">
        <v>377</v>
      </c>
      <c r="D131" s="193" t="s">
        <v>168</v>
      </c>
      <c r="E131" s="194" t="s">
        <v>1193</v>
      </c>
      <c r="F131" s="195" t="s">
        <v>1194</v>
      </c>
      <c r="G131" s="196" t="s">
        <v>337</v>
      </c>
      <c r="H131" s="197">
        <v>2</v>
      </c>
      <c r="I131" s="198"/>
      <c r="J131" s="199">
        <f t="shared" si="30"/>
        <v>0</v>
      </c>
      <c r="K131" s="195" t="s">
        <v>19</v>
      </c>
      <c r="L131" s="40"/>
      <c r="M131" s="200" t="s">
        <v>19</v>
      </c>
      <c r="N131" s="201" t="s">
        <v>39</v>
      </c>
      <c r="O131" s="65"/>
      <c r="P131" s="202">
        <f t="shared" si="31"/>
        <v>0</v>
      </c>
      <c r="Q131" s="202">
        <v>4.6299999999999998E-4</v>
      </c>
      <c r="R131" s="202">
        <f t="shared" si="32"/>
        <v>9.2599999999999996E-4</v>
      </c>
      <c r="S131" s="202">
        <v>0</v>
      </c>
      <c r="T131" s="203">
        <f t="shared" si="3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278</v>
      </c>
      <c r="AT131" s="204" t="s">
        <v>168</v>
      </c>
      <c r="AU131" s="204" t="s">
        <v>78</v>
      </c>
      <c r="AY131" s="18" t="s">
        <v>166</v>
      </c>
      <c r="BE131" s="205">
        <f t="shared" si="34"/>
        <v>0</v>
      </c>
      <c r="BF131" s="205">
        <f t="shared" si="35"/>
        <v>0</v>
      </c>
      <c r="BG131" s="205">
        <f t="shared" si="36"/>
        <v>0</v>
      </c>
      <c r="BH131" s="205">
        <f t="shared" si="37"/>
        <v>0</v>
      </c>
      <c r="BI131" s="205">
        <f t="shared" si="38"/>
        <v>0</v>
      </c>
      <c r="BJ131" s="18" t="s">
        <v>76</v>
      </c>
      <c r="BK131" s="205">
        <f t="shared" si="39"/>
        <v>0</v>
      </c>
      <c r="BL131" s="18" t="s">
        <v>278</v>
      </c>
      <c r="BM131" s="204" t="s">
        <v>1195</v>
      </c>
    </row>
    <row r="132" spans="1:65" s="2" customFormat="1" ht="21.75" customHeight="1">
      <c r="A132" s="35"/>
      <c r="B132" s="36"/>
      <c r="C132" s="193" t="s">
        <v>381</v>
      </c>
      <c r="D132" s="193" t="s">
        <v>168</v>
      </c>
      <c r="E132" s="194" t="s">
        <v>1196</v>
      </c>
      <c r="F132" s="195" t="s">
        <v>1197</v>
      </c>
      <c r="G132" s="196" t="s">
        <v>337</v>
      </c>
      <c r="H132" s="197">
        <v>2</v>
      </c>
      <c r="I132" s="198"/>
      <c r="J132" s="199">
        <f t="shared" si="30"/>
        <v>0</v>
      </c>
      <c r="K132" s="195" t="s">
        <v>172</v>
      </c>
      <c r="L132" s="40"/>
      <c r="M132" s="200" t="s">
        <v>19</v>
      </c>
      <c r="N132" s="201" t="s">
        <v>39</v>
      </c>
      <c r="O132" s="65"/>
      <c r="P132" s="202">
        <f t="shared" si="31"/>
        <v>0</v>
      </c>
      <c r="Q132" s="202">
        <v>0</v>
      </c>
      <c r="R132" s="202">
        <f t="shared" si="32"/>
        <v>0</v>
      </c>
      <c r="S132" s="202">
        <v>0</v>
      </c>
      <c r="T132" s="203">
        <f t="shared" si="3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278</v>
      </c>
      <c r="AT132" s="204" t="s">
        <v>168</v>
      </c>
      <c r="AU132" s="204" t="s">
        <v>78</v>
      </c>
      <c r="AY132" s="18" t="s">
        <v>166</v>
      </c>
      <c r="BE132" s="205">
        <f t="shared" si="34"/>
        <v>0</v>
      </c>
      <c r="BF132" s="205">
        <f t="shared" si="35"/>
        <v>0</v>
      </c>
      <c r="BG132" s="205">
        <f t="shared" si="36"/>
        <v>0</v>
      </c>
      <c r="BH132" s="205">
        <f t="shared" si="37"/>
        <v>0</v>
      </c>
      <c r="BI132" s="205">
        <f t="shared" si="38"/>
        <v>0</v>
      </c>
      <c r="BJ132" s="18" t="s">
        <v>76</v>
      </c>
      <c r="BK132" s="205">
        <f t="shared" si="39"/>
        <v>0</v>
      </c>
      <c r="BL132" s="18" t="s">
        <v>278</v>
      </c>
      <c r="BM132" s="204" t="s">
        <v>1198</v>
      </c>
    </row>
    <row r="133" spans="1:65" s="2" customFormat="1" ht="21.75" customHeight="1">
      <c r="A133" s="35"/>
      <c r="B133" s="36"/>
      <c r="C133" s="193" t="s">
        <v>386</v>
      </c>
      <c r="D133" s="193" t="s">
        <v>168</v>
      </c>
      <c r="E133" s="194" t="s">
        <v>1199</v>
      </c>
      <c r="F133" s="195" t="s">
        <v>1200</v>
      </c>
      <c r="G133" s="196" t="s">
        <v>275</v>
      </c>
      <c r="H133" s="197">
        <v>1</v>
      </c>
      <c r="I133" s="198"/>
      <c r="J133" s="199">
        <f t="shared" si="30"/>
        <v>0</v>
      </c>
      <c r="K133" s="195" t="s">
        <v>19</v>
      </c>
      <c r="L133" s="40"/>
      <c r="M133" s="200" t="s">
        <v>19</v>
      </c>
      <c r="N133" s="201" t="s">
        <v>39</v>
      </c>
      <c r="O133" s="65"/>
      <c r="P133" s="202">
        <f t="shared" si="31"/>
        <v>0</v>
      </c>
      <c r="Q133" s="202">
        <v>0</v>
      </c>
      <c r="R133" s="202">
        <f t="shared" si="32"/>
        <v>0</v>
      </c>
      <c r="S133" s="202">
        <v>0</v>
      </c>
      <c r="T133" s="203">
        <f t="shared" si="3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278</v>
      </c>
      <c r="AT133" s="204" t="s">
        <v>168</v>
      </c>
      <c r="AU133" s="204" t="s">
        <v>78</v>
      </c>
      <c r="AY133" s="18" t="s">
        <v>166</v>
      </c>
      <c r="BE133" s="205">
        <f t="shared" si="34"/>
        <v>0</v>
      </c>
      <c r="BF133" s="205">
        <f t="shared" si="35"/>
        <v>0</v>
      </c>
      <c r="BG133" s="205">
        <f t="shared" si="36"/>
        <v>0</v>
      </c>
      <c r="BH133" s="205">
        <f t="shared" si="37"/>
        <v>0</v>
      </c>
      <c r="BI133" s="205">
        <f t="shared" si="38"/>
        <v>0</v>
      </c>
      <c r="BJ133" s="18" t="s">
        <v>76</v>
      </c>
      <c r="BK133" s="205">
        <f t="shared" si="39"/>
        <v>0</v>
      </c>
      <c r="BL133" s="18" t="s">
        <v>278</v>
      </c>
      <c r="BM133" s="204" t="s">
        <v>1201</v>
      </c>
    </row>
    <row r="134" spans="1:65" s="2" customFormat="1" ht="16.5" customHeight="1">
      <c r="A134" s="35"/>
      <c r="B134" s="36"/>
      <c r="C134" s="193" t="s">
        <v>392</v>
      </c>
      <c r="D134" s="193" t="s">
        <v>168</v>
      </c>
      <c r="E134" s="194" t="s">
        <v>1202</v>
      </c>
      <c r="F134" s="195" t="s">
        <v>1203</v>
      </c>
      <c r="G134" s="196" t="s">
        <v>275</v>
      </c>
      <c r="H134" s="197">
        <v>1</v>
      </c>
      <c r="I134" s="198"/>
      <c r="J134" s="199">
        <f t="shared" si="30"/>
        <v>0</v>
      </c>
      <c r="K134" s="195" t="s">
        <v>19</v>
      </c>
      <c r="L134" s="40"/>
      <c r="M134" s="200" t="s">
        <v>19</v>
      </c>
      <c r="N134" s="201" t="s">
        <v>39</v>
      </c>
      <c r="O134" s="65"/>
      <c r="P134" s="202">
        <f t="shared" si="31"/>
        <v>0</v>
      </c>
      <c r="Q134" s="202">
        <v>0</v>
      </c>
      <c r="R134" s="202">
        <f t="shared" si="32"/>
        <v>0</v>
      </c>
      <c r="S134" s="202">
        <v>0</v>
      </c>
      <c r="T134" s="203">
        <f t="shared" si="3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278</v>
      </c>
      <c r="AT134" s="204" t="s">
        <v>168</v>
      </c>
      <c r="AU134" s="204" t="s">
        <v>78</v>
      </c>
      <c r="AY134" s="18" t="s">
        <v>166</v>
      </c>
      <c r="BE134" s="205">
        <f t="shared" si="34"/>
        <v>0</v>
      </c>
      <c r="BF134" s="205">
        <f t="shared" si="35"/>
        <v>0</v>
      </c>
      <c r="BG134" s="205">
        <f t="shared" si="36"/>
        <v>0</v>
      </c>
      <c r="BH134" s="205">
        <f t="shared" si="37"/>
        <v>0</v>
      </c>
      <c r="BI134" s="205">
        <f t="shared" si="38"/>
        <v>0</v>
      </c>
      <c r="BJ134" s="18" t="s">
        <v>76</v>
      </c>
      <c r="BK134" s="205">
        <f t="shared" si="39"/>
        <v>0</v>
      </c>
      <c r="BL134" s="18" t="s">
        <v>278</v>
      </c>
      <c r="BM134" s="204" t="s">
        <v>1204</v>
      </c>
    </row>
    <row r="135" spans="1:65" s="2" customFormat="1" ht="33" customHeight="1">
      <c r="A135" s="35"/>
      <c r="B135" s="36"/>
      <c r="C135" s="193" t="s">
        <v>401</v>
      </c>
      <c r="D135" s="193" t="s">
        <v>168</v>
      </c>
      <c r="E135" s="194" t="s">
        <v>1205</v>
      </c>
      <c r="F135" s="195" t="s">
        <v>1206</v>
      </c>
      <c r="G135" s="196" t="s">
        <v>187</v>
      </c>
      <c r="H135" s="197">
        <v>0.91100000000000003</v>
      </c>
      <c r="I135" s="198"/>
      <c r="J135" s="199">
        <f t="shared" si="30"/>
        <v>0</v>
      </c>
      <c r="K135" s="195" t="s">
        <v>172</v>
      </c>
      <c r="L135" s="40"/>
      <c r="M135" s="200" t="s">
        <v>19</v>
      </c>
      <c r="N135" s="201" t="s">
        <v>39</v>
      </c>
      <c r="O135" s="65"/>
      <c r="P135" s="202">
        <f t="shared" si="31"/>
        <v>0</v>
      </c>
      <c r="Q135" s="202">
        <v>0</v>
      </c>
      <c r="R135" s="202">
        <f t="shared" si="32"/>
        <v>0</v>
      </c>
      <c r="S135" s="202">
        <v>0</v>
      </c>
      <c r="T135" s="203">
        <f t="shared" si="3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278</v>
      </c>
      <c r="AT135" s="204" t="s">
        <v>168</v>
      </c>
      <c r="AU135" s="204" t="s">
        <v>78</v>
      </c>
      <c r="AY135" s="18" t="s">
        <v>166</v>
      </c>
      <c r="BE135" s="205">
        <f t="shared" si="34"/>
        <v>0</v>
      </c>
      <c r="BF135" s="205">
        <f t="shared" si="35"/>
        <v>0</v>
      </c>
      <c r="BG135" s="205">
        <f t="shared" si="36"/>
        <v>0</v>
      </c>
      <c r="BH135" s="205">
        <f t="shared" si="37"/>
        <v>0</v>
      </c>
      <c r="BI135" s="205">
        <f t="shared" si="38"/>
        <v>0</v>
      </c>
      <c r="BJ135" s="18" t="s">
        <v>76</v>
      </c>
      <c r="BK135" s="205">
        <f t="shared" si="39"/>
        <v>0</v>
      </c>
      <c r="BL135" s="18" t="s">
        <v>278</v>
      </c>
      <c r="BM135" s="204" t="s">
        <v>1207</v>
      </c>
    </row>
    <row r="136" spans="1:65" s="12" customFormat="1" ht="22.9" customHeight="1">
      <c r="B136" s="177"/>
      <c r="C136" s="178"/>
      <c r="D136" s="179" t="s">
        <v>67</v>
      </c>
      <c r="E136" s="191" t="s">
        <v>1071</v>
      </c>
      <c r="F136" s="191" t="s">
        <v>1072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SUM(P137:P157)</f>
        <v>0</v>
      </c>
      <c r="Q136" s="185"/>
      <c r="R136" s="186">
        <f>SUM(R137:R157)</f>
        <v>1.9022608600000001E-2</v>
      </c>
      <c r="S136" s="185"/>
      <c r="T136" s="187">
        <f>SUM(T137:T157)</f>
        <v>0</v>
      </c>
      <c r="AR136" s="188" t="s">
        <v>78</v>
      </c>
      <c r="AT136" s="189" t="s">
        <v>67</v>
      </c>
      <c r="AU136" s="189" t="s">
        <v>76</v>
      </c>
      <c r="AY136" s="188" t="s">
        <v>166</v>
      </c>
      <c r="BK136" s="190">
        <f>SUM(BK137:BK157)</f>
        <v>0</v>
      </c>
    </row>
    <row r="137" spans="1:65" s="2" customFormat="1" ht="21.75" customHeight="1">
      <c r="A137" s="35"/>
      <c r="B137" s="36"/>
      <c r="C137" s="193" t="s">
        <v>407</v>
      </c>
      <c r="D137" s="193" t="s">
        <v>168</v>
      </c>
      <c r="E137" s="194" t="s">
        <v>1208</v>
      </c>
      <c r="F137" s="195" t="s">
        <v>1209</v>
      </c>
      <c r="G137" s="196" t="s">
        <v>275</v>
      </c>
      <c r="H137" s="197">
        <v>10</v>
      </c>
      <c r="I137" s="198"/>
      <c r="J137" s="199">
        <f t="shared" ref="J137:J157" si="40">ROUND(I137*H137,2)</f>
        <v>0</v>
      </c>
      <c r="K137" s="195" t="s">
        <v>172</v>
      </c>
      <c r="L137" s="40"/>
      <c r="M137" s="200" t="s">
        <v>19</v>
      </c>
      <c r="N137" s="201" t="s">
        <v>39</v>
      </c>
      <c r="O137" s="65"/>
      <c r="P137" s="202">
        <f t="shared" ref="P137:P157" si="41">O137*H137</f>
        <v>0</v>
      </c>
      <c r="Q137" s="202">
        <v>2.3931319999999999E-4</v>
      </c>
      <c r="R137" s="202">
        <f t="shared" ref="R137:R157" si="42">Q137*H137</f>
        <v>2.3931320000000001E-3</v>
      </c>
      <c r="S137" s="202">
        <v>0</v>
      </c>
      <c r="T137" s="203">
        <f t="shared" ref="T137:T157" si="43"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278</v>
      </c>
      <c r="AT137" s="204" t="s">
        <v>168</v>
      </c>
      <c r="AU137" s="204" t="s">
        <v>78</v>
      </c>
      <c r="AY137" s="18" t="s">
        <v>166</v>
      </c>
      <c r="BE137" s="205">
        <f t="shared" ref="BE137:BE157" si="44">IF(N137="základní",J137,0)</f>
        <v>0</v>
      </c>
      <c r="BF137" s="205">
        <f t="shared" ref="BF137:BF157" si="45">IF(N137="snížená",J137,0)</f>
        <v>0</v>
      </c>
      <c r="BG137" s="205">
        <f t="shared" ref="BG137:BG157" si="46">IF(N137="zákl. přenesená",J137,0)</f>
        <v>0</v>
      </c>
      <c r="BH137" s="205">
        <f t="shared" ref="BH137:BH157" si="47">IF(N137="sníž. přenesená",J137,0)</f>
        <v>0</v>
      </c>
      <c r="BI137" s="205">
        <f t="shared" ref="BI137:BI157" si="48">IF(N137="nulová",J137,0)</f>
        <v>0</v>
      </c>
      <c r="BJ137" s="18" t="s">
        <v>76</v>
      </c>
      <c r="BK137" s="205">
        <f t="shared" ref="BK137:BK157" si="49">ROUND(I137*H137,2)</f>
        <v>0</v>
      </c>
      <c r="BL137" s="18" t="s">
        <v>278</v>
      </c>
      <c r="BM137" s="204" t="s">
        <v>1210</v>
      </c>
    </row>
    <row r="138" spans="1:65" s="2" customFormat="1" ht="21.75" customHeight="1">
      <c r="A138" s="35"/>
      <c r="B138" s="36"/>
      <c r="C138" s="193" t="s">
        <v>413</v>
      </c>
      <c r="D138" s="193" t="s">
        <v>168</v>
      </c>
      <c r="E138" s="194" t="s">
        <v>1211</v>
      </c>
      <c r="F138" s="195" t="s">
        <v>1212</v>
      </c>
      <c r="G138" s="196" t="s">
        <v>275</v>
      </c>
      <c r="H138" s="197">
        <v>1</v>
      </c>
      <c r="I138" s="198"/>
      <c r="J138" s="199">
        <f t="shared" si="40"/>
        <v>0</v>
      </c>
      <c r="K138" s="195" t="s">
        <v>172</v>
      </c>
      <c r="L138" s="40"/>
      <c r="M138" s="200" t="s">
        <v>19</v>
      </c>
      <c r="N138" s="201" t="s">
        <v>39</v>
      </c>
      <c r="O138" s="65"/>
      <c r="P138" s="202">
        <f t="shared" si="41"/>
        <v>0</v>
      </c>
      <c r="Q138" s="202">
        <v>3.6004849999999997E-4</v>
      </c>
      <c r="R138" s="202">
        <f t="shared" si="42"/>
        <v>3.6004849999999997E-4</v>
      </c>
      <c r="S138" s="202">
        <v>0</v>
      </c>
      <c r="T138" s="203">
        <f t="shared" si="4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278</v>
      </c>
      <c r="AT138" s="204" t="s">
        <v>168</v>
      </c>
      <c r="AU138" s="204" t="s">
        <v>78</v>
      </c>
      <c r="AY138" s="18" t="s">
        <v>166</v>
      </c>
      <c r="BE138" s="205">
        <f t="shared" si="44"/>
        <v>0</v>
      </c>
      <c r="BF138" s="205">
        <f t="shared" si="45"/>
        <v>0</v>
      </c>
      <c r="BG138" s="205">
        <f t="shared" si="46"/>
        <v>0</v>
      </c>
      <c r="BH138" s="205">
        <f t="shared" si="47"/>
        <v>0</v>
      </c>
      <c r="BI138" s="205">
        <f t="shared" si="48"/>
        <v>0</v>
      </c>
      <c r="BJ138" s="18" t="s">
        <v>76</v>
      </c>
      <c r="BK138" s="205">
        <f t="shared" si="49"/>
        <v>0</v>
      </c>
      <c r="BL138" s="18" t="s">
        <v>278</v>
      </c>
      <c r="BM138" s="204" t="s">
        <v>1213</v>
      </c>
    </row>
    <row r="139" spans="1:65" s="2" customFormat="1" ht="21.75" customHeight="1">
      <c r="A139" s="35"/>
      <c r="B139" s="36"/>
      <c r="C139" s="193" t="s">
        <v>417</v>
      </c>
      <c r="D139" s="193" t="s">
        <v>168</v>
      </c>
      <c r="E139" s="194" t="s">
        <v>1214</v>
      </c>
      <c r="F139" s="195" t="s">
        <v>1215</v>
      </c>
      <c r="G139" s="196" t="s">
        <v>275</v>
      </c>
      <c r="H139" s="197">
        <v>7</v>
      </c>
      <c r="I139" s="198"/>
      <c r="J139" s="199">
        <f t="shared" si="40"/>
        <v>0</v>
      </c>
      <c r="K139" s="195" t="s">
        <v>172</v>
      </c>
      <c r="L139" s="40"/>
      <c r="M139" s="200" t="s">
        <v>19</v>
      </c>
      <c r="N139" s="201" t="s">
        <v>39</v>
      </c>
      <c r="O139" s="65"/>
      <c r="P139" s="202">
        <f t="shared" si="41"/>
        <v>0</v>
      </c>
      <c r="Q139" s="202">
        <v>2.2004850000000001E-4</v>
      </c>
      <c r="R139" s="202">
        <f t="shared" si="42"/>
        <v>1.5403395000000001E-3</v>
      </c>
      <c r="S139" s="202">
        <v>0</v>
      </c>
      <c r="T139" s="203">
        <f t="shared" si="4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278</v>
      </c>
      <c r="AT139" s="204" t="s">
        <v>168</v>
      </c>
      <c r="AU139" s="204" t="s">
        <v>78</v>
      </c>
      <c r="AY139" s="18" t="s">
        <v>166</v>
      </c>
      <c r="BE139" s="205">
        <f t="shared" si="44"/>
        <v>0</v>
      </c>
      <c r="BF139" s="205">
        <f t="shared" si="45"/>
        <v>0</v>
      </c>
      <c r="BG139" s="205">
        <f t="shared" si="46"/>
        <v>0</v>
      </c>
      <c r="BH139" s="205">
        <f t="shared" si="47"/>
        <v>0</v>
      </c>
      <c r="BI139" s="205">
        <f t="shared" si="48"/>
        <v>0</v>
      </c>
      <c r="BJ139" s="18" t="s">
        <v>76</v>
      </c>
      <c r="BK139" s="205">
        <f t="shared" si="49"/>
        <v>0</v>
      </c>
      <c r="BL139" s="18" t="s">
        <v>278</v>
      </c>
      <c r="BM139" s="204" t="s">
        <v>1216</v>
      </c>
    </row>
    <row r="140" spans="1:65" s="2" customFormat="1" ht="21.75" customHeight="1">
      <c r="A140" s="35"/>
      <c r="B140" s="36"/>
      <c r="C140" s="193" t="s">
        <v>423</v>
      </c>
      <c r="D140" s="193" t="s">
        <v>168</v>
      </c>
      <c r="E140" s="194" t="s">
        <v>1217</v>
      </c>
      <c r="F140" s="195" t="s">
        <v>1218</v>
      </c>
      <c r="G140" s="196" t="s">
        <v>275</v>
      </c>
      <c r="H140" s="197">
        <v>1</v>
      </c>
      <c r="I140" s="198"/>
      <c r="J140" s="199">
        <f t="shared" si="40"/>
        <v>0</v>
      </c>
      <c r="K140" s="195" t="s">
        <v>172</v>
      </c>
      <c r="L140" s="40"/>
      <c r="M140" s="200" t="s">
        <v>19</v>
      </c>
      <c r="N140" s="201" t="s">
        <v>39</v>
      </c>
      <c r="O140" s="65"/>
      <c r="P140" s="202">
        <f t="shared" si="41"/>
        <v>0</v>
      </c>
      <c r="Q140" s="202">
        <v>1.7300485E-3</v>
      </c>
      <c r="R140" s="202">
        <f t="shared" si="42"/>
        <v>1.7300485E-3</v>
      </c>
      <c r="S140" s="202">
        <v>0</v>
      </c>
      <c r="T140" s="203">
        <f t="shared" si="4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278</v>
      </c>
      <c r="AT140" s="204" t="s">
        <v>168</v>
      </c>
      <c r="AU140" s="204" t="s">
        <v>78</v>
      </c>
      <c r="AY140" s="18" t="s">
        <v>166</v>
      </c>
      <c r="BE140" s="205">
        <f t="shared" si="44"/>
        <v>0</v>
      </c>
      <c r="BF140" s="205">
        <f t="shared" si="45"/>
        <v>0</v>
      </c>
      <c r="BG140" s="205">
        <f t="shared" si="46"/>
        <v>0</v>
      </c>
      <c r="BH140" s="205">
        <f t="shared" si="47"/>
        <v>0</v>
      </c>
      <c r="BI140" s="205">
        <f t="shared" si="48"/>
        <v>0</v>
      </c>
      <c r="BJ140" s="18" t="s">
        <v>76</v>
      </c>
      <c r="BK140" s="205">
        <f t="shared" si="49"/>
        <v>0</v>
      </c>
      <c r="BL140" s="18" t="s">
        <v>278</v>
      </c>
      <c r="BM140" s="204" t="s">
        <v>1219</v>
      </c>
    </row>
    <row r="141" spans="1:65" s="2" customFormat="1" ht="21.75" customHeight="1">
      <c r="A141" s="35"/>
      <c r="B141" s="36"/>
      <c r="C141" s="193" t="s">
        <v>428</v>
      </c>
      <c r="D141" s="193" t="s">
        <v>168</v>
      </c>
      <c r="E141" s="194" t="s">
        <v>1220</v>
      </c>
      <c r="F141" s="195" t="s">
        <v>1221</v>
      </c>
      <c r="G141" s="196" t="s">
        <v>275</v>
      </c>
      <c r="H141" s="197">
        <v>2</v>
      </c>
      <c r="I141" s="198"/>
      <c r="J141" s="199">
        <f t="shared" si="40"/>
        <v>0</v>
      </c>
      <c r="K141" s="195" t="s">
        <v>172</v>
      </c>
      <c r="L141" s="40"/>
      <c r="M141" s="200" t="s">
        <v>19</v>
      </c>
      <c r="N141" s="201" t="s">
        <v>39</v>
      </c>
      <c r="O141" s="65"/>
      <c r="P141" s="202">
        <f t="shared" si="41"/>
        <v>0</v>
      </c>
      <c r="Q141" s="202">
        <v>2.1004850000000001E-4</v>
      </c>
      <c r="R141" s="202">
        <f t="shared" si="42"/>
        <v>4.2009700000000003E-4</v>
      </c>
      <c r="S141" s="202">
        <v>0</v>
      </c>
      <c r="T141" s="203">
        <f t="shared" si="4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4" t="s">
        <v>278</v>
      </c>
      <c r="AT141" s="204" t="s">
        <v>168</v>
      </c>
      <c r="AU141" s="204" t="s">
        <v>78</v>
      </c>
      <c r="AY141" s="18" t="s">
        <v>166</v>
      </c>
      <c r="BE141" s="205">
        <f t="shared" si="44"/>
        <v>0</v>
      </c>
      <c r="BF141" s="205">
        <f t="shared" si="45"/>
        <v>0</v>
      </c>
      <c r="BG141" s="205">
        <f t="shared" si="46"/>
        <v>0</v>
      </c>
      <c r="BH141" s="205">
        <f t="shared" si="47"/>
        <v>0</v>
      </c>
      <c r="BI141" s="205">
        <f t="shared" si="48"/>
        <v>0</v>
      </c>
      <c r="BJ141" s="18" t="s">
        <v>76</v>
      </c>
      <c r="BK141" s="205">
        <f t="shared" si="49"/>
        <v>0</v>
      </c>
      <c r="BL141" s="18" t="s">
        <v>278</v>
      </c>
      <c r="BM141" s="204" t="s">
        <v>1222</v>
      </c>
    </row>
    <row r="142" spans="1:65" s="2" customFormat="1" ht="21.75" customHeight="1">
      <c r="A142" s="35"/>
      <c r="B142" s="36"/>
      <c r="C142" s="193" t="s">
        <v>435</v>
      </c>
      <c r="D142" s="193" t="s">
        <v>168</v>
      </c>
      <c r="E142" s="194" t="s">
        <v>1223</v>
      </c>
      <c r="F142" s="195" t="s">
        <v>1224</v>
      </c>
      <c r="G142" s="196" t="s">
        <v>275</v>
      </c>
      <c r="H142" s="197">
        <v>4</v>
      </c>
      <c r="I142" s="198"/>
      <c r="J142" s="199">
        <f t="shared" si="40"/>
        <v>0</v>
      </c>
      <c r="K142" s="195" t="s">
        <v>172</v>
      </c>
      <c r="L142" s="40"/>
      <c r="M142" s="200" t="s">
        <v>19</v>
      </c>
      <c r="N142" s="201" t="s">
        <v>39</v>
      </c>
      <c r="O142" s="65"/>
      <c r="P142" s="202">
        <f t="shared" si="41"/>
        <v>0</v>
      </c>
      <c r="Q142" s="202">
        <v>3.4004849999999997E-4</v>
      </c>
      <c r="R142" s="202">
        <f t="shared" si="42"/>
        <v>1.3601939999999999E-3</v>
      </c>
      <c r="S142" s="202">
        <v>0</v>
      </c>
      <c r="T142" s="203">
        <f t="shared" si="4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278</v>
      </c>
      <c r="AT142" s="204" t="s">
        <v>168</v>
      </c>
      <c r="AU142" s="204" t="s">
        <v>78</v>
      </c>
      <c r="AY142" s="18" t="s">
        <v>166</v>
      </c>
      <c r="BE142" s="205">
        <f t="shared" si="44"/>
        <v>0</v>
      </c>
      <c r="BF142" s="205">
        <f t="shared" si="45"/>
        <v>0</v>
      </c>
      <c r="BG142" s="205">
        <f t="shared" si="46"/>
        <v>0</v>
      </c>
      <c r="BH142" s="205">
        <f t="shared" si="47"/>
        <v>0</v>
      </c>
      <c r="BI142" s="205">
        <f t="shared" si="48"/>
        <v>0</v>
      </c>
      <c r="BJ142" s="18" t="s">
        <v>76</v>
      </c>
      <c r="BK142" s="205">
        <f t="shared" si="49"/>
        <v>0</v>
      </c>
      <c r="BL142" s="18" t="s">
        <v>278</v>
      </c>
      <c r="BM142" s="204" t="s">
        <v>1225</v>
      </c>
    </row>
    <row r="143" spans="1:65" s="2" customFormat="1" ht="21.75" customHeight="1">
      <c r="A143" s="35"/>
      <c r="B143" s="36"/>
      <c r="C143" s="193" t="s">
        <v>439</v>
      </c>
      <c r="D143" s="193" t="s">
        <v>168</v>
      </c>
      <c r="E143" s="194" t="s">
        <v>1226</v>
      </c>
      <c r="F143" s="195" t="s">
        <v>1227</v>
      </c>
      <c r="G143" s="196" t="s">
        <v>275</v>
      </c>
      <c r="H143" s="197">
        <v>4</v>
      </c>
      <c r="I143" s="198"/>
      <c r="J143" s="199">
        <f t="shared" si="40"/>
        <v>0</v>
      </c>
      <c r="K143" s="195" t="s">
        <v>172</v>
      </c>
      <c r="L143" s="40"/>
      <c r="M143" s="200" t="s">
        <v>19</v>
      </c>
      <c r="N143" s="201" t="s">
        <v>39</v>
      </c>
      <c r="O143" s="65"/>
      <c r="P143" s="202">
        <f t="shared" si="41"/>
        <v>0</v>
      </c>
      <c r="Q143" s="202">
        <v>1.6800484999999999E-3</v>
      </c>
      <c r="R143" s="202">
        <f t="shared" si="42"/>
        <v>6.7201939999999996E-3</v>
      </c>
      <c r="S143" s="202">
        <v>0</v>
      </c>
      <c r="T143" s="203">
        <f t="shared" si="4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278</v>
      </c>
      <c r="AT143" s="204" t="s">
        <v>168</v>
      </c>
      <c r="AU143" s="204" t="s">
        <v>78</v>
      </c>
      <c r="AY143" s="18" t="s">
        <v>166</v>
      </c>
      <c r="BE143" s="205">
        <f t="shared" si="44"/>
        <v>0</v>
      </c>
      <c r="BF143" s="205">
        <f t="shared" si="45"/>
        <v>0</v>
      </c>
      <c r="BG143" s="205">
        <f t="shared" si="46"/>
        <v>0</v>
      </c>
      <c r="BH143" s="205">
        <f t="shared" si="47"/>
        <v>0</v>
      </c>
      <c r="BI143" s="205">
        <f t="shared" si="48"/>
        <v>0</v>
      </c>
      <c r="BJ143" s="18" t="s">
        <v>76</v>
      </c>
      <c r="BK143" s="205">
        <f t="shared" si="49"/>
        <v>0</v>
      </c>
      <c r="BL143" s="18" t="s">
        <v>278</v>
      </c>
      <c r="BM143" s="204" t="s">
        <v>1228</v>
      </c>
    </row>
    <row r="144" spans="1:65" s="2" customFormat="1" ht="16.5" customHeight="1">
      <c r="A144" s="35"/>
      <c r="B144" s="36"/>
      <c r="C144" s="193" t="s">
        <v>444</v>
      </c>
      <c r="D144" s="193" t="s">
        <v>168</v>
      </c>
      <c r="E144" s="194" t="s">
        <v>1229</v>
      </c>
      <c r="F144" s="195" t="s">
        <v>1230</v>
      </c>
      <c r="G144" s="196" t="s">
        <v>275</v>
      </c>
      <c r="H144" s="197">
        <v>8</v>
      </c>
      <c r="I144" s="198"/>
      <c r="J144" s="199">
        <f t="shared" si="40"/>
        <v>0</v>
      </c>
      <c r="K144" s="195" t="s">
        <v>172</v>
      </c>
      <c r="L144" s="40"/>
      <c r="M144" s="200" t="s">
        <v>19</v>
      </c>
      <c r="N144" s="201" t="s">
        <v>39</v>
      </c>
      <c r="O144" s="65"/>
      <c r="P144" s="202">
        <f t="shared" si="41"/>
        <v>0</v>
      </c>
      <c r="Q144" s="202">
        <v>2.3499999999999999E-4</v>
      </c>
      <c r="R144" s="202">
        <f t="shared" si="42"/>
        <v>1.8799999999999999E-3</v>
      </c>
      <c r="S144" s="202">
        <v>0</v>
      </c>
      <c r="T144" s="203">
        <f t="shared" si="4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4" t="s">
        <v>278</v>
      </c>
      <c r="AT144" s="204" t="s">
        <v>168</v>
      </c>
      <c r="AU144" s="204" t="s">
        <v>78</v>
      </c>
      <c r="AY144" s="18" t="s">
        <v>166</v>
      </c>
      <c r="BE144" s="205">
        <f t="shared" si="44"/>
        <v>0</v>
      </c>
      <c r="BF144" s="205">
        <f t="shared" si="45"/>
        <v>0</v>
      </c>
      <c r="BG144" s="205">
        <f t="shared" si="46"/>
        <v>0</v>
      </c>
      <c r="BH144" s="205">
        <f t="shared" si="47"/>
        <v>0</v>
      </c>
      <c r="BI144" s="205">
        <f t="shared" si="48"/>
        <v>0</v>
      </c>
      <c r="BJ144" s="18" t="s">
        <v>76</v>
      </c>
      <c r="BK144" s="205">
        <f t="shared" si="49"/>
        <v>0</v>
      </c>
      <c r="BL144" s="18" t="s">
        <v>278</v>
      </c>
      <c r="BM144" s="204" t="s">
        <v>1231</v>
      </c>
    </row>
    <row r="145" spans="1:65" s="2" customFormat="1" ht="16.5" customHeight="1">
      <c r="A145" s="35"/>
      <c r="B145" s="36"/>
      <c r="C145" s="193" t="s">
        <v>451</v>
      </c>
      <c r="D145" s="193" t="s">
        <v>168</v>
      </c>
      <c r="E145" s="194" t="s">
        <v>1232</v>
      </c>
      <c r="F145" s="195" t="s">
        <v>1233</v>
      </c>
      <c r="G145" s="196" t="s">
        <v>275</v>
      </c>
      <c r="H145" s="197">
        <v>5</v>
      </c>
      <c r="I145" s="198"/>
      <c r="J145" s="199">
        <f t="shared" si="40"/>
        <v>0</v>
      </c>
      <c r="K145" s="195" t="s">
        <v>19</v>
      </c>
      <c r="L145" s="40"/>
      <c r="M145" s="200" t="s">
        <v>19</v>
      </c>
      <c r="N145" s="201" t="s">
        <v>39</v>
      </c>
      <c r="O145" s="65"/>
      <c r="P145" s="202">
        <f t="shared" si="41"/>
        <v>0</v>
      </c>
      <c r="Q145" s="202">
        <v>0</v>
      </c>
      <c r="R145" s="202">
        <f t="shared" si="42"/>
        <v>0</v>
      </c>
      <c r="S145" s="202">
        <v>0</v>
      </c>
      <c r="T145" s="203">
        <f t="shared" si="4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278</v>
      </c>
      <c r="AT145" s="204" t="s">
        <v>168</v>
      </c>
      <c r="AU145" s="204" t="s">
        <v>78</v>
      </c>
      <c r="AY145" s="18" t="s">
        <v>166</v>
      </c>
      <c r="BE145" s="205">
        <f t="shared" si="44"/>
        <v>0</v>
      </c>
      <c r="BF145" s="205">
        <f t="shared" si="45"/>
        <v>0</v>
      </c>
      <c r="BG145" s="205">
        <f t="shared" si="46"/>
        <v>0</v>
      </c>
      <c r="BH145" s="205">
        <f t="shared" si="47"/>
        <v>0</v>
      </c>
      <c r="BI145" s="205">
        <f t="shared" si="48"/>
        <v>0</v>
      </c>
      <c r="BJ145" s="18" t="s">
        <v>76</v>
      </c>
      <c r="BK145" s="205">
        <f t="shared" si="49"/>
        <v>0</v>
      </c>
      <c r="BL145" s="18" t="s">
        <v>278</v>
      </c>
      <c r="BM145" s="204" t="s">
        <v>1234</v>
      </c>
    </row>
    <row r="146" spans="1:65" s="2" customFormat="1" ht="16.5" customHeight="1">
      <c r="A146" s="35"/>
      <c r="B146" s="36"/>
      <c r="C146" s="193" t="s">
        <v>457</v>
      </c>
      <c r="D146" s="193" t="s">
        <v>168</v>
      </c>
      <c r="E146" s="194" t="s">
        <v>1235</v>
      </c>
      <c r="F146" s="195" t="s">
        <v>1236</v>
      </c>
      <c r="G146" s="196" t="s">
        <v>275</v>
      </c>
      <c r="H146" s="197">
        <v>5</v>
      </c>
      <c r="I146" s="198"/>
      <c r="J146" s="199">
        <f t="shared" si="40"/>
        <v>0</v>
      </c>
      <c r="K146" s="195" t="s">
        <v>19</v>
      </c>
      <c r="L146" s="40"/>
      <c r="M146" s="200" t="s">
        <v>19</v>
      </c>
      <c r="N146" s="201" t="s">
        <v>39</v>
      </c>
      <c r="O146" s="65"/>
      <c r="P146" s="202">
        <f t="shared" si="41"/>
        <v>0</v>
      </c>
      <c r="Q146" s="202">
        <v>0</v>
      </c>
      <c r="R146" s="202">
        <f t="shared" si="42"/>
        <v>0</v>
      </c>
      <c r="S146" s="202">
        <v>0</v>
      </c>
      <c r="T146" s="203">
        <f t="shared" si="4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4" t="s">
        <v>278</v>
      </c>
      <c r="AT146" s="204" t="s">
        <v>168</v>
      </c>
      <c r="AU146" s="204" t="s">
        <v>78</v>
      </c>
      <c r="AY146" s="18" t="s">
        <v>166</v>
      </c>
      <c r="BE146" s="205">
        <f t="shared" si="44"/>
        <v>0</v>
      </c>
      <c r="BF146" s="205">
        <f t="shared" si="45"/>
        <v>0</v>
      </c>
      <c r="BG146" s="205">
        <f t="shared" si="46"/>
        <v>0</v>
      </c>
      <c r="BH146" s="205">
        <f t="shared" si="47"/>
        <v>0</v>
      </c>
      <c r="BI146" s="205">
        <f t="shared" si="48"/>
        <v>0</v>
      </c>
      <c r="BJ146" s="18" t="s">
        <v>76</v>
      </c>
      <c r="BK146" s="205">
        <f t="shared" si="49"/>
        <v>0</v>
      </c>
      <c r="BL146" s="18" t="s">
        <v>278</v>
      </c>
      <c r="BM146" s="204" t="s">
        <v>1237</v>
      </c>
    </row>
    <row r="147" spans="1:65" s="2" customFormat="1" ht="21.75" customHeight="1">
      <c r="A147" s="35"/>
      <c r="B147" s="36"/>
      <c r="C147" s="193" t="s">
        <v>462</v>
      </c>
      <c r="D147" s="193" t="s">
        <v>168</v>
      </c>
      <c r="E147" s="194" t="s">
        <v>1238</v>
      </c>
      <c r="F147" s="195" t="s">
        <v>1239</v>
      </c>
      <c r="G147" s="196" t="s">
        <v>275</v>
      </c>
      <c r="H147" s="197">
        <v>2</v>
      </c>
      <c r="I147" s="198"/>
      <c r="J147" s="199">
        <f t="shared" si="40"/>
        <v>0</v>
      </c>
      <c r="K147" s="195" t="s">
        <v>19</v>
      </c>
      <c r="L147" s="40"/>
      <c r="M147" s="200" t="s">
        <v>19</v>
      </c>
      <c r="N147" s="201" t="s">
        <v>39</v>
      </c>
      <c r="O147" s="65"/>
      <c r="P147" s="202">
        <f t="shared" si="41"/>
        <v>0</v>
      </c>
      <c r="Q147" s="202">
        <v>0</v>
      </c>
      <c r="R147" s="202">
        <f t="shared" si="42"/>
        <v>0</v>
      </c>
      <c r="S147" s="202">
        <v>0</v>
      </c>
      <c r="T147" s="203">
        <f t="shared" si="4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4" t="s">
        <v>278</v>
      </c>
      <c r="AT147" s="204" t="s">
        <v>168</v>
      </c>
      <c r="AU147" s="204" t="s">
        <v>78</v>
      </c>
      <c r="AY147" s="18" t="s">
        <v>166</v>
      </c>
      <c r="BE147" s="205">
        <f t="shared" si="44"/>
        <v>0</v>
      </c>
      <c r="BF147" s="205">
        <f t="shared" si="45"/>
        <v>0</v>
      </c>
      <c r="BG147" s="205">
        <f t="shared" si="46"/>
        <v>0</v>
      </c>
      <c r="BH147" s="205">
        <f t="shared" si="47"/>
        <v>0</v>
      </c>
      <c r="BI147" s="205">
        <f t="shared" si="48"/>
        <v>0</v>
      </c>
      <c r="BJ147" s="18" t="s">
        <v>76</v>
      </c>
      <c r="BK147" s="205">
        <f t="shared" si="49"/>
        <v>0</v>
      </c>
      <c r="BL147" s="18" t="s">
        <v>278</v>
      </c>
      <c r="BM147" s="204" t="s">
        <v>1240</v>
      </c>
    </row>
    <row r="148" spans="1:65" s="2" customFormat="1" ht="16.5" customHeight="1">
      <c r="A148" s="35"/>
      <c r="B148" s="36"/>
      <c r="C148" s="193" t="s">
        <v>467</v>
      </c>
      <c r="D148" s="193" t="s">
        <v>168</v>
      </c>
      <c r="E148" s="194" t="s">
        <v>1241</v>
      </c>
      <c r="F148" s="195" t="s">
        <v>1242</v>
      </c>
      <c r="G148" s="196" t="s">
        <v>275</v>
      </c>
      <c r="H148" s="197">
        <v>5</v>
      </c>
      <c r="I148" s="198"/>
      <c r="J148" s="199">
        <f t="shared" si="40"/>
        <v>0</v>
      </c>
      <c r="K148" s="195" t="s">
        <v>19</v>
      </c>
      <c r="L148" s="40"/>
      <c r="M148" s="200" t="s">
        <v>19</v>
      </c>
      <c r="N148" s="201" t="s">
        <v>39</v>
      </c>
      <c r="O148" s="65"/>
      <c r="P148" s="202">
        <f t="shared" si="41"/>
        <v>0</v>
      </c>
      <c r="Q148" s="202">
        <v>0</v>
      </c>
      <c r="R148" s="202">
        <f t="shared" si="42"/>
        <v>0</v>
      </c>
      <c r="S148" s="202">
        <v>0</v>
      </c>
      <c r="T148" s="203">
        <f t="shared" si="4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4" t="s">
        <v>278</v>
      </c>
      <c r="AT148" s="204" t="s">
        <v>168</v>
      </c>
      <c r="AU148" s="204" t="s">
        <v>78</v>
      </c>
      <c r="AY148" s="18" t="s">
        <v>166</v>
      </c>
      <c r="BE148" s="205">
        <f t="shared" si="44"/>
        <v>0</v>
      </c>
      <c r="BF148" s="205">
        <f t="shared" si="45"/>
        <v>0</v>
      </c>
      <c r="BG148" s="205">
        <f t="shared" si="46"/>
        <v>0</v>
      </c>
      <c r="BH148" s="205">
        <f t="shared" si="47"/>
        <v>0</v>
      </c>
      <c r="BI148" s="205">
        <f t="shared" si="48"/>
        <v>0</v>
      </c>
      <c r="BJ148" s="18" t="s">
        <v>76</v>
      </c>
      <c r="BK148" s="205">
        <f t="shared" si="49"/>
        <v>0</v>
      </c>
      <c r="BL148" s="18" t="s">
        <v>278</v>
      </c>
      <c r="BM148" s="204" t="s">
        <v>1243</v>
      </c>
    </row>
    <row r="149" spans="1:65" s="2" customFormat="1" ht="16.5" customHeight="1">
      <c r="A149" s="35"/>
      <c r="B149" s="36"/>
      <c r="C149" s="193" t="s">
        <v>471</v>
      </c>
      <c r="D149" s="193" t="s">
        <v>168</v>
      </c>
      <c r="E149" s="194" t="s">
        <v>1244</v>
      </c>
      <c r="F149" s="195" t="s">
        <v>1245</v>
      </c>
      <c r="G149" s="196" t="s">
        <v>275</v>
      </c>
      <c r="H149" s="197">
        <v>17</v>
      </c>
      <c r="I149" s="198"/>
      <c r="J149" s="199">
        <f t="shared" si="40"/>
        <v>0</v>
      </c>
      <c r="K149" s="195" t="s">
        <v>172</v>
      </c>
      <c r="L149" s="40"/>
      <c r="M149" s="200" t="s">
        <v>19</v>
      </c>
      <c r="N149" s="201" t="s">
        <v>39</v>
      </c>
      <c r="O149" s="65"/>
      <c r="P149" s="202">
        <f t="shared" si="41"/>
        <v>0</v>
      </c>
      <c r="Q149" s="202">
        <v>3.0048499999999999E-5</v>
      </c>
      <c r="R149" s="202">
        <f t="shared" si="42"/>
        <v>5.1082449999999995E-4</v>
      </c>
      <c r="S149" s="202">
        <v>0</v>
      </c>
      <c r="T149" s="203">
        <f t="shared" si="4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4" t="s">
        <v>278</v>
      </c>
      <c r="AT149" s="204" t="s">
        <v>168</v>
      </c>
      <c r="AU149" s="204" t="s">
        <v>78</v>
      </c>
      <c r="AY149" s="18" t="s">
        <v>166</v>
      </c>
      <c r="BE149" s="205">
        <f t="shared" si="44"/>
        <v>0</v>
      </c>
      <c r="BF149" s="205">
        <f t="shared" si="45"/>
        <v>0</v>
      </c>
      <c r="BG149" s="205">
        <f t="shared" si="46"/>
        <v>0</v>
      </c>
      <c r="BH149" s="205">
        <f t="shared" si="47"/>
        <v>0</v>
      </c>
      <c r="BI149" s="205">
        <f t="shared" si="48"/>
        <v>0</v>
      </c>
      <c r="BJ149" s="18" t="s">
        <v>76</v>
      </c>
      <c r="BK149" s="205">
        <f t="shared" si="49"/>
        <v>0</v>
      </c>
      <c r="BL149" s="18" t="s">
        <v>278</v>
      </c>
      <c r="BM149" s="204" t="s">
        <v>1246</v>
      </c>
    </row>
    <row r="150" spans="1:65" s="2" customFormat="1" ht="16.5" customHeight="1">
      <c r="A150" s="35"/>
      <c r="B150" s="36"/>
      <c r="C150" s="193" t="s">
        <v>475</v>
      </c>
      <c r="D150" s="193" t="s">
        <v>168</v>
      </c>
      <c r="E150" s="194" t="s">
        <v>1247</v>
      </c>
      <c r="F150" s="195" t="s">
        <v>1248</v>
      </c>
      <c r="G150" s="196" t="s">
        <v>275</v>
      </c>
      <c r="H150" s="197">
        <v>3</v>
      </c>
      <c r="I150" s="198"/>
      <c r="J150" s="199">
        <f t="shared" si="40"/>
        <v>0</v>
      </c>
      <c r="K150" s="195" t="s">
        <v>172</v>
      </c>
      <c r="L150" s="40"/>
      <c r="M150" s="200" t="s">
        <v>19</v>
      </c>
      <c r="N150" s="201" t="s">
        <v>39</v>
      </c>
      <c r="O150" s="65"/>
      <c r="P150" s="202">
        <f t="shared" si="41"/>
        <v>0</v>
      </c>
      <c r="Q150" s="202">
        <v>7.8536999999999997E-5</v>
      </c>
      <c r="R150" s="202">
        <f t="shared" si="42"/>
        <v>2.3561099999999999E-4</v>
      </c>
      <c r="S150" s="202">
        <v>0</v>
      </c>
      <c r="T150" s="203">
        <f t="shared" si="4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4" t="s">
        <v>278</v>
      </c>
      <c r="AT150" s="204" t="s">
        <v>168</v>
      </c>
      <c r="AU150" s="204" t="s">
        <v>78</v>
      </c>
      <c r="AY150" s="18" t="s">
        <v>166</v>
      </c>
      <c r="BE150" s="205">
        <f t="shared" si="44"/>
        <v>0</v>
      </c>
      <c r="BF150" s="205">
        <f t="shared" si="45"/>
        <v>0</v>
      </c>
      <c r="BG150" s="205">
        <f t="shared" si="46"/>
        <v>0</v>
      </c>
      <c r="BH150" s="205">
        <f t="shared" si="47"/>
        <v>0</v>
      </c>
      <c r="BI150" s="205">
        <f t="shared" si="48"/>
        <v>0</v>
      </c>
      <c r="BJ150" s="18" t="s">
        <v>76</v>
      </c>
      <c r="BK150" s="205">
        <f t="shared" si="49"/>
        <v>0</v>
      </c>
      <c r="BL150" s="18" t="s">
        <v>278</v>
      </c>
      <c r="BM150" s="204" t="s">
        <v>1249</v>
      </c>
    </row>
    <row r="151" spans="1:65" s="2" customFormat="1" ht="16.5" customHeight="1">
      <c r="A151" s="35"/>
      <c r="B151" s="36"/>
      <c r="C151" s="193" t="s">
        <v>479</v>
      </c>
      <c r="D151" s="193" t="s">
        <v>168</v>
      </c>
      <c r="E151" s="194" t="s">
        <v>1250</v>
      </c>
      <c r="F151" s="195" t="s">
        <v>1251</v>
      </c>
      <c r="G151" s="196" t="s">
        <v>275</v>
      </c>
      <c r="H151" s="197">
        <v>4</v>
      </c>
      <c r="I151" s="198"/>
      <c r="J151" s="199">
        <f t="shared" si="40"/>
        <v>0</v>
      </c>
      <c r="K151" s="195" t="s">
        <v>172</v>
      </c>
      <c r="L151" s="40"/>
      <c r="M151" s="200" t="s">
        <v>19</v>
      </c>
      <c r="N151" s="201" t="s">
        <v>39</v>
      </c>
      <c r="O151" s="65"/>
      <c r="P151" s="202">
        <f t="shared" si="41"/>
        <v>0</v>
      </c>
      <c r="Q151" s="202">
        <v>9.9850800000000003E-5</v>
      </c>
      <c r="R151" s="202">
        <f t="shared" si="42"/>
        <v>3.9940320000000001E-4</v>
      </c>
      <c r="S151" s="202">
        <v>0</v>
      </c>
      <c r="T151" s="203">
        <f t="shared" si="4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4" t="s">
        <v>278</v>
      </c>
      <c r="AT151" s="204" t="s">
        <v>168</v>
      </c>
      <c r="AU151" s="204" t="s">
        <v>78</v>
      </c>
      <c r="AY151" s="18" t="s">
        <v>166</v>
      </c>
      <c r="BE151" s="205">
        <f t="shared" si="44"/>
        <v>0</v>
      </c>
      <c r="BF151" s="205">
        <f t="shared" si="45"/>
        <v>0</v>
      </c>
      <c r="BG151" s="205">
        <f t="shared" si="46"/>
        <v>0</v>
      </c>
      <c r="BH151" s="205">
        <f t="shared" si="47"/>
        <v>0</v>
      </c>
      <c r="BI151" s="205">
        <f t="shared" si="48"/>
        <v>0</v>
      </c>
      <c r="BJ151" s="18" t="s">
        <v>76</v>
      </c>
      <c r="BK151" s="205">
        <f t="shared" si="49"/>
        <v>0</v>
      </c>
      <c r="BL151" s="18" t="s">
        <v>278</v>
      </c>
      <c r="BM151" s="204" t="s">
        <v>1252</v>
      </c>
    </row>
    <row r="152" spans="1:65" s="2" customFormat="1" ht="16.5" customHeight="1">
      <c r="A152" s="35"/>
      <c r="B152" s="36"/>
      <c r="C152" s="193" t="s">
        <v>483</v>
      </c>
      <c r="D152" s="193" t="s">
        <v>168</v>
      </c>
      <c r="E152" s="194" t="s">
        <v>1253</v>
      </c>
      <c r="F152" s="195" t="s">
        <v>1254</v>
      </c>
      <c r="G152" s="196" t="s">
        <v>275</v>
      </c>
      <c r="H152" s="197">
        <v>2</v>
      </c>
      <c r="I152" s="198"/>
      <c r="J152" s="199">
        <f t="shared" si="40"/>
        <v>0</v>
      </c>
      <c r="K152" s="195" t="s">
        <v>172</v>
      </c>
      <c r="L152" s="40"/>
      <c r="M152" s="200" t="s">
        <v>19</v>
      </c>
      <c r="N152" s="201" t="s">
        <v>39</v>
      </c>
      <c r="O152" s="65"/>
      <c r="P152" s="202">
        <f t="shared" si="41"/>
        <v>0</v>
      </c>
      <c r="Q152" s="202">
        <v>1.4435819999999999E-4</v>
      </c>
      <c r="R152" s="202">
        <f t="shared" si="42"/>
        <v>2.8871639999999998E-4</v>
      </c>
      <c r="S152" s="202">
        <v>0</v>
      </c>
      <c r="T152" s="203">
        <f t="shared" si="4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4" t="s">
        <v>278</v>
      </c>
      <c r="AT152" s="204" t="s">
        <v>168</v>
      </c>
      <c r="AU152" s="204" t="s">
        <v>78</v>
      </c>
      <c r="AY152" s="18" t="s">
        <v>166</v>
      </c>
      <c r="BE152" s="205">
        <f t="shared" si="44"/>
        <v>0</v>
      </c>
      <c r="BF152" s="205">
        <f t="shared" si="45"/>
        <v>0</v>
      </c>
      <c r="BG152" s="205">
        <f t="shared" si="46"/>
        <v>0</v>
      </c>
      <c r="BH152" s="205">
        <f t="shared" si="47"/>
        <v>0</v>
      </c>
      <c r="BI152" s="205">
        <f t="shared" si="48"/>
        <v>0</v>
      </c>
      <c r="BJ152" s="18" t="s">
        <v>76</v>
      </c>
      <c r="BK152" s="205">
        <f t="shared" si="49"/>
        <v>0</v>
      </c>
      <c r="BL152" s="18" t="s">
        <v>278</v>
      </c>
      <c r="BM152" s="204" t="s">
        <v>1255</v>
      </c>
    </row>
    <row r="153" spans="1:65" s="2" customFormat="1" ht="16.5" customHeight="1">
      <c r="A153" s="35"/>
      <c r="B153" s="36"/>
      <c r="C153" s="193" t="s">
        <v>487</v>
      </c>
      <c r="D153" s="193" t="s">
        <v>168</v>
      </c>
      <c r="E153" s="194" t="s">
        <v>1256</v>
      </c>
      <c r="F153" s="195" t="s">
        <v>1257</v>
      </c>
      <c r="G153" s="196" t="s">
        <v>275</v>
      </c>
      <c r="H153" s="197">
        <v>8</v>
      </c>
      <c r="I153" s="198"/>
      <c r="J153" s="199">
        <f t="shared" si="40"/>
        <v>0</v>
      </c>
      <c r="K153" s="195" t="s">
        <v>172</v>
      </c>
      <c r="L153" s="40"/>
      <c r="M153" s="200" t="s">
        <v>19</v>
      </c>
      <c r="N153" s="201" t="s">
        <v>39</v>
      </c>
      <c r="O153" s="65"/>
      <c r="P153" s="202">
        <f t="shared" si="41"/>
        <v>0</v>
      </c>
      <c r="Q153" s="202">
        <v>1.4799999999999999E-4</v>
      </c>
      <c r="R153" s="202">
        <f t="shared" si="42"/>
        <v>1.1839999999999999E-3</v>
      </c>
      <c r="S153" s="202">
        <v>0</v>
      </c>
      <c r="T153" s="203">
        <f t="shared" si="4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4" t="s">
        <v>278</v>
      </c>
      <c r="AT153" s="204" t="s">
        <v>168</v>
      </c>
      <c r="AU153" s="204" t="s">
        <v>78</v>
      </c>
      <c r="AY153" s="18" t="s">
        <v>166</v>
      </c>
      <c r="BE153" s="205">
        <f t="shared" si="44"/>
        <v>0</v>
      </c>
      <c r="BF153" s="205">
        <f t="shared" si="45"/>
        <v>0</v>
      </c>
      <c r="BG153" s="205">
        <f t="shared" si="46"/>
        <v>0</v>
      </c>
      <c r="BH153" s="205">
        <f t="shared" si="47"/>
        <v>0</v>
      </c>
      <c r="BI153" s="205">
        <f t="shared" si="48"/>
        <v>0</v>
      </c>
      <c r="BJ153" s="18" t="s">
        <v>76</v>
      </c>
      <c r="BK153" s="205">
        <f t="shared" si="49"/>
        <v>0</v>
      </c>
      <c r="BL153" s="18" t="s">
        <v>278</v>
      </c>
      <c r="BM153" s="204" t="s">
        <v>1258</v>
      </c>
    </row>
    <row r="154" spans="1:65" s="2" customFormat="1" ht="33" customHeight="1">
      <c r="A154" s="35"/>
      <c r="B154" s="36"/>
      <c r="C154" s="193" t="s">
        <v>491</v>
      </c>
      <c r="D154" s="193" t="s">
        <v>168</v>
      </c>
      <c r="E154" s="194" t="s">
        <v>1259</v>
      </c>
      <c r="F154" s="195" t="s">
        <v>1260</v>
      </c>
      <c r="G154" s="196" t="s">
        <v>275</v>
      </c>
      <c r="H154" s="197">
        <v>5</v>
      </c>
      <c r="I154" s="198"/>
      <c r="J154" s="199">
        <f t="shared" si="40"/>
        <v>0</v>
      </c>
      <c r="K154" s="195" t="s">
        <v>172</v>
      </c>
      <c r="L154" s="40"/>
      <c r="M154" s="200" t="s">
        <v>19</v>
      </c>
      <c r="N154" s="201" t="s">
        <v>39</v>
      </c>
      <c r="O154" s="65"/>
      <c r="P154" s="202">
        <f t="shared" si="41"/>
        <v>0</v>
      </c>
      <c r="Q154" s="202">
        <v>0</v>
      </c>
      <c r="R154" s="202">
        <f t="shared" si="42"/>
        <v>0</v>
      </c>
      <c r="S154" s="202">
        <v>0</v>
      </c>
      <c r="T154" s="203">
        <f t="shared" si="4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4" t="s">
        <v>278</v>
      </c>
      <c r="AT154" s="204" t="s">
        <v>168</v>
      </c>
      <c r="AU154" s="204" t="s">
        <v>78</v>
      </c>
      <c r="AY154" s="18" t="s">
        <v>166</v>
      </c>
      <c r="BE154" s="205">
        <f t="shared" si="44"/>
        <v>0</v>
      </c>
      <c r="BF154" s="205">
        <f t="shared" si="45"/>
        <v>0</v>
      </c>
      <c r="BG154" s="205">
        <f t="shared" si="46"/>
        <v>0</v>
      </c>
      <c r="BH154" s="205">
        <f t="shared" si="47"/>
        <v>0</v>
      </c>
      <c r="BI154" s="205">
        <f t="shared" si="48"/>
        <v>0</v>
      </c>
      <c r="BJ154" s="18" t="s">
        <v>76</v>
      </c>
      <c r="BK154" s="205">
        <f t="shared" si="49"/>
        <v>0</v>
      </c>
      <c r="BL154" s="18" t="s">
        <v>278</v>
      </c>
      <c r="BM154" s="204" t="s">
        <v>1261</v>
      </c>
    </row>
    <row r="155" spans="1:65" s="2" customFormat="1" ht="21.75" customHeight="1">
      <c r="A155" s="35"/>
      <c r="B155" s="36"/>
      <c r="C155" s="193" t="s">
        <v>495</v>
      </c>
      <c r="D155" s="193" t="s">
        <v>168</v>
      </c>
      <c r="E155" s="194" t="s">
        <v>1262</v>
      </c>
      <c r="F155" s="195" t="s">
        <v>1263</v>
      </c>
      <c r="G155" s="196" t="s">
        <v>275</v>
      </c>
      <c r="H155" s="197">
        <v>2</v>
      </c>
      <c r="I155" s="198"/>
      <c r="J155" s="199">
        <f t="shared" si="40"/>
        <v>0</v>
      </c>
      <c r="K155" s="195" t="s">
        <v>19</v>
      </c>
      <c r="L155" s="40"/>
      <c r="M155" s="200" t="s">
        <v>19</v>
      </c>
      <c r="N155" s="201" t="s">
        <v>39</v>
      </c>
      <c r="O155" s="65"/>
      <c r="P155" s="202">
        <f t="shared" si="41"/>
        <v>0</v>
      </c>
      <c r="Q155" s="202">
        <v>0</v>
      </c>
      <c r="R155" s="202">
        <f t="shared" si="42"/>
        <v>0</v>
      </c>
      <c r="S155" s="202">
        <v>0</v>
      </c>
      <c r="T155" s="203">
        <f t="shared" si="4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4" t="s">
        <v>278</v>
      </c>
      <c r="AT155" s="204" t="s">
        <v>168</v>
      </c>
      <c r="AU155" s="204" t="s">
        <v>78</v>
      </c>
      <c r="AY155" s="18" t="s">
        <v>166</v>
      </c>
      <c r="BE155" s="205">
        <f t="shared" si="44"/>
        <v>0</v>
      </c>
      <c r="BF155" s="205">
        <f t="shared" si="45"/>
        <v>0</v>
      </c>
      <c r="BG155" s="205">
        <f t="shared" si="46"/>
        <v>0</v>
      </c>
      <c r="BH155" s="205">
        <f t="shared" si="47"/>
        <v>0</v>
      </c>
      <c r="BI155" s="205">
        <f t="shared" si="48"/>
        <v>0</v>
      </c>
      <c r="BJ155" s="18" t="s">
        <v>76</v>
      </c>
      <c r="BK155" s="205">
        <f t="shared" si="49"/>
        <v>0</v>
      </c>
      <c r="BL155" s="18" t="s">
        <v>278</v>
      </c>
      <c r="BM155" s="204" t="s">
        <v>1264</v>
      </c>
    </row>
    <row r="156" spans="1:65" s="2" customFormat="1" ht="16.5" customHeight="1">
      <c r="A156" s="35"/>
      <c r="B156" s="36"/>
      <c r="C156" s="193" t="s">
        <v>501</v>
      </c>
      <c r="D156" s="193" t="s">
        <v>168</v>
      </c>
      <c r="E156" s="194" t="s">
        <v>1265</v>
      </c>
      <c r="F156" s="195" t="s">
        <v>1266</v>
      </c>
      <c r="G156" s="196" t="s">
        <v>275</v>
      </c>
      <c r="H156" s="197">
        <v>1</v>
      </c>
      <c r="I156" s="198"/>
      <c r="J156" s="199">
        <f t="shared" si="40"/>
        <v>0</v>
      </c>
      <c r="K156" s="195" t="s">
        <v>19</v>
      </c>
      <c r="L156" s="40"/>
      <c r="M156" s="200" t="s">
        <v>19</v>
      </c>
      <c r="N156" s="201" t="s">
        <v>39</v>
      </c>
      <c r="O156" s="65"/>
      <c r="P156" s="202">
        <f t="shared" si="41"/>
        <v>0</v>
      </c>
      <c r="Q156" s="202">
        <v>0</v>
      </c>
      <c r="R156" s="202">
        <f t="shared" si="42"/>
        <v>0</v>
      </c>
      <c r="S156" s="202">
        <v>0</v>
      </c>
      <c r="T156" s="203">
        <f t="shared" si="4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278</v>
      </c>
      <c r="AT156" s="204" t="s">
        <v>168</v>
      </c>
      <c r="AU156" s="204" t="s">
        <v>78</v>
      </c>
      <c r="AY156" s="18" t="s">
        <v>166</v>
      </c>
      <c r="BE156" s="205">
        <f t="shared" si="44"/>
        <v>0</v>
      </c>
      <c r="BF156" s="205">
        <f t="shared" si="45"/>
        <v>0</v>
      </c>
      <c r="BG156" s="205">
        <f t="shared" si="46"/>
        <v>0</v>
      </c>
      <c r="BH156" s="205">
        <f t="shared" si="47"/>
        <v>0</v>
      </c>
      <c r="BI156" s="205">
        <f t="shared" si="48"/>
        <v>0</v>
      </c>
      <c r="BJ156" s="18" t="s">
        <v>76</v>
      </c>
      <c r="BK156" s="205">
        <f t="shared" si="49"/>
        <v>0</v>
      </c>
      <c r="BL156" s="18" t="s">
        <v>278</v>
      </c>
      <c r="BM156" s="204" t="s">
        <v>1267</v>
      </c>
    </row>
    <row r="157" spans="1:65" s="2" customFormat="1" ht="33" customHeight="1">
      <c r="A157" s="35"/>
      <c r="B157" s="36"/>
      <c r="C157" s="193" t="s">
        <v>505</v>
      </c>
      <c r="D157" s="193" t="s">
        <v>168</v>
      </c>
      <c r="E157" s="194" t="s">
        <v>1268</v>
      </c>
      <c r="F157" s="195" t="s">
        <v>1269</v>
      </c>
      <c r="G157" s="196" t="s">
        <v>187</v>
      </c>
      <c r="H157" s="197">
        <v>0.121</v>
      </c>
      <c r="I157" s="198"/>
      <c r="J157" s="199">
        <f t="shared" si="40"/>
        <v>0</v>
      </c>
      <c r="K157" s="195" t="s">
        <v>172</v>
      </c>
      <c r="L157" s="40"/>
      <c r="M157" s="200" t="s">
        <v>19</v>
      </c>
      <c r="N157" s="201" t="s">
        <v>39</v>
      </c>
      <c r="O157" s="65"/>
      <c r="P157" s="202">
        <f t="shared" si="41"/>
        <v>0</v>
      </c>
      <c r="Q157" s="202">
        <v>0</v>
      </c>
      <c r="R157" s="202">
        <f t="shared" si="42"/>
        <v>0</v>
      </c>
      <c r="S157" s="202">
        <v>0</v>
      </c>
      <c r="T157" s="203">
        <f t="shared" si="4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4" t="s">
        <v>278</v>
      </c>
      <c r="AT157" s="204" t="s">
        <v>168</v>
      </c>
      <c r="AU157" s="204" t="s">
        <v>78</v>
      </c>
      <c r="AY157" s="18" t="s">
        <v>166</v>
      </c>
      <c r="BE157" s="205">
        <f t="shared" si="44"/>
        <v>0</v>
      </c>
      <c r="BF157" s="205">
        <f t="shared" si="45"/>
        <v>0</v>
      </c>
      <c r="BG157" s="205">
        <f t="shared" si="46"/>
        <v>0</v>
      </c>
      <c r="BH157" s="205">
        <f t="shared" si="47"/>
        <v>0</v>
      </c>
      <c r="BI157" s="205">
        <f t="shared" si="48"/>
        <v>0</v>
      </c>
      <c r="BJ157" s="18" t="s">
        <v>76</v>
      </c>
      <c r="BK157" s="205">
        <f t="shared" si="49"/>
        <v>0</v>
      </c>
      <c r="BL157" s="18" t="s">
        <v>278</v>
      </c>
      <c r="BM157" s="204" t="s">
        <v>1270</v>
      </c>
    </row>
    <row r="158" spans="1:65" s="12" customFormat="1" ht="22.9" customHeight="1">
      <c r="B158" s="177"/>
      <c r="C158" s="178"/>
      <c r="D158" s="179" t="s">
        <v>67</v>
      </c>
      <c r="E158" s="191" t="s">
        <v>1088</v>
      </c>
      <c r="F158" s="191" t="s">
        <v>1089</v>
      </c>
      <c r="G158" s="178"/>
      <c r="H158" s="178"/>
      <c r="I158" s="181"/>
      <c r="J158" s="192">
        <f>BK158</f>
        <v>0</v>
      </c>
      <c r="K158" s="178"/>
      <c r="L158" s="183"/>
      <c r="M158" s="184"/>
      <c r="N158" s="185"/>
      <c r="O158" s="185"/>
      <c r="P158" s="186">
        <f>SUM(P159:P166)</f>
        <v>0</v>
      </c>
      <c r="Q158" s="185"/>
      <c r="R158" s="186">
        <f>SUM(R159:R166)</f>
        <v>0.17270000000000002</v>
      </c>
      <c r="S158" s="185"/>
      <c r="T158" s="187">
        <f>SUM(T159:T166)</f>
        <v>0</v>
      </c>
      <c r="AR158" s="188" t="s">
        <v>78</v>
      </c>
      <c r="AT158" s="189" t="s">
        <v>67</v>
      </c>
      <c r="AU158" s="189" t="s">
        <v>76</v>
      </c>
      <c r="AY158" s="188" t="s">
        <v>166</v>
      </c>
      <c r="BK158" s="190">
        <f>SUM(BK159:BK166)</f>
        <v>0</v>
      </c>
    </row>
    <row r="159" spans="1:65" s="2" customFormat="1" ht="44.25" customHeight="1">
      <c r="A159" s="35"/>
      <c r="B159" s="36"/>
      <c r="C159" s="193" t="s">
        <v>509</v>
      </c>
      <c r="D159" s="193" t="s">
        <v>168</v>
      </c>
      <c r="E159" s="194" t="s">
        <v>1271</v>
      </c>
      <c r="F159" s="195" t="s">
        <v>1272</v>
      </c>
      <c r="G159" s="196" t="s">
        <v>275</v>
      </c>
      <c r="H159" s="197">
        <v>5</v>
      </c>
      <c r="I159" s="198"/>
      <c r="J159" s="199">
        <f>ROUND(I159*H159,2)</f>
        <v>0</v>
      </c>
      <c r="K159" s="195" t="s">
        <v>172</v>
      </c>
      <c r="L159" s="40"/>
      <c r="M159" s="200" t="s">
        <v>19</v>
      </c>
      <c r="N159" s="201" t="s">
        <v>39</v>
      </c>
      <c r="O159" s="65"/>
      <c r="P159" s="202">
        <f>O159*H159</f>
        <v>0</v>
      </c>
      <c r="Q159" s="202">
        <v>3.4540000000000001E-2</v>
      </c>
      <c r="R159" s="202">
        <f>Q159*H159</f>
        <v>0.17270000000000002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278</v>
      </c>
      <c r="AT159" s="204" t="s">
        <v>168</v>
      </c>
      <c r="AU159" s="204" t="s">
        <v>78</v>
      </c>
      <c r="AY159" s="18" t="s">
        <v>166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76</v>
      </c>
      <c r="BK159" s="205">
        <f>ROUND(I159*H159,2)</f>
        <v>0</v>
      </c>
      <c r="BL159" s="18" t="s">
        <v>278</v>
      </c>
      <c r="BM159" s="204" t="s">
        <v>1273</v>
      </c>
    </row>
    <row r="160" spans="1:65" s="13" customFormat="1" ht="11.25">
      <c r="B160" s="206"/>
      <c r="C160" s="207"/>
      <c r="D160" s="208" t="s">
        <v>175</v>
      </c>
      <c r="E160" s="209" t="s">
        <v>19</v>
      </c>
      <c r="F160" s="210" t="s">
        <v>1274</v>
      </c>
      <c r="G160" s="207"/>
      <c r="H160" s="209" t="s">
        <v>19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175</v>
      </c>
      <c r="AU160" s="216" t="s">
        <v>78</v>
      </c>
      <c r="AV160" s="13" t="s">
        <v>76</v>
      </c>
      <c r="AW160" s="13" t="s">
        <v>30</v>
      </c>
      <c r="AX160" s="13" t="s">
        <v>68</v>
      </c>
      <c r="AY160" s="216" t="s">
        <v>166</v>
      </c>
    </row>
    <row r="161" spans="1:65" s="14" customFormat="1" ht="11.25">
      <c r="B161" s="217"/>
      <c r="C161" s="218"/>
      <c r="D161" s="208" t="s">
        <v>175</v>
      </c>
      <c r="E161" s="219" t="s">
        <v>19</v>
      </c>
      <c r="F161" s="220" t="s">
        <v>198</v>
      </c>
      <c r="G161" s="218"/>
      <c r="H161" s="221">
        <v>5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175</v>
      </c>
      <c r="AU161" s="227" t="s">
        <v>78</v>
      </c>
      <c r="AV161" s="14" t="s">
        <v>78</v>
      </c>
      <c r="AW161" s="14" t="s">
        <v>30</v>
      </c>
      <c r="AX161" s="14" t="s">
        <v>76</v>
      </c>
      <c r="AY161" s="227" t="s">
        <v>166</v>
      </c>
    </row>
    <row r="162" spans="1:65" s="2" customFormat="1" ht="16.5" customHeight="1">
      <c r="A162" s="35"/>
      <c r="B162" s="36"/>
      <c r="C162" s="193" t="s">
        <v>513</v>
      </c>
      <c r="D162" s="193" t="s">
        <v>168</v>
      </c>
      <c r="E162" s="194" t="s">
        <v>1275</v>
      </c>
      <c r="F162" s="195" t="s">
        <v>1276</v>
      </c>
      <c r="G162" s="196" t="s">
        <v>275</v>
      </c>
      <c r="H162" s="197">
        <v>5</v>
      </c>
      <c r="I162" s="198"/>
      <c r="J162" s="199">
        <f>ROUND(I162*H162,2)</f>
        <v>0</v>
      </c>
      <c r="K162" s="195" t="s">
        <v>19</v>
      </c>
      <c r="L162" s="40"/>
      <c r="M162" s="200" t="s">
        <v>19</v>
      </c>
      <c r="N162" s="201" t="s">
        <v>39</v>
      </c>
      <c r="O162" s="65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278</v>
      </c>
      <c r="AT162" s="204" t="s">
        <v>168</v>
      </c>
      <c r="AU162" s="204" t="s">
        <v>78</v>
      </c>
      <c r="AY162" s="18" t="s">
        <v>166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8" t="s">
        <v>76</v>
      </c>
      <c r="BK162" s="205">
        <f>ROUND(I162*H162,2)</f>
        <v>0</v>
      </c>
      <c r="BL162" s="18" t="s">
        <v>278</v>
      </c>
      <c r="BM162" s="204" t="s">
        <v>1277</v>
      </c>
    </row>
    <row r="163" spans="1:65" s="2" customFormat="1" ht="21.75" customHeight="1">
      <c r="A163" s="35"/>
      <c r="B163" s="36"/>
      <c r="C163" s="193" t="s">
        <v>517</v>
      </c>
      <c r="D163" s="193" t="s">
        <v>168</v>
      </c>
      <c r="E163" s="194" t="s">
        <v>1278</v>
      </c>
      <c r="F163" s="195" t="s">
        <v>1279</v>
      </c>
      <c r="G163" s="196" t="s">
        <v>969</v>
      </c>
      <c r="H163" s="197">
        <v>24</v>
      </c>
      <c r="I163" s="198"/>
      <c r="J163" s="199">
        <f>ROUND(I163*H163,2)</f>
        <v>0</v>
      </c>
      <c r="K163" s="195" t="s">
        <v>19</v>
      </c>
      <c r="L163" s="40"/>
      <c r="M163" s="200" t="s">
        <v>19</v>
      </c>
      <c r="N163" s="201" t="s">
        <v>39</v>
      </c>
      <c r="O163" s="65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4" t="s">
        <v>278</v>
      </c>
      <c r="AT163" s="204" t="s">
        <v>168</v>
      </c>
      <c r="AU163" s="204" t="s">
        <v>78</v>
      </c>
      <c r="AY163" s="18" t="s">
        <v>166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8" t="s">
        <v>76</v>
      </c>
      <c r="BK163" s="205">
        <f>ROUND(I163*H163,2)</f>
        <v>0</v>
      </c>
      <c r="BL163" s="18" t="s">
        <v>278</v>
      </c>
      <c r="BM163" s="204" t="s">
        <v>1280</v>
      </c>
    </row>
    <row r="164" spans="1:65" s="2" customFormat="1" ht="16.5" customHeight="1">
      <c r="A164" s="35"/>
      <c r="B164" s="36"/>
      <c r="C164" s="193" t="s">
        <v>521</v>
      </c>
      <c r="D164" s="193" t="s">
        <v>168</v>
      </c>
      <c r="E164" s="194" t="s">
        <v>1281</v>
      </c>
      <c r="F164" s="195" t="s">
        <v>1282</v>
      </c>
      <c r="G164" s="196" t="s">
        <v>969</v>
      </c>
      <c r="H164" s="197">
        <v>24</v>
      </c>
      <c r="I164" s="198"/>
      <c r="J164" s="199">
        <f>ROUND(I164*H164,2)</f>
        <v>0</v>
      </c>
      <c r="K164" s="195" t="s">
        <v>19</v>
      </c>
      <c r="L164" s="40"/>
      <c r="M164" s="200" t="s">
        <v>19</v>
      </c>
      <c r="N164" s="201" t="s">
        <v>39</v>
      </c>
      <c r="O164" s="65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4" t="s">
        <v>278</v>
      </c>
      <c r="AT164" s="204" t="s">
        <v>168</v>
      </c>
      <c r="AU164" s="204" t="s">
        <v>78</v>
      </c>
      <c r="AY164" s="18" t="s">
        <v>166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8" t="s">
        <v>76</v>
      </c>
      <c r="BK164" s="205">
        <f>ROUND(I164*H164,2)</f>
        <v>0</v>
      </c>
      <c r="BL164" s="18" t="s">
        <v>278</v>
      </c>
      <c r="BM164" s="204" t="s">
        <v>1283</v>
      </c>
    </row>
    <row r="165" spans="1:65" s="2" customFormat="1" ht="16.5" customHeight="1">
      <c r="A165" s="35"/>
      <c r="B165" s="36"/>
      <c r="C165" s="193" t="s">
        <v>525</v>
      </c>
      <c r="D165" s="193" t="s">
        <v>168</v>
      </c>
      <c r="E165" s="194" t="s">
        <v>1284</v>
      </c>
      <c r="F165" s="195" t="s">
        <v>1285</v>
      </c>
      <c r="G165" s="196" t="s">
        <v>969</v>
      </c>
      <c r="H165" s="197">
        <v>24</v>
      </c>
      <c r="I165" s="198"/>
      <c r="J165" s="199">
        <f>ROUND(I165*H165,2)</f>
        <v>0</v>
      </c>
      <c r="K165" s="195" t="s">
        <v>19</v>
      </c>
      <c r="L165" s="40"/>
      <c r="M165" s="200" t="s">
        <v>19</v>
      </c>
      <c r="N165" s="201" t="s">
        <v>39</v>
      </c>
      <c r="O165" s="65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4" t="s">
        <v>278</v>
      </c>
      <c r="AT165" s="204" t="s">
        <v>168</v>
      </c>
      <c r="AU165" s="204" t="s">
        <v>78</v>
      </c>
      <c r="AY165" s="18" t="s">
        <v>166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8" t="s">
        <v>76</v>
      </c>
      <c r="BK165" s="205">
        <f>ROUND(I165*H165,2)</f>
        <v>0</v>
      </c>
      <c r="BL165" s="18" t="s">
        <v>278</v>
      </c>
      <c r="BM165" s="204" t="s">
        <v>1286</v>
      </c>
    </row>
    <row r="166" spans="1:65" s="2" customFormat="1" ht="33" customHeight="1">
      <c r="A166" s="35"/>
      <c r="B166" s="36"/>
      <c r="C166" s="193" t="s">
        <v>535</v>
      </c>
      <c r="D166" s="193" t="s">
        <v>168</v>
      </c>
      <c r="E166" s="194" t="s">
        <v>1287</v>
      </c>
      <c r="F166" s="195" t="s">
        <v>1288</v>
      </c>
      <c r="G166" s="196" t="s">
        <v>187</v>
      </c>
      <c r="H166" s="197">
        <v>0.46</v>
      </c>
      <c r="I166" s="198"/>
      <c r="J166" s="199">
        <f>ROUND(I166*H166,2)</f>
        <v>0</v>
      </c>
      <c r="K166" s="195" t="s">
        <v>172</v>
      </c>
      <c r="L166" s="40"/>
      <c r="M166" s="200" t="s">
        <v>19</v>
      </c>
      <c r="N166" s="201" t="s">
        <v>39</v>
      </c>
      <c r="O166" s="65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278</v>
      </c>
      <c r="AT166" s="204" t="s">
        <v>168</v>
      </c>
      <c r="AU166" s="204" t="s">
        <v>78</v>
      </c>
      <c r="AY166" s="18" t="s">
        <v>166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8" t="s">
        <v>76</v>
      </c>
      <c r="BK166" s="205">
        <f>ROUND(I166*H166,2)</f>
        <v>0</v>
      </c>
      <c r="BL166" s="18" t="s">
        <v>278</v>
      </c>
      <c r="BM166" s="204" t="s">
        <v>1289</v>
      </c>
    </row>
    <row r="167" spans="1:65" s="12" customFormat="1" ht="22.9" customHeight="1">
      <c r="B167" s="177"/>
      <c r="C167" s="178"/>
      <c r="D167" s="179" t="s">
        <v>67</v>
      </c>
      <c r="E167" s="191" t="s">
        <v>1290</v>
      </c>
      <c r="F167" s="191" t="s">
        <v>1291</v>
      </c>
      <c r="G167" s="178"/>
      <c r="H167" s="178"/>
      <c r="I167" s="181"/>
      <c r="J167" s="192">
        <f>BK167</f>
        <v>0</v>
      </c>
      <c r="K167" s="178"/>
      <c r="L167" s="183"/>
      <c r="M167" s="184"/>
      <c r="N167" s="185"/>
      <c r="O167" s="185"/>
      <c r="P167" s="186">
        <f>P168</f>
        <v>0</v>
      </c>
      <c r="Q167" s="185"/>
      <c r="R167" s="186">
        <f>R168</f>
        <v>0</v>
      </c>
      <c r="S167" s="185"/>
      <c r="T167" s="187">
        <f>T168</f>
        <v>0</v>
      </c>
      <c r="AR167" s="188" t="s">
        <v>76</v>
      </c>
      <c r="AT167" s="189" t="s">
        <v>67</v>
      </c>
      <c r="AU167" s="189" t="s">
        <v>76</v>
      </c>
      <c r="AY167" s="188" t="s">
        <v>166</v>
      </c>
      <c r="BK167" s="190">
        <f>BK168</f>
        <v>0</v>
      </c>
    </row>
    <row r="168" spans="1:65" s="2" customFormat="1" ht="44.25" customHeight="1">
      <c r="A168" s="35"/>
      <c r="B168" s="36"/>
      <c r="C168" s="193" t="s">
        <v>541</v>
      </c>
      <c r="D168" s="193" t="s">
        <v>168</v>
      </c>
      <c r="E168" s="194" t="s">
        <v>1292</v>
      </c>
      <c r="F168" s="195" t="s">
        <v>1293</v>
      </c>
      <c r="G168" s="196" t="s">
        <v>19</v>
      </c>
      <c r="H168" s="197">
        <v>0</v>
      </c>
      <c r="I168" s="198"/>
      <c r="J168" s="199">
        <f>ROUND(I168*H168,2)</f>
        <v>0</v>
      </c>
      <c r="K168" s="195" t="s">
        <v>19</v>
      </c>
      <c r="L168" s="40"/>
      <c r="M168" s="257" t="s">
        <v>19</v>
      </c>
      <c r="N168" s="258" t="s">
        <v>39</v>
      </c>
      <c r="O168" s="255"/>
      <c r="P168" s="259">
        <f>O168*H168</f>
        <v>0</v>
      </c>
      <c r="Q168" s="259">
        <v>0</v>
      </c>
      <c r="R168" s="259">
        <f>Q168*H168</f>
        <v>0</v>
      </c>
      <c r="S168" s="259">
        <v>0</v>
      </c>
      <c r="T168" s="26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4" t="s">
        <v>173</v>
      </c>
      <c r="AT168" s="204" t="s">
        <v>168</v>
      </c>
      <c r="AU168" s="204" t="s">
        <v>78</v>
      </c>
      <c r="AY168" s="18" t="s">
        <v>166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8" t="s">
        <v>76</v>
      </c>
      <c r="BK168" s="205">
        <f>ROUND(I168*H168,2)</f>
        <v>0</v>
      </c>
      <c r="BL168" s="18" t="s">
        <v>173</v>
      </c>
      <c r="BM168" s="204" t="s">
        <v>1294</v>
      </c>
    </row>
    <row r="169" spans="1:65" s="2" customFormat="1" ht="6.95" customHeight="1">
      <c r="A169" s="35"/>
      <c r="B169" s="48"/>
      <c r="C169" s="49"/>
      <c r="D169" s="49"/>
      <c r="E169" s="49"/>
      <c r="F169" s="49"/>
      <c r="G169" s="49"/>
      <c r="H169" s="49"/>
      <c r="I169" s="143"/>
      <c r="J169" s="49"/>
      <c r="K169" s="49"/>
      <c r="L169" s="40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algorithmName="SHA-512" hashValue="7WeglKlbsEzlEdZbCPbLbfCIRGUcSj2XIK4ZSYqbvcIjDCNSTHLkRg/LQA3V4vvcvnuiVF7SxQ8Q/CPmcVOz5w==" saltValue="e71YuhtihG6OxezKUAqJG6bscPNhhNU1soP9CkEkzUIenNEizX0YdL0eLuLONCyZQZ7RqIeDLs1sJAeP725LMg==" spinCount="100000" sheet="1" objects="1" scenarios="1" formatColumns="0" formatRows="0" autoFilter="0"/>
  <autoFilter ref="C91:K168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99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1" customFormat="1" ht="12" customHeight="1">
      <c r="B8" s="21"/>
      <c r="D8" s="115" t="s">
        <v>125</v>
      </c>
      <c r="I8" s="109"/>
      <c r="L8" s="21"/>
    </row>
    <row r="9" spans="1:46" s="2" customFormat="1" ht="16.5" customHeight="1">
      <c r="A9" s="35"/>
      <c r="B9" s="40"/>
      <c r="C9" s="35"/>
      <c r="D9" s="35"/>
      <c r="E9" s="386" t="s">
        <v>928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929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8" t="s">
        <v>1295</v>
      </c>
      <c r="F11" s="389"/>
      <c r="G11" s="389"/>
      <c r="H11" s="389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0" t="str">
        <f>'Rekapitulace zakázky'!E14</f>
        <v>Vyplň údaj</v>
      </c>
      <c r="F20" s="391"/>
      <c r="G20" s="391"/>
      <c r="H20" s="391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92" t="s">
        <v>19</v>
      </c>
      <c r="F29" s="392"/>
      <c r="G29" s="392"/>
      <c r="H29" s="392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ROUND(J91,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ROUND((SUM(BE91:BE193)),  2)</f>
        <v>0</v>
      </c>
      <c r="G35" s="35"/>
      <c r="H35" s="35"/>
      <c r="I35" s="132">
        <v>0.21</v>
      </c>
      <c r="J35" s="131">
        <f>ROUND(((SUM(BE91:BE193))*I35),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ROUND((SUM(BF91:BF193)),  2)</f>
        <v>0</v>
      </c>
      <c r="G36" s="35"/>
      <c r="H36" s="35"/>
      <c r="I36" s="132">
        <v>0.15</v>
      </c>
      <c r="J36" s="131">
        <f>ROUND(((SUM(BF91:BF193))*I36),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ROUND((SUM(BG91:BG193)),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ROUND((SUM(BH91:BH193)),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ROUND((SUM(BI91:BI193)),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127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3" t="str">
        <f>E7</f>
        <v>Kroměříž - oprava VB</v>
      </c>
      <c r="F50" s="394"/>
      <c r="G50" s="394"/>
      <c r="H50" s="394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125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3" t="s">
        <v>928</v>
      </c>
      <c r="F52" s="395"/>
      <c r="G52" s="395"/>
      <c r="H52" s="395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929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7" t="str">
        <f>E11</f>
        <v>04 - UT- Komerční prostory</v>
      </c>
      <c r="F54" s="395"/>
      <c r="G54" s="395"/>
      <c r="H54" s="395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128</v>
      </c>
      <c r="D61" s="148"/>
      <c r="E61" s="148"/>
      <c r="F61" s="148"/>
      <c r="G61" s="148"/>
      <c r="H61" s="148"/>
      <c r="I61" s="149"/>
      <c r="J61" s="150" t="s">
        <v>129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J91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130</v>
      </c>
    </row>
    <row r="64" spans="1:47" s="9" customFormat="1" ht="24.95" customHeight="1">
      <c r="B64" s="152"/>
      <c r="C64" s="153"/>
      <c r="D64" s="154" t="s">
        <v>138</v>
      </c>
      <c r="E64" s="155"/>
      <c r="F64" s="155"/>
      <c r="G64" s="155"/>
      <c r="H64" s="155"/>
      <c r="I64" s="156"/>
      <c r="J64" s="157">
        <f>J92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1038</v>
      </c>
      <c r="E65" s="161"/>
      <c r="F65" s="161"/>
      <c r="G65" s="161"/>
      <c r="H65" s="161"/>
      <c r="I65" s="162"/>
      <c r="J65" s="163">
        <f>J93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1039</v>
      </c>
      <c r="E66" s="161"/>
      <c r="F66" s="161"/>
      <c r="G66" s="161"/>
      <c r="H66" s="161"/>
      <c r="I66" s="162"/>
      <c r="J66" s="163">
        <f>J108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1040</v>
      </c>
      <c r="E67" s="161"/>
      <c r="F67" s="161"/>
      <c r="G67" s="161"/>
      <c r="H67" s="161"/>
      <c r="I67" s="162"/>
      <c r="J67" s="163">
        <f>J124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1041</v>
      </c>
      <c r="E68" s="161"/>
      <c r="F68" s="161"/>
      <c r="G68" s="161"/>
      <c r="H68" s="161"/>
      <c r="I68" s="162"/>
      <c r="J68" s="163">
        <f>J141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1097</v>
      </c>
      <c r="E69" s="161"/>
      <c r="F69" s="161"/>
      <c r="G69" s="161"/>
      <c r="H69" s="161"/>
      <c r="I69" s="162"/>
      <c r="J69" s="163">
        <f>J192</f>
        <v>0</v>
      </c>
      <c r="K69" s="98"/>
      <c r="L69" s="164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116"/>
      <c r="J70" s="37"/>
      <c r="K70" s="37"/>
      <c r="L70" s="11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143"/>
      <c r="J71" s="49"/>
      <c r="K71" s="49"/>
      <c r="L71" s="11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146"/>
      <c r="J75" s="51"/>
      <c r="K75" s="51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4" t="s">
        <v>151</v>
      </c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93" t="str">
        <f>E7</f>
        <v>Kroměříž - oprava VB</v>
      </c>
      <c r="F79" s="394"/>
      <c r="G79" s="394"/>
      <c r="H79" s="394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" customFormat="1" ht="12" customHeight="1">
      <c r="B80" s="22"/>
      <c r="C80" s="30" t="s">
        <v>125</v>
      </c>
      <c r="D80" s="23"/>
      <c r="E80" s="23"/>
      <c r="F80" s="23"/>
      <c r="G80" s="23"/>
      <c r="H80" s="23"/>
      <c r="I80" s="109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93" t="s">
        <v>928</v>
      </c>
      <c r="F81" s="395"/>
      <c r="G81" s="395"/>
      <c r="H81" s="395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929</v>
      </c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7" t="str">
        <f>E11</f>
        <v>04 - UT- Komerční prostory</v>
      </c>
      <c r="F83" s="395"/>
      <c r="G83" s="395"/>
      <c r="H83" s="395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F14</f>
        <v xml:space="preserve"> </v>
      </c>
      <c r="G85" s="37"/>
      <c r="H85" s="37"/>
      <c r="I85" s="118" t="s">
        <v>23</v>
      </c>
      <c r="J85" s="60">
        <f>IF(J14="","",J14)</f>
        <v>0</v>
      </c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24</v>
      </c>
      <c r="D87" s="37"/>
      <c r="E87" s="37"/>
      <c r="F87" s="28" t="str">
        <f>E17</f>
        <v xml:space="preserve"> </v>
      </c>
      <c r="G87" s="37"/>
      <c r="H87" s="37"/>
      <c r="I87" s="118" t="s">
        <v>29</v>
      </c>
      <c r="J87" s="33" t="str">
        <f>E23</f>
        <v xml:space="preserve"> </v>
      </c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27</v>
      </c>
      <c r="D88" s="37"/>
      <c r="E88" s="37"/>
      <c r="F88" s="28" t="str">
        <f>IF(E20="","",E20)</f>
        <v>Vyplň údaj</v>
      </c>
      <c r="G88" s="37"/>
      <c r="H88" s="37"/>
      <c r="I88" s="118" t="s">
        <v>31</v>
      </c>
      <c r="J88" s="33" t="str">
        <f>E26</f>
        <v xml:space="preserve"> </v>
      </c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116"/>
      <c r="J89" s="37"/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65"/>
      <c r="B90" s="166"/>
      <c r="C90" s="167" t="s">
        <v>152</v>
      </c>
      <c r="D90" s="168" t="s">
        <v>53</v>
      </c>
      <c r="E90" s="168" t="s">
        <v>49</v>
      </c>
      <c r="F90" s="168" t="s">
        <v>50</v>
      </c>
      <c r="G90" s="168" t="s">
        <v>153</v>
      </c>
      <c r="H90" s="168" t="s">
        <v>154</v>
      </c>
      <c r="I90" s="169" t="s">
        <v>155</v>
      </c>
      <c r="J90" s="168" t="s">
        <v>129</v>
      </c>
      <c r="K90" s="170" t="s">
        <v>156</v>
      </c>
      <c r="L90" s="171"/>
      <c r="M90" s="69" t="s">
        <v>19</v>
      </c>
      <c r="N90" s="70" t="s">
        <v>38</v>
      </c>
      <c r="O90" s="70" t="s">
        <v>157</v>
      </c>
      <c r="P90" s="70" t="s">
        <v>158</v>
      </c>
      <c r="Q90" s="70" t="s">
        <v>159</v>
      </c>
      <c r="R90" s="70" t="s">
        <v>160</v>
      </c>
      <c r="S90" s="70" t="s">
        <v>161</v>
      </c>
      <c r="T90" s="71" t="s">
        <v>162</v>
      </c>
      <c r="U90" s="165"/>
      <c r="V90" s="165"/>
      <c r="W90" s="165"/>
      <c r="X90" s="165"/>
      <c r="Y90" s="165"/>
      <c r="Z90" s="165"/>
      <c r="AA90" s="165"/>
      <c r="AB90" s="165"/>
      <c r="AC90" s="165"/>
      <c r="AD90" s="165"/>
      <c r="AE90" s="165"/>
    </row>
    <row r="91" spans="1:65" s="2" customFormat="1" ht="22.9" customHeight="1">
      <c r="A91" s="35"/>
      <c r="B91" s="36"/>
      <c r="C91" s="76" t="s">
        <v>163</v>
      </c>
      <c r="D91" s="37"/>
      <c r="E91" s="37"/>
      <c r="F91" s="37"/>
      <c r="G91" s="37"/>
      <c r="H91" s="37"/>
      <c r="I91" s="116"/>
      <c r="J91" s="172">
        <f>BK91</f>
        <v>0</v>
      </c>
      <c r="K91" s="37"/>
      <c r="L91" s="40"/>
      <c r="M91" s="72"/>
      <c r="N91" s="173"/>
      <c r="O91" s="73"/>
      <c r="P91" s="174">
        <f>P92</f>
        <v>0</v>
      </c>
      <c r="Q91" s="73"/>
      <c r="R91" s="174">
        <f>R92</f>
        <v>1.4929085203000001</v>
      </c>
      <c r="S91" s="73"/>
      <c r="T91" s="175">
        <f>T92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67</v>
      </c>
      <c r="AU91" s="18" t="s">
        <v>130</v>
      </c>
      <c r="BK91" s="176">
        <f>BK92</f>
        <v>0</v>
      </c>
    </row>
    <row r="92" spans="1:65" s="12" customFormat="1" ht="25.9" customHeight="1">
      <c r="B92" s="177"/>
      <c r="C92" s="178"/>
      <c r="D92" s="179" t="s">
        <v>67</v>
      </c>
      <c r="E92" s="180" t="s">
        <v>368</v>
      </c>
      <c r="F92" s="180" t="s">
        <v>369</v>
      </c>
      <c r="G92" s="178"/>
      <c r="H92" s="178"/>
      <c r="I92" s="181"/>
      <c r="J92" s="182">
        <f>BK92</f>
        <v>0</v>
      </c>
      <c r="K92" s="178"/>
      <c r="L92" s="183"/>
      <c r="M92" s="184"/>
      <c r="N92" s="185"/>
      <c r="O92" s="185"/>
      <c r="P92" s="186">
        <f>P93+P108+P124+P141+P192</f>
        <v>0</v>
      </c>
      <c r="Q92" s="185"/>
      <c r="R92" s="186">
        <f>R93+R108+R124+R141+R192</f>
        <v>1.4929085203000001</v>
      </c>
      <c r="S92" s="185"/>
      <c r="T92" s="187">
        <f>T93+T108+T124+T141+T192</f>
        <v>0</v>
      </c>
      <c r="AR92" s="188" t="s">
        <v>78</v>
      </c>
      <c r="AT92" s="189" t="s">
        <v>67</v>
      </c>
      <c r="AU92" s="189" t="s">
        <v>68</v>
      </c>
      <c r="AY92" s="188" t="s">
        <v>166</v>
      </c>
      <c r="BK92" s="190">
        <f>BK93+BK108+BK124+BK141+BK192</f>
        <v>0</v>
      </c>
    </row>
    <row r="93" spans="1:65" s="12" customFormat="1" ht="22.9" customHeight="1">
      <c r="B93" s="177"/>
      <c r="C93" s="178"/>
      <c r="D93" s="179" t="s">
        <v>67</v>
      </c>
      <c r="E93" s="191" t="s">
        <v>1042</v>
      </c>
      <c r="F93" s="191" t="s">
        <v>1043</v>
      </c>
      <c r="G93" s="178"/>
      <c r="H93" s="178"/>
      <c r="I93" s="181"/>
      <c r="J93" s="192">
        <f>BK93</f>
        <v>0</v>
      </c>
      <c r="K93" s="178"/>
      <c r="L93" s="183"/>
      <c r="M93" s="184"/>
      <c r="N93" s="185"/>
      <c r="O93" s="185"/>
      <c r="P93" s="186">
        <f>SUM(P94:P107)</f>
        <v>0</v>
      </c>
      <c r="Q93" s="185"/>
      <c r="R93" s="186">
        <f>SUM(R94:R107)</f>
        <v>9.7616327999999995E-3</v>
      </c>
      <c r="S93" s="185"/>
      <c r="T93" s="187">
        <f>SUM(T94:T107)</f>
        <v>0</v>
      </c>
      <c r="AR93" s="188" t="s">
        <v>78</v>
      </c>
      <c r="AT93" s="189" t="s">
        <v>67</v>
      </c>
      <c r="AU93" s="189" t="s">
        <v>76</v>
      </c>
      <c r="AY93" s="188" t="s">
        <v>166</v>
      </c>
      <c r="BK93" s="190">
        <f>SUM(BK94:BK107)</f>
        <v>0</v>
      </c>
    </row>
    <row r="94" spans="1:65" s="2" customFormat="1" ht="16.5" customHeight="1">
      <c r="A94" s="35"/>
      <c r="B94" s="36"/>
      <c r="C94" s="193" t="s">
        <v>76</v>
      </c>
      <c r="D94" s="193" t="s">
        <v>168</v>
      </c>
      <c r="E94" s="194" t="s">
        <v>1116</v>
      </c>
      <c r="F94" s="195" t="s">
        <v>1119</v>
      </c>
      <c r="G94" s="196" t="s">
        <v>1049</v>
      </c>
      <c r="H94" s="197">
        <v>1</v>
      </c>
      <c r="I94" s="198"/>
      <c r="J94" s="199">
        <f>ROUND(I94*H94,2)</f>
        <v>0</v>
      </c>
      <c r="K94" s="195" t="s">
        <v>19</v>
      </c>
      <c r="L94" s="40"/>
      <c r="M94" s="200" t="s">
        <v>19</v>
      </c>
      <c r="N94" s="201" t="s">
        <v>39</v>
      </c>
      <c r="O94" s="65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278</v>
      </c>
      <c r="AT94" s="204" t="s">
        <v>168</v>
      </c>
      <c r="AU94" s="204" t="s">
        <v>78</v>
      </c>
      <c r="AY94" s="18" t="s">
        <v>166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76</v>
      </c>
      <c r="BK94" s="205">
        <f>ROUND(I94*H94,2)</f>
        <v>0</v>
      </c>
      <c r="BL94" s="18" t="s">
        <v>278</v>
      </c>
      <c r="BM94" s="204" t="s">
        <v>1296</v>
      </c>
    </row>
    <row r="95" spans="1:65" s="2" customFormat="1" ht="21.75" customHeight="1">
      <c r="A95" s="35"/>
      <c r="B95" s="36"/>
      <c r="C95" s="193" t="s">
        <v>78</v>
      </c>
      <c r="D95" s="193" t="s">
        <v>168</v>
      </c>
      <c r="E95" s="194" t="s">
        <v>1047</v>
      </c>
      <c r="F95" s="195" t="s">
        <v>1297</v>
      </c>
      <c r="G95" s="196" t="s">
        <v>275</v>
      </c>
      <c r="H95" s="197">
        <v>1</v>
      </c>
      <c r="I95" s="198"/>
      <c r="J95" s="199">
        <f>ROUND(I95*H95,2)</f>
        <v>0</v>
      </c>
      <c r="K95" s="195" t="s">
        <v>19</v>
      </c>
      <c r="L95" s="40"/>
      <c r="M95" s="200" t="s">
        <v>19</v>
      </c>
      <c r="N95" s="201" t="s">
        <v>39</v>
      </c>
      <c r="O95" s="65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278</v>
      </c>
      <c r="AT95" s="204" t="s">
        <v>168</v>
      </c>
      <c r="AU95" s="204" t="s">
        <v>78</v>
      </c>
      <c r="AY95" s="18" t="s">
        <v>166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76</v>
      </c>
      <c r="BK95" s="205">
        <f>ROUND(I95*H95,2)</f>
        <v>0</v>
      </c>
      <c r="BL95" s="18" t="s">
        <v>278</v>
      </c>
      <c r="BM95" s="204" t="s">
        <v>1298</v>
      </c>
    </row>
    <row r="96" spans="1:65" s="13" customFormat="1" ht="11.25">
      <c r="B96" s="206"/>
      <c r="C96" s="207"/>
      <c r="D96" s="208" t="s">
        <v>175</v>
      </c>
      <c r="E96" s="209" t="s">
        <v>19</v>
      </c>
      <c r="F96" s="210" t="s">
        <v>1299</v>
      </c>
      <c r="G96" s="207"/>
      <c r="H96" s="209" t="s">
        <v>19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175</v>
      </c>
      <c r="AU96" s="216" t="s">
        <v>78</v>
      </c>
      <c r="AV96" s="13" t="s">
        <v>76</v>
      </c>
      <c r="AW96" s="13" t="s">
        <v>30</v>
      </c>
      <c r="AX96" s="13" t="s">
        <v>68</v>
      </c>
      <c r="AY96" s="216" t="s">
        <v>166</v>
      </c>
    </row>
    <row r="97" spans="1:65" s="14" customFormat="1" ht="11.25">
      <c r="B97" s="217"/>
      <c r="C97" s="218"/>
      <c r="D97" s="208" t="s">
        <v>175</v>
      </c>
      <c r="E97" s="219" t="s">
        <v>19</v>
      </c>
      <c r="F97" s="220" t="s">
        <v>76</v>
      </c>
      <c r="G97" s="218"/>
      <c r="H97" s="221">
        <v>1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175</v>
      </c>
      <c r="AU97" s="227" t="s">
        <v>78</v>
      </c>
      <c r="AV97" s="14" t="s">
        <v>78</v>
      </c>
      <c r="AW97" s="14" t="s">
        <v>30</v>
      </c>
      <c r="AX97" s="14" t="s">
        <v>76</v>
      </c>
      <c r="AY97" s="227" t="s">
        <v>166</v>
      </c>
    </row>
    <row r="98" spans="1:65" s="2" customFormat="1" ht="21.75" customHeight="1">
      <c r="A98" s="35"/>
      <c r="B98" s="36"/>
      <c r="C98" s="193" t="s">
        <v>183</v>
      </c>
      <c r="D98" s="193" t="s">
        <v>168</v>
      </c>
      <c r="E98" s="194" t="s">
        <v>1300</v>
      </c>
      <c r="F98" s="195" t="s">
        <v>1301</v>
      </c>
      <c r="G98" s="196" t="s">
        <v>1049</v>
      </c>
      <c r="H98" s="197">
        <v>1</v>
      </c>
      <c r="I98" s="198"/>
      <c r="J98" s="199">
        <f t="shared" ref="J98:J107" si="0">ROUND(I98*H98,2)</f>
        <v>0</v>
      </c>
      <c r="K98" s="195" t="s">
        <v>172</v>
      </c>
      <c r="L98" s="40"/>
      <c r="M98" s="200" t="s">
        <v>19</v>
      </c>
      <c r="N98" s="201" t="s">
        <v>39</v>
      </c>
      <c r="O98" s="65"/>
      <c r="P98" s="202">
        <f t="shared" ref="P98:P107" si="1">O98*H98</f>
        <v>0</v>
      </c>
      <c r="Q98" s="202">
        <v>6.4687644999999998E-3</v>
      </c>
      <c r="R98" s="202">
        <f t="shared" ref="R98:R107" si="2">Q98*H98</f>
        <v>6.4687644999999998E-3</v>
      </c>
      <c r="S98" s="202">
        <v>0</v>
      </c>
      <c r="T98" s="203">
        <f t="shared" ref="T98:T107" si="3"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278</v>
      </c>
      <c r="AT98" s="204" t="s">
        <v>168</v>
      </c>
      <c r="AU98" s="204" t="s">
        <v>78</v>
      </c>
      <c r="AY98" s="18" t="s">
        <v>166</v>
      </c>
      <c r="BE98" s="205">
        <f t="shared" ref="BE98:BE107" si="4">IF(N98="základní",J98,0)</f>
        <v>0</v>
      </c>
      <c r="BF98" s="205">
        <f t="shared" ref="BF98:BF107" si="5">IF(N98="snížená",J98,0)</f>
        <v>0</v>
      </c>
      <c r="BG98" s="205">
        <f t="shared" ref="BG98:BG107" si="6">IF(N98="zákl. přenesená",J98,0)</f>
        <v>0</v>
      </c>
      <c r="BH98" s="205">
        <f t="shared" ref="BH98:BH107" si="7">IF(N98="sníž. přenesená",J98,0)</f>
        <v>0</v>
      </c>
      <c r="BI98" s="205">
        <f t="shared" ref="BI98:BI107" si="8">IF(N98="nulová",J98,0)</f>
        <v>0</v>
      </c>
      <c r="BJ98" s="18" t="s">
        <v>76</v>
      </c>
      <c r="BK98" s="205">
        <f t="shared" ref="BK98:BK107" si="9">ROUND(I98*H98,2)</f>
        <v>0</v>
      </c>
      <c r="BL98" s="18" t="s">
        <v>278</v>
      </c>
      <c r="BM98" s="204" t="s">
        <v>1302</v>
      </c>
    </row>
    <row r="99" spans="1:65" s="2" customFormat="1" ht="21.75" customHeight="1">
      <c r="A99" s="35"/>
      <c r="B99" s="36"/>
      <c r="C99" s="193" t="s">
        <v>173</v>
      </c>
      <c r="D99" s="193" t="s">
        <v>168</v>
      </c>
      <c r="E99" s="194" t="s">
        <v>1303</v>
      </c>
      <c r="F99" s="195" t="s">
        <v>1304</v>
      </c>
      <c r="G99" s="196" t="s">
        <v>275</v>
      </c>
      <c r="H99" s="197">
        <v>1</v>
      </c>
      <c r="I99" s="198"/>
      <c r="J99" s="199">
        <f t="shared" si="0"/>
        <v>0</v>
      </c>
      <c r="K99" s="195" t="s">
        <v>172</v>
      </c>
      <c r="L99" s="40"/>
      <c r="M99" s="200" t="s">
        <v>19</v>
      </c>
      <c r="N99" s="201" t="s">
        <v>39</v>
      </c>
      <c r="O99" s="65"/>
      <c r="P99" s="202">
        <f t="shared" si="1"/>
        <v>0</v>
      </c>
      <c r="Q99" s="202">
        <v>6.7861530000000003E-4</v>
      </c>
      <c r="R99" s="202">
        <f t="shared" si="2"/>
        <v>6.7861530000000003E-4</v>
      </c>
      <c r="S99" s="202">
        <v>0</v>
      </c>
      <c r="T99" s="203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278</v>
      </c>
      <c r="AT99" s="204" t="s">
        <v>168</v>
      </c>
      <c r="AU99" s="204" t="s">
        <v>78</v>
      </c>
      <c r="AY99" s="18" t="s">
        <v>166</v>
      </c>
      <c r="BE99" s="205">
        <f t="shared" si="4"/>
        <v>0</v>
      </c>
      <c r="BF99" s="205">
        <f t="shared" si="5"/>
        <v>0</v>
      </c>
      <c r="BG99" s="205">
        <f t="shared" si="6"/>
        <v>0</v>
      </c>
      <c r="BH99" s="205">
        <f t="shared" si="7"/>
        <v>0</v>
      </c>
      <c r="BI99" s="205">
        <f t="shared" si="8"/>
        <v>0</v>
      </c>
      <c r="BJ99" s="18" t="s">
        <v>76</v>
      </c>
      <c r="BK99" s="205">
        <f t="shared" si="9"/>
        <v>0</v>
      </c>
      <c r="BL99" s="18" t="s">
        <v>278</v>
      </c>
      <c r="BM99" s="204" t="s">
        <v>1305</v>
      </c>
    </row>
    <row r="100" spans="1:65" s="2" customFormat="1" ht="33" customHeight="1">
      <c r="A100" s="35"/>
      <c r="B100" s="36"/>
      <c r="C100" s="193" t="s">
        <v>198</v>
      </c>
      <c r="D100" s="193" t="s">
        <v>168</v>
      </c>
      <c r="E100" s="194" t="s">
        <v>1132</v>
      </c>
      <c r="F100" s="195" t="s">
        <v>1133</v>
      </c>
      <c r="G100" s="196" t="s">
        <v>1049</v>
      </c>
      <c r="H100" s="197">
        <v>1</v>
      </c>
      <c r="I100" s="198"/>
      <c r="J100" s="199">
        <f t="shared" si="0"/>
        <v>0</v>
      </c>
      <c r="K100" s="195" t="s">
        <v>172</v>
      </c>
      <c r="L100" s="40"/>
      <c r="M100" s="200" t="s">
        <v>19</v>
      </c>
      <c r="N100" s="201" t="s">
        <v>39</v>
      </c>
      <c r="O100" s="65"/>
      <c r="P100" s="202">
        <f t="shared" si="1"/>
        <v>0</v>
      </c>
      <c r="Q100" s="202">
        <v>2.614253E-3</v>
      </c>
      <c r="R100" s="202">
        <f t="shared" si="2"/>
        <v>2.614253E-3</v>
      </c>
      <c r="S100" s="202">
        <v>0</v>
      </c>
      <c r="T100" s="203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278</v>
      </c>
      <c r="AT100" s="204" t="s">
        <v>168</v>
      </c>
      <c r="AU100" s="204" t="s">
        <v>78</v>
      </c>
      <c r="AY100" s="18" t="s">
        <v>166</v>
      </c>
      <c r="BE100" s="205">
        <f t="shared" si="4"/>
        <v>0</v>
      </c>
      <c r="BF100" s="205">
        <f t="shared" si="5"/>
        <v>0</v>
      </c>
      <c r="BG100" s="205">
        <f t="shared" si="6"/>
        <v>0</v>
      </c>
      <c r="BH100" s="205">
        <f t="shared" si="7"/>
        <v>0</v>
      </c>
      <c r="BI100" s="205">
        <f t="shared" si="8"/>
        <v>0</v>
      </c>
      <c r="BJ100" s="18" t="s">
        <v>76</v>
      </c>
      <c r="BK100" s="205">
        <f t="shared" si="9"/>
        <v>0</v>
      </c>
      <c r="BL100" s="18" t="s">
        <v>278</v>
      </c>
      <c r="BM100" s="204" t="s">
        <v>1306</v>
      </c>
    </row>
    <row r="101" spans="1:65" s="2" customFormat="1" ht="16.5" customHeight="1">
      <c r="A101" s="35"/>
      <c r="B101" s="36"/>
      <c r="C101" s="193" t="s">
        <v>204</v>
      </c>
      <c r="D101" s="193" t="s">
        <v>168</v>
      </c>
      <c r="E101" s="194" t="s">
        <v>1051</v>
      </c>
      <c r="F101" s="195" t="s">
        <v>1121</v>
      </c>
      <c r="G101" s="196" t="s">
        <v>275</v>
      </c>
      <c r="H101" s="197">
        <v>1</v>
      </c>
      <c r="I101" s="198"/>
      <c r="J101" s="199">
        <f t="shared" si="0"/>
        <v>0</v>
      </c>
      <c r="K101" s="195" t="s">
        <v>19</v>
      </c>
      <c r="L101" s="40"/>
      <c r="M101" s="200" t="s">
        <v>19</v>
      </c>
      <c r="N101" s="201" t="s">
        <v>39</v>
      </c>
      <c r="O101" s="65"/>
      <c r="P101" s="202">
        <f t="shared" si="1"/>
        <v>0</v>
      </c>
      <c r="Q101" s="202">
        <v>0</v>
      </c>
      <c r="R101" s="202">
        <f t="shared" si="2"/>
        <v>0</v>
      </c>
      <c r="S101" s="202">
        <v>0</v>
      </c>
      <c r="T101" s="203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278</v>
      </c>
      <c r="AT101" s="204" t="s">
        <v>168</v>
      </c>
      <c r="AU101" s="204" t="s">
        <v>78</v>
      </c>
      <c r="AY101" s="18" t="s">
        <v>166</v>
      </c>
      <c r="BE101" s="205">
        <f t="shared" si="4"/>
        <v>0</v>
      </c>
      <c r="BF101" s="205">
        <f t="shared" si="5"/>
        <v>0</v>
      </c>
      <c r="BG101" s="205">
        <f t="shared" si="6"/>
        <v>0</v>
      </c>
      <c r="BH101" s="205">
        <f t="shared" si="7"/>
        <v>0</v>
      </c>
      <c r="BI101" s="205">
        <f t="shared" si="8"/>
        <v>0</v>
      </c>
      <c r="BJ101" s="18" t="s">
        <v>76</v>
      </c>
      <c r="BK101" s="205">
        <f t="shared" si="9"/>
        <v>0</v>
      </c>
      <c r="BL101" s="18" t="s">
        <v>278</v>
      </c>
      <c r="BM101" s="204" t="s">
        <v>1307</v>
      </c>
    </row>
    <row r="102" spans="1:65" s="2" customFormat="1" ht="16.5" customHeight="1">
      <c r="A102" s="35"/>
      <c r="B102" s="36"/>
      <c r="C102" s="193" t="s">
        <v>210</v>
      </c>
      <c r="D102" s="193" t="s">
        <v>168</v>
      </c>
      <c r="E102" s="194" t="s">
        <v>1054</v>
      </c>
      <c r="F102" s="195" t="s">
        <v>1308</v>
      </c>
      <c r="G102" s="196" t="s">
        <v>275</v>
      </c>
      <c r="H102" s="197">
        <v>1</v>
      </c>
      <c r="I102" s="198"/>
      <c r="J102" s="199">
        <f t="shared" si="0"/>
        <v>0</v>
      </c>
      <c r="K102" s="195" t="s">
        <v>19</v>
      </c>
      <c r="L102" s="40"/>
      <c r="M102" s="200" t="s">
        <v>19</v>
      </c>
      <c r="N102" s="201" t="s">
        <v>39</v>
      </c>
      <c r="O102" s="65"/>
      <c r="P102" s="202">
        <f t="shared" si="1"/>
        <v>0</v>
      </c>
      <c r="Q102" s="202">
        <v>0</v>
      </c>
      <c r="R102" s="202">
        <f t="shared" si="2"/>
        <v>0</v>
      </c>
      <c r="S102" s="202">
        <v>0</v>
      </c>
      <c r="T102" s="203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278</v>
      </c>
      <c r="AT102" s="204" t="s">
        <v>168</v>
      </c>
      <c r="AU102" s="204" t="s">
        <v>78</v>
      </c>
      <c r="AY102" s="18" t="s">
        <v>166</v>
      </c>
      <c r="BE102" s="205">
        <f t="shared" si="4"/>
        <v>0</v>
      </c>
      <c r="BF102" s="205">
        <f t="shared" si="5"/>
        <v>0</v>
      </c>
      <c r="BG102" s="205">
        <f t="shared" si="6"/>
        <v>0</v>
      </c>
      <c r="BH102" s="205">
        <f t="shared" si="7"/>
        <v>0</v>
      </c>
      <c r="BI102" s="205">
        <f t="shared" si="8"/>
        <v>0</v>
      </c>
      <c r="BJ102" s="18" t="s">
        <v>76</v>
      </c>
      <c r="BK102" s="205">
        <f t="shared" si="9"/>
        <v>0</v>
      </c>
      <c r="BL102" s="18" t="s">
        <v>278</v>
      </c>
      <c r="BM102" s="204" t="s">
        <v>1309</v>
      </c>
    </row>
    <row r="103" spans="1:65" s="2" customFormat="1" ht="16.5" customHeight="1">
      <c r="A103" s="35"/>
      <c r="B103" s="36"/>
      <c r="C103" s="193" t="s">
        <v>188</v>
      </c>
      <c r="D103" s="193" t="s">
        <v>168</v>
      </c>
      <c r="E103" s="194" t="s">
        <v>1123</v>
      </c>
      <c r="F103" s="195" t="s">
        <v>1149</v>
      </c>
      <c r="G103" s="196" t="s">
        <v>275</v>
      </c>
      <c r="H103" s="197">
        <v>1</v>
      </c>
      <c r="I103" s="198"/>
      <c r="J103" s="199">
        <f t="shared" si="0"/>
        <v>0</v>
      </c>
      <c r="K103" s="195" t="s">
        <v>19</v>
      </c>
      <c r="L103" s="40"/>
      <c r="M103" s="200" t="s">
        <v>19</v>
      </c>
      <c r="N103" s="201" t="s">
        <v>39</v>
      </c>
      <c r="O103" s="65"/>
      <c r="P103" s="202">
        <f t="shared" si="1"/>
        <v>0</v>
      </c>
      <c r="Q103" s="202">
        <v>0</v>
      </c>
      <c r="R103" s="202">
        <f t="shared" si="2"/>
        <v>0</v>
      </c>
      <c r="S103" s="202">
        <v>0</v>
      </c>
      <c r="T103" s="203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278</v>
      </c>
      <c r="AT103" s="204" t="s">
        <v>168</v>
      </c>
      <c r="AU103" s="204" t="s">
        <v>78</v>
      </c>
      <c r="AY103" s="18" t="s">
        <v>166</v>
      </c>
      <c r="BE103" s="205">
        <f t="shared" si="4"/>
        <v>0</v>
      </c>
      <c r="BF103" s="205">
        <f t="shared" si="5"/>
        <v>0</v>
      </c>
      <c r="BG103" s="205">
        <f t="shared" si="6"/>
        <v>0</v>
      </c>
      <c r="BH103" s="205">
        <f t="shared" si="7"/>
        <v>0</v>
      </c>
      <c r="BI103" s="205">
        <f t="shared" si="8"/>
        <v>0</v>
      </c>
      <c r="BJ103" s="18" t="s">
        <v>76</v>
      </c>
      <c r="BK103" s="205">
        <f t="shared" si="9"/>
        <v>0</v>
      </c>
      <c r="BL103" s="18" t="s">
        <v>278</v>
      </c>
      <c r="BM103" s="204" t="s">
        <v>1310</v>
      </c>
    </row>
    <row r="104" spans="1:65" s="2" customFormat="1" ht="16.5" customHeight="1">
      <c r="A104" s="35"/>
      <c r="B104" s="36"/>
      <c r="C104" s="193" t="s">
        <v>230</v>
      </c>
      <c r="D104" s="193" t="s">
        <v>168</v>
      </c>
      <c r="E104" s="194" t="s">
        <v>1136</v>
      </c>
      <c r="F104" s="195" t="s">
        <v>1152</v>
      </c>
      <c r="G104" s="196" t="s">
        <v>275</v>
      </c>
      <c r="H104" s="197">
        <v>1</v>
      </c>
      <c r="I104" s="198"/>
      <c r="J104" s="199">
        <f t="shared" si="0"/>
        <v>0</v>
      </c>
      <c r="K104" s="195" t="s">
        <v>19</v>
      </c>
      <c r="L104" s="40"/>
      <c r="M104" s="200" t="s">
        <v>19</v>
      </c>
      <c r="N104" s="201" t="s">
        <v>39</v>
      </c>
      <c r="O104" s="65"/>
      <c r="P104" s="202">
        <f t="shared" si="1"/>
        <v>0</v>
      </c>
      <c r="Q104" s="202">
        <v>0</v>
      </c>
      <c r="R104" s="202">
        <f t="shared" si="2"/>
        <v>0</v>
      </c>
      <c r="S104" s="202">
        <v>0</v>
      </c>
      <c r="T104" s="203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278</v>
      </c>
      <c r="AT104" s="204" t="s">
        <v>168</v>
      </c>
      <c r="AU104" s="204" t="s">
        <v>78</v>
      </c>
      <c r="AY104" s="18" t="s">
        <v>166</v>
      </c>
      <c r="BE104" s="205">
        <f t="shared" si="4"/>
        <v>0</v>
      </c>
      <c r="BF104" s="205">
        <f t="shared" si="5"/>
        <v>0</v>
      </c>
      <c r="BG104" s="205">
        <f t="shared" si="6"/>
        <v>0</v>
      </c>
      <c r="BH104" s="205">
        <f t="shared" si="7"/>
        <v>0</v>
      </c>
      <c r="BI104" s="205">
        <f t="shared" si="8"/>
        <v>0</v>
      </c>
      <c r="BJ104" s="18" t="s">
        <v>76</v>
      </c>
      <c r="BK104" s="205">
        <f t="shared" si="9"/>
        <v>0</v>
      </c>
      <c r="BL104" s="18" t="s">
        <v>278</v>
      </c>
      <c r="BM104" s="204" t="s">
        <v>1311</v>
      </c>
    </row>
    <row r="105" spans="1:65" s="2" customFormat="1" ht="16.5" customHeight="1">
      <c r="A105" s="35"/>
      <c r="B105" s="36"/>
      <c r="C105" s="193" t="s">
        <v>239</v>
      </c>
      <c r="D105" s="193" t="s">
        <v>168</v>
      </c>
      <c r="E105" s="194" t="s">
        <v>1312</v>
      </c>
      <c r="F105" s="195" t="s">
        <v>1155</v>
      </c>
      <c r="G105" s="196" t="s">
        <v>275</v>
      </c>
      <c r="H105" s="197">
        <v>1</v>
      </c>
      <c r="I105" s="198"/>
      <c r="J105" s="199">
        <f t="shared" si="0"/>
        <v>0</v>
      </c>
      <c r="K105" s="195" t="s">
        <v>19</v>
      </c>
      <c r="L105" s="40"/>
      <c r="M105" s="200" t="s">
        <v>19</v>
      </c>
      <c r="N105" s="201" t="s">
        <v>39</v>
      </c>
      <c r="O105" s="65"/>
      <c r="P105" s="202">
        <f t="shared" si="1"/>
        <v>0</v>
      </c>
      <c r="Q105" s="202">
        <v>0</v>
      </c>
      <c r="R105" s="202">
        <f t="shared" si="2"/>
        <v>0</v>
      </c>
      <c r="S105" s="202">
        <v>0</v>
      </c>
      <c r="T105" s="203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278</v>
      </c>
      <c r="AT105" s="204" t="s">
        <v>168</v>
      </c>
      <c r="AU105" s="204" t="s">
        <v>78</v>
      </c>
      <c r="AY105" s="18" t="s">
        <v>166</v>
      </c>
      <c r="BE105" s="205">
        <f t="shared" si="4"/>
        <v>0</v>
      </c>
      <c r="BF105" s="205">
        <f t="shared" si="5"/>
        <v>0</v>
      </c>
      <c r="BG105" s="205">
        <f t="shared" si="6"/>
        <v>0</v>
      </c>
      <c r="BH105" s="205">
        <f t="shared" si="7"/>
        <v>0</v>
      </c>
      <c r="BI105" s="205">
        <f t="shared" si="8"/>
        <v>0</v>
      </c>
      <c r="BJ105" s="18" t="s">
        <v>76</v>
      </c>
      <c r="BK105" s="205">
        <f t="shared" si="9"/>
        <v>0</v>
      </c>
      <c r="BL105" s="18" t="s">
        <v>278</v>
      </c>
      <c r="BM105" s="204" t="s">
        <v>1313</v>
      </c>
    </row>
    <row r="106" spans="1:65" s="2" customFormat="1" ht="16.5" customHeight="1">
      <c r="A106" s="35"/>
      <c r="B106" s="36"/>
      <c r="C106" s="193" t="s">
        <v>243</v>
      </c>
      <c r="D106" s="193" t="s">
        <v>168</v>
      </c>
      <c r="E106" s="194" t="s">
        <v>1314</v>
      </c>
      <c r="F106" s="195" t="s">
        <v>1137</v>
      </c>
      <c r="G106" s="196" t="s">
        <v>275</v>
      </c>
      <c r="H106" s="197">
        <v>1</v>
      </c>
      <c r="I106" s="198"/>
      <c r="J106" s="199">
        <f t="shared" si="0"/>
        <v>0</v>
      </c>
      <c r="K106" s="195" t="s">
        <v>19</v>
      </c>
      <c r="L106" s="40"/>
      <c r="M106" s="200" t="s">
        <v>19</v>
      </c>
      <c r="N106" s="201" t="s">
        <v>39</v>
      </c>
      <c r="O106" s="65"/>
      <c r="P106" s="202">
        <f t="shared" si="1"/>
        <v>0</v>
      </c>
      <c r="Q106" s="202">
        <v>0</v>
      </c>
      <c r="R106" s="202">
        <f t="shared" si="2"/>
        <v>0</v>
      </c>
      <c r="S106" s="202">
        <v>0</v>
      </c>
      <c r="T106" s="203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278</v>
      </c>
      <c r="AT106" s="204" t="s">
        <v>168</v>
      </c>
      <c r="AU106" s="204" t="s">
        <v>78</v>
      </c>
      <c r="AY106" s="18" t="s">
        <v>166</v>
      </c>
      <c r="BE106" s="205">
        <f t="shared" si="4"/>
        <v>0</v>
      </c>
      <c r="BF106" s="205">
        <f t="shared" si="5"/>
        <v>0</v>
      </c>
      <c r="BG106" s="205">
        <f t="shared" si="6"/>
        <v>0</v>
      </c>
      <c r="BH106" s="205">
        <f t="shared" si="7"/>
        <v>0</v>
      </c>
      <c r="BI106" s="205">
        <f t="shared" si="8"/>
        <v>0</v>
      </c>
      <c r="BJ106" s="18" t="s">
        <v>76</v>
      </c>
      <c r="BK106" s="205">
        <f t="shared" si="9"/>
        <v>0</v>
      </c>
      <c r="BL106" s="18" t="s">
        <v>278</v>
      </c>
      <c r="BM106" s="204" t="s">
        <v>1315</v>
      </c>
    </row>
    <row r="107" spans="1:65" s="2" customFormat="1" ht="33" customHeight="1">
      <c r="A107" s="35"/>
      <c r="B107" s="36"/>
      <c r="C107" s="193" t="s">
        <v>249</v>
      </c>
      <c r="D107" s="193" t="s">
        <v>168</v>
      </c>
      <c r="E107" s="194" t="s">
        <v>1157</v>
      </c>
      <c r="F107" s="195" t="s">
        <v>1158</v>
      </c>
      <c r="G107" s="196" t="s">
        <v>187</v>
      </c>
      <c r="H107" s="197">
        <v>0.14099999999999999</v>
      </c>
      <c r="I107" s="198"/>
      <c r="J107" s="199">
        <f t="shared" si="0"/>
        <v>0</v>
      </c>
      <c r="K107" s="195" t="s">
        <v>172</v>
      </c>
      <c r="L107" s="40"/>
      <c r="M107" s="200" t="s">
        <v>19</v>
      </c>
      <c r="N107" s="201" t="s">
        <v>39</v>
      </c>
      <c r="O107" s="65"/>
      <c r="P107" s="202">
        <f t="shared" si="1"/>
        <v>0</v>
      </c>
      <c r="Q107" s="202">
        <v>0</v>
      </c>
      <c r="R107" s="202">
        <f t="shared" si="2"/>
        <v>0</v>
      </c>
      <c r="S107" s="202">
        <v>0</v>
      </c>
      <c r="T107" s="203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278</v>
      </c>
      <c r="AT107" s="204" t="s">
        <v>168</v>
      </c>
      <c r="AU107" s="204" t="s">
        <v>78</v>
      </c>
      <c r="AY107" s="18" t="s">
        <v>166</v>
      </c>
      <c r="BE107" s="205">
        <f t="shared" si="4"/>
        <v>0</v>
      </c>
      <c r="BF107" s="205">
        <f t="shared" si="5"/>
        <v>0</v>
      </c>
      <c r="BG107" s="205">
        <f t="shared" si="6"/>
        <v>0</v>
      </c>
      <c r="BH107" s="205">
        <f t="shared" si="7"/>
        <v>0</v>
      </c>
      <c r="BI107" s="205">
        <f t="shared" si="8"/>
        <v>0</v>
      </c>
      <c r="BJ107" s="18" t="s">
        <v>76</v>
      </c>
      <c r="BK107" s="205">
        <f t="shared" si="9"/>
        <v>0</v>
      </c>
      <c r="BL107" s="18" t="s">
        <v>278</v>
      </c>
      <c r="BM107" s="204" t="s">
        <v>1316</v>
      </c>
    </row>
    <row r="108" spans="1:65" s="12" customFormat="1" ht="22.9" customHeight="1">
      <c r="B108" s="177"/>
      <c r="C108" s="178"/>
      <c r="D108" s="179" t="s">
        <v>67</v>
      </c>
      <c r="E108" s="191" t="s">
        <v>1063</v>
      </c>
      <c r="F108" s="191" t="s">
        <v>1064</v>
      </c>
      <c r="G108" s="178"/>
      <c r="H108" s="178"/>
      <c r="I108" s="181"/>
      <c r="J108" s="192">
        <f>BK108</f>
        <v>0</v>
      </c>
      <c r="K108" s="178"/>
      <c r="L108" s="183"/>
      <c r="M108" s="184"/>
      <c r="N108" s="185"/>
      <c r="O108" s="185"/>
      <c r="P108" s="186">
        <f>SUM(P109:P123)</f>
        <v>0</v>
      </c>
      <c r="Q108" s="185"/>
      <c r="R108" s="186">
        <f>SUM(R109:R123)</f>
        <v>0.26535639000000005</v>
      </c>
      <c r="S108" s="185"/>
      <c r="T108" s="187">
        <f>SUM(T109:T123)</f>
        <v>0</v>
      </c>
      <c r="AR108" s="188" t="s">
        <v>78</v>
      </c>
      <c r="AT108" s="189" t="s">
        <v>67</v>
      </c>
      <c r="AU108" s="189" t="s">
        <v>76</v>
      </c>
      <c r="AY108" s="188" t="s">
        <v>166</v>
      </c>
      <c r="BK108" s="190">
        <f>SUM(BK109:BK123)</f>
        <v>0</v>
      </c>
    </row>
    <row r="109" spans="1:65" s="2" customFormat="1" ht="21.75" customHeight="1">
      <c r="A109" s="35"/>
      <c r="B109" s="36"/>
      <c r="C109" s="193" t="s">
        <v>257</v>
      </c>
      <c r="D109" s="193" t="s">
        <v>168</v>
      </c>
      <c r="E109" s="194" t="s">
        <v>1160</v>
      </c>
      <c r="F109" s="195" t="s">
        <v>1161</v>
      </c>
      <c r="G109" s="196" t="s">
        <v>337</v>
      </c>
      <c r="H109" s="197">
        <v>185</v>
      </c>
      <c r="I109" s="198"/>
      <c r="J109" s="199">
        <f t="shared" ref="J109:J123" si="10">ROUND(I109*H109,2)</f>
        <v>0</v>
      </c>
      <c r="K109" s="195" t="s">
        <v>172</v>
      </c>
      <c r="L109" s="40"/>
      <c r="M109" s="200" t="s">
        <v>19</v>
      </c>
      <c r="N109" s="201" t="s">
        <v>39</v>
      </c>
      <c r="O109" s="65"/>
      <c r="P109" s="202">
        <f t="shared" ref="P109:P123" si="11">O109*H109</f>
        <v>0</v>
      </c>
      <c r="Q109" s="202">
        <v>4.9658000000000005E-4</v>
      </c>
      <c r="R109" s="202">
        <f t="shared" ref="R109:R123" si="12">Q109*H109</f>
        <v>9.1867300000000013E-2</v>
      </c>
      <c r="S109" s="202">
        <v>0</v>
      </c>
      <c r="T109" s="203">
        <f t="shared" ref="T109:T123" si="13"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278</v>
      </c>
      <c r="AT109" s="204" t="s">
        <v>168</v>
      </c>
      <c r="AU109" s="204" t="s">
        <v>78</v>
      </c>
      <c r="AY109" s="18" t="s">
        <v>166</v>
      </c>
      <c r="BE109" s="205">
        <f t="shared" ref="BE109:BE123" si="14">IF(N109="základní",J109,0)</f>
        <v>0</v>
      </c>
      <c r="BF109" s="205">
        <f t="shared" ref="BF109:BF123" si="15">IF(N109="snížená",J109,0)</f>
        <v>0</v>
      </c>
      <c r="BG109" s="205">
        <f t="shared" ref="BG109:BG123" si="16">IF(N109="zákl. přenesená",J109,0)</f>
        <v>0</v>
      </c>
      <c r="BH109" s="205">
        <f t="shared" ref="BH109:BH123" si="17">IF(N109="sníž. přenesená",J109,0)</f>
        <v>0</v>
      </c>
      <c r="BI109" s="205">
        <f t="shared" ref="BI109:BI123" si="18">IF(N109="nulová",J109,0)</f>
        <v>0</v>
      </c>
      <c r="BJ109" s="18" t="s">
        <v>76</v>
      </c>
      <c r="BK109" s="205">
        <f t="shared" ref="BK109:BK123" si="19">ROUND(I109*H109,2)</f>
        <v>0</v>
      </c>
      <c r="BL109" s="18" t="s">
        <v>278</v>
      </c>
      <c r="BM109" s="204" t="s">
        <v>1317</v>
      </c>
    </row>
    <row r="110" spans="1:65" s="2" customFormat="1" ht="21.75" customHeight="1">
      <c r="A110" s="35"/>
      <c r="B110" s="36"/>
      <c r="C110" s="193" t="s">
        <v>266</v>
      </c>
      <c r="D110" s="193" t="s">
        <v>168</v>
      </c>
      <c r="E110" s="194" t="s">
        <v>1163</v>
      </c>
      <c r="F110" s="195" t="s">
        <v>1164</v>
      </c>
      <c r="G110" s="196" t="s">
        <v>337</v>
      </c>
      <c r="H110" s="197">
        <v>63</v>
      </c>
      <c r="I110" s="198"/>
      <c r="J110" s="199">
        <f t="shared" si="10"/>
        <v>0</v>
      </c>
      <c r="K110" s="195" t="s">
        <v>172</v>
      </c>
      <c r="L110" s="40"/>
      <c r="M110" s="200" t="s">
        <v>19</v>
      </c>
      <c r="N110" s="201" t="s">
        <v>39</v>
      </c>
      <c r="O110" s="65"/>
      <c r="P110" s="202">
        <f t="shared" si="11"/>
        <v>0</v>
      </c>
      <c r="Q110" s="202">
        <v>6.1054000000000002E-4</v>
      </c>
      <c r="R110" s="202">
        <f t="shared" si="12"/>
        <v>3.8464020000000002E-2</v>
      </c>
      <c r="S110" s="202">
        <v>0</v>
      </c>
      <c r="T110" s="203">
        <f t="shared" si="1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278</v>
      </c>
      <c r="AT110" s="204" t="s">
        <v>168</v>
      </c>
      <c r="AU110" s="204" t="s">
        <v>78</v>
      </c>
      <c r="AY110" s="18" t="s">
        <v>166</v>
      </c>
      <c r="BE110" s="205">
        <f t="shared" si="14"/>
        <v>0</v>
      </c>
      <c r="BF110" s="205">
        <f t="shared" si="15"/>
        <v>0</v>
      </c>
      <c r="BG110" s="205">
        <f t="shared" si="16"/>
        <v>0</v>
      </c>
      <c r="BH110" s="205">
        <f t="shared" si="17"/>
        <v>0</v>
      </c>
      <c r="BI110" s="205">
        <f t="shared" si="18"/>
        <v>0</v>
      </c>
      <c r="BJ110" s="18" t="s">
        <v>76</v>
      </c>
      <c r="BK110" s="205">
        <f t="shared" si="19"/>
        <v>0</v>
      </c>
      <c r="BL110" s="18" t="s">
        <v>278</v>
      </c>
      <c r="BM110" s="204" t="s">
        <v>1318</v>
      </c>
    </row>
    <row r="111" spans="1:65" s="2" customFormat="1" ht="21.75" customHeight="1">
      <c r="A111" s="35"/>
      <c r="B111" s="36"/>
      <c r="C111" s="193" t="s">
        <v>8</v>
      </c>
      <c r="D111" s="193" t="s">
        <v>168</v>
      </c>
      <c r="E111" s="194" t="s">
        <v>1166</v>
      </c>
      <c r="F111" s="195" t="s">
        <v>1167</v>
      </c>
      <c r="G111" s="196" t="s">
        <v>337</v>
      </c>
      <c r="H111" s="197">
        <v>79</v>
      </c>
      <c r="I111" s="198"/>
      <c r="J111" s="199">
        <f t="shared" si="10"/>
        <v>0</v>
      </c>
      <c r="K111" s="195" t="s">
        <v>172</v>
      </c>
      <c r="L111" s="40"/>
      <c r="M111" s="200" t="s">
        <v>19</v>
      </c>
      <c r="N111" s="201" t="s">
        <v>39</v>
      </c>
      <c r="O111" s="65"/>
      <c r="P111" s="202">
        <f t="shared" si="11"/>
        <v>0</v>
      </c>
      <c r="Q111" s="202">
        <v>9.1536999999999999E-4</v>
      </c>
      <c r="R111" s="202">
        <f t="shared" si="12"/>
        <v>7.2314229999999993E-2</v>
      </c>
      <c r="S111" s="202">
        <v>0</v>
      </c>
      <c r="T111" s="203">
        <f t="shared" si="1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278</v>
      </c>
      <c r="AT111" s="204" t="s">
        <v>168</v>
      </c>
      <c r="AU111" s="204" t="s">
        <v>78</v>
      </c>
      <c r="AY111" s="18" t="s">
        <v>166</v>
      </c>
      <c r="BE111" s="205">
        <f t="shared" si="14"/>
        <v>0</v>
      </c>
      <c r="BF111" s="205">
        <f t="shared" si="15"/>
        <v>0</v>
      </c>
      <c r="BG111" s="205">
        <f t="shared" si="16"/>
        <v>0</v>
      </c>
      <c r="BH111" s="205">
        <f t="shared" si="17"/>
        <v>0</v>
      </c>
      <c r="BI111" s="205">
        <f t="shared" si="18"/>
        <v>0</v>
      </c>
      <c r="BJ111" s="18" t="s">
        <v>76</v>
      </c>
      <c r="BK111" s="205">
        <f t="shared" si="19"/>
        <v>0</v>
      </c>
      <c r="BL111" s="18" t="s">
        <v>278</v>
      </c>
      <c r="BM111" s="204" t="s">
        <v>1319</v>
      </c>
    </row>
    <row r="112" spans="1:65" s="2" customFormat="1" ht="21.75" customHeight="1">
      <c r="A112" s="35"/>
      <c r="B112" s="36"/>
      <c r="C112" s="193" t="s">
        <v>278</v>
      </c>
      <c r="D112" s="193" t="s">
        <v>168</v>
      </c>
      <c r="E112" s="194" t="s">
        <v>1169</v>
      </c>
      <c r="F112" s="195" t="s">
        <v>1170</v>
      </c>
      <c r="G112" s="196" t="s">
        <v>337</v>
      </c>
      <c r="H112" s="197">
        <v>36</v>
      </c>
      <c r="I112" s="198"/>
      <c r="J112" s="199">
        <f t="shared" si="10"/>
        <v>0</v>
      </c>
      <c r="K112" s="195" t="s">
        <v>172</v>
      </c>
      <c r="L112" s="40"/>
      <c r="M112" s="200" t="s">
        <v>19</v>
      </c>
      <c r="N112" s="201" t="s">
        <v>39</v>
      </c>
      <c r="O112" s="65"/>
      <c r="P112" s="202">
        <f t="shared" si="11"/>
        <v>0</v>
      </c>
      <c r="Q112" s="202">
        <v>1.1899E-3</v>
      </c>
      <c r="R112" s="202">
        <f t="shared" si="12"/>
        <v>4.2836400000000004E-2</v>
      </c>
      <c r="S112" s="202">
        <v>0</v>
      </c>
      <c r="T112" s="203">
        <f t="shared" si="1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278</v>
      </c>
      <c r="AT112" s="204" t="s">
        <v>168</v>
      </c>
      <c r="AU112" s="204" t="s">
        <v>78</v>
      </c>
      <c r="AY112" s="18" t="s">
        <v>166</v>
      </c>
      <c r="BE112" s="205">
        <f t="shared" si="14"/>
        <v>0</v>
      </c>
      <c r="BF112" s="205">
        <f t="shared" si="15"/>
        <v>0</v>
      </c>
      <c r="BG112" s="205">
        <f t="shared" si="16"/>
        <v>0</v>
      </c>
      <c r="BH112" s="205">
        <f t="shared" si="17"/>
        <v>0</v>
      </c>
      <c r="BI112" s="205">
        <f t="shared" si="18"/>
        <v>0</v>
      </c>
      <c r="BJ112" s="18" t="s">
        <v>76</v>
      </c>
      <c r="BK112" s="205">
        <f t="shared" si="19"/>
        <v>0</v>
      </c>
      <c r="BL112" s="18" t="s">
        <v>278</v>
      </c>
      <c r="BM112" s="204" t="s">
        <v>1320</v>
      </c>
    </row>
    <row r="113" spans="1:65" s="2" customFormat="1" ht="21.75" customHeight="1">
      <c r="A113" s="35"/>
      <c r="B113" s="36"/>
      <c r="C113" s="193" t="s">
        <v>282</v>
      </c>
      <c r="D113" s="193" t="s">
        <v>168</v>
      </c>
      <c r="E113" s="194" t="s">
        <v>1172</v>
      </c>
      <c r="F113" s="195" t="s">
        <v>1173</v>
      </c>
      <c r="G113" s="196" t="s">
        <v>337</v>
      </c>
      <c r="H113" s="197">
        <v>12</v>
      </c>
      <c r="I113" s="198"/>
      <c r="J113" s="199">
        <f t="shared" si="10"/>
        <v>0</v>
      </c>
      <c r="K113" s="195" t="s">
        <v>172</v>
      </c>
      <c r="L113" s="40"/>
      <c r="M113" s="200" t="s">
        <v>19</v>
      </c>
      <c r="N113" s="201" t="s">
        <v>39</v>
      </c>
      <c r="O113" s="65"/>
      <c r="P113" s="202">
        <f t="shared" si="11"/>
        <v>0</v>
      </c>
      <c r="Q113" s="202">
        <v>1.50187E-3</v>
      </c>
      <c r="R113" s="202">
        <f t="shared" si="12"/>
        <v>1.8022440000000001E-2</v>
      </c>
      <c r="S113" s="202">
        <v>0</v>
      </c>
      <c r="T113" s="203">
        <f t="shared" si="1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278</v>
      </c>
      <c r="AT113" s="204" t="s">
        <v>168</v>
      </c>
      <c r="AU113" s="204" t="s">
        <v>78</v>
      </c>
      <c r="AY113" s="18" t="s">
        <v>166</v>
      </c>
      <c r="BE113" s="205">
        <f t="shared" si="14"/>
        <v>0</v>
      </c>
      <c r="BF113" s="205">
        <f t="shared" si="15"/>
        <v>0</v>
      </c>
      <c r="BG113" s="205">
        <f t="shared" si="16"/>
        <v>0</v>
      </c>
      <c r="BH113" s="205">
        <f t="shared" si="17"/>
        <v>0</v>
      </c>
      <c r="BI113" s="205">
        <f t="shared" si="18"/>
        <v>0</v>
      </c>
      <c r="BJ113" s="18" t="s">
        <v>76</v>
      </c>
      <c r="BK113" s="205">
        <f t="shared" si="19"/>
        <v>0</v>
      </c>
      <c r="BL113" s="18" t="s">
        <v>278</v>
      </c>
      <c r="BM113" s="204" t="s">
        <v>1321</v>
      </c>
    </row>
    <row r="114" spans="1:65" s="2" customFormat="1" ht="33" customHeight="1">
      <c r="A114" s="35"/>
      <c r="B114" s="36"/>
      <c r="C114" s="193" t="s">
        <v>287</v>
      </c>
      <c r="D114" s="193" t="s">
        <v>168</v>
      </c>
      <c r="E114" s="194" t="s">
        <v>1178</v>
      </c>
      <c r="F114" s="195" t="s">
        <v>1179</v>
      </c>
      <c r="G114" s="196" t="s">
        <v>337</v>
      </c>
      <c r="H114" s="197">
        <v>375</v>
      </c>
      <c r="I114" s="198"/>
      <c r="J114" s="199">
        <f t="shared" si="10"/>
        <v>0</v>
      </c>
      <c r="K114" s="195" t="s">
        <v>172</v>
      </c>
      <c r="L114" s="40"/>
      <c r="M114" s="200" t="s">
        <v>19</v>
      </c>
      <c r="N114" s="201" t="s">
        <v>39</v>
      </c>
      <c r="O114" s="65"/>
      <c r="P114" s="202">
        <f t="shared" si="11"/>
        <v>0</v>
      </c>
      <c r="Q114" s="202">
        <v>0</v>
      </c>
      <c r="R114" s="202">
        <f t="shared" si="12"/>
        <v>0</v>
      </c>
      <c r="S114" s="202">
        <v>0</v>
      </c>
      <c r="T114" s="203">
        <f t="shared" si="1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278</v>
      </c>
      <c r="AT114" s="204" t="s">
        <v>168</v>
      </c>
      <c r="AU114" s="204" t="s">
        <v>78</v>
      </c>
      <c r="AY114" s="18" t="s">
        <v>166</v>
      </c>
      <c r="BE114" s="205">
        <f t="shared" si="14"/>
        <v>0</v>
      </c>
      <c r="BF114" s="205">
        <f t="shared" si="15"/>
        <v>0</v>
      </c>
      <c r="BG114" s="205">
        <f t="shared" si="16"/>
        <v>0</v>
      </c>
      <c r="BH114" s="205">
        <f t="shared" si="17"/>
        <v>0</v>
      </c>
      <c r="BI114" s="205">
        <f t="shared" si="18"/>
        <v>0</v>
      </c>
      <c r="BJ114" s="18" t="s">
        <v>76</v>
      </c>
      <c r="BK114" s="205">
        <f t="shared" si="19"/>
        <v>0</v>
      </c>
      <c r="BL114" s="18" t="s">
        <v>278</v>
      </c>
      <c r="BM114" s="204" t="s">
        <v>1322</v>
      </c>
    </row>
    <row r="115" spans="1:65" s="2" customFormat="1" ht="16.5" customHeight="1">
      <c r="A115" s="35"/>
      <c r="B115" s="36"/>
      <c r="C115" s="193" t="s">
        <v>291</v>
      </c>
      <c r="D115" s="193" t="s">
        <v>168</v>
      </c>
      <c r="E115" s="194" t="s">
        <v>1323</v>
      </c>
      <c r="F115" s="195" t="s">
        <v>1324</v>
      </c>
      <c r="G115" s="196" t="s">
        <v>275</v>
      </c>
      <c r="H115" s="197">
        <v>35</v>
      </c>
      <c r="I115" s="198"/>
      <c r="J115" s="199">
        <f t="shared" si="10"/>
        <v>0</v>
      </c>
      <c r="K115" s="195" t="s">
        <v>19</v>
      </c>
      <c r="L115" s="40"/>
      <c r="M115" s="200" t="s">
        <v>19</v>
      </c>
      <c r="N115" s="201" t="s">
        <v>39</v>
      </c>
      <c r="O115" s="65"/>
      <c r="P115" s="202">
        <f t="shared" si="11"/>
        <v>0</v>
      </c>
      <c r="Q115" s="202">
        <v>0</v>
      </c>
      <c r="R115" s="202">
        <f t="shared" si="12"/>
        <v>0</v>
      </c>
      <c r="S115" s="202">
        <v>0</v>
      </c>
      <c r="T115" s="203">
        <f t="shared" si="1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278</v>
      </c>
      <c r="AT115" s="204" t="s">
        <v>168</v>
      </c>
      <c r="AU115" s="204" t="s">
        <v>78</v>
      </c>
      <c r="AY115" s="18" t="s">
        <v>166</v>
      </c>
      <c r="BE115" s="205">
        <f t="shared" si="14"/>
        <v>0</v>
      </c>
      <c r="BF115" s="205">
        <f t="shared" si="15"/>
        <v>0</v>
      </c>
      <c r="BG115" s="205">
        <f t="shared" si="16"/>
        <v>0</v>
      </c>
      <c r="BH115" s="205">
        <f t="shared" si="17"/>
        <v>0</v>
      </c>
      <c r="BI115" s="205">
        <f t="shared" si="18"/>
        <v>0</v>
      </c>
      <c r="BJ115" s="18" t="s">
        <v>76</v>
      </c>
      <c r="BK115" s="205">
        <f t="shared" si="19"/>
        <v>0</v>
      </c>
      <c r="BL115" s="18" t="s">
        <v>278</v>
      </c>
      <c r="BM115" s="204" t="s">
        <v>1325</v>
      </c>
    </row>
    <row r="116" spans="1:65" s="2" customFormat="1" ht="16.5" customHeight="1">
      <c r="A116" s="35"/>
      <c r="B116" s="36"/>
      <c r="C116" s="193" t="s">
        <v>297</v>
      </c>
      <c r="D116" s="193" t="s">
        <v>168</v>
      </c>
      <c r="E116" s="194" t="s">
        <v>1184</v>
      </c>
      <c r="F116" s="195" t="s">
        <v>1326</v>
      </c>
      <c r="G116" s="196" t="s">
        <v>275</v>
      </c>
      <c r="H116" s="197">
        <v>56</v>
      </c>
      <c r="I116" s="198"/>
      <c r="J116" s="199">
        <f t="shared" si="10"/>
        <v>0</v>
      </c>
      <c r="K116" s="195" t="s">
        <v>19</v>
      </c>
      <c r="L116" s="40"/>
      <c r="M116" s="200" t="s">
        <v>19</v>
      </c>
      <c r="N116" s="201" t="s">
        <v>39</v>
      </c>
      <c r="O116" s="65"/>
      <c r="P116" s="202">
        <f t="shared" si="11"/>
        <v>0</v>
      </c>
      <c r="Q116" s="202">
        <v>0</v>
      </c>
      <c r="R116" s="202">
        <f t="shared" si="12"/>
        <v>0</v>
      </c>
      <c r="S116" s="202">
        <v>0</v>
      </c>
      <c r="T116" s="203">
        <f t="shared" si="1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278</v>
      </c>
      <c r="AT116" s="204" t="s">
        <v>168</v>
      </c>
      <c r="AU116" s="204" t="s">
        <v>78</v>
      </c>
      <c r="AY116" s="18" t="s">
        <v>166</v>
      </c>
      <c r="BE116" s="205">
        <f t="shared" si="14"/>
        <v>0</v>
      </c>
      <c r="BF116" s="205">
        <f t="shared" si="15"/>
        <v>0</v>
      </c>
      <c r="BG116" s="205">
        <f t="shared" si="16"/>
        <v>0</v>
      </c>
      <c r="BH116" s="205">
        <f t="shared" si="17"/>
        <v>0</v>
      </c>
      <c r="BI116" s="205">
        <f t="shared" si="18"/>
        <v>0</v>
      </c>
      <c r="BJ116" s="18" t="s">
        <v>76</v>
      </c>
      <c r="BK116" s="205">
        <f t="shared" si="19"/>
        <v>0</v>
      </c>
      <c r="BL116" s="18" t="s">
        <v>278</v>
      </c>
      <c r="BM116" s="204" t="s">
        <v>1327</v>
      </c>
    </row>
    <row r="117" spans="1:65" s="2" customFormat="1" ht="16.5" customHeight="1">
      <c r="A117" s="35"/>
      <c r="B117" s="36"/>
      <c r="C117" s="193" t="s">
        <v>7</v>
      </c>
      <c r="D117" s="193" t="s">
        <v>168</v>
      </c>
      <c r="E117" s="194" t="s">
        <v>1187</v>
      </c>
      <c r="F117" s="195" t="s">
        <v>1188</v>
      </c>
      <c r="G117" s="196" t="s">
        <v>1049</v>
      </c>
      <c r="H117" s="197">
        <v>1</v>
      </c>
      <c r="I117" s="198"/>
      <c r="J117" s="199">
        <f t="shared" si="10"/>
        <v>0</v>
      </c>
      <c r="K117" s="195" t="s">
        <v>19</v>
      </c>
      <c r="L117" s="40"/>
      <c r="M117" s="200" t="s">
        <v>19</v>
      </c>
      <c r="N117" s="201" t="s">
        <v>39</v>
      </c>
      <c r="O117" s="65"/>
      <c r="P117" s="202">
        <f t="shared" si="11"/>
        <v>0</v>
      </c>
      <c r="Q117" s="202">
        <v>0</v>
      </c>
      <c r="R117" s="202">
        <f t="shared" si="12"/>
        <v>0</v>
      </c>
      <c r="S117" s="202">
        <v>0</v>
      </c>
      <c r="T117" s="203">
        <f t="shared" si="1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278</v>
      </c>
      <c r="AT117" s="204" t="s">
        <v>168</v>
      </c>
      <c r="AU117" s="204" t="s">
        <v>78</v>
      </c>
      <c r="AY117" s="18" t="s">
        <v>166</v>
      </c>
      <c r="BE117" s="205">
        <f t="shared" si="14"/>
        <v>0</v>
      </c>
      <c r="BF117" s="205">
        <f t="shared" si="15"/>
        <v>0</v>
      </c>
      <c r="BG117" s="205">
        <f t="shared" si="16"/>
        <v>0</v>
      </c>
      <c r="BH117" s="205">
        <f t="shared" si="17"/>
        <v>0</v>
      </c>
      <c r="BI117" s="205">
        <f t="shared" si="18"/>
        <v>0</v>
      </c>
      <c r="BJ117" s="18" t="s">
        <v>76</v>
      </c>
      <c r="BK117" s="205">
        <f t="shared" si="19"/>
        <v>0</v>
      </c>
      <c r="BL117" s="18" t="s">
        <v>278</v>
      </c>
      <c r="BM117" s="204" t="s">
        <v>1328</v>
      </c>
    </row>
    <row r="118" spans="1:65" s="2" customFormat="1" ht="16.5" customHeight="1">
      <c r="A118" s="35"/>
      <c r="B118" s="36"/>
      <c r="C118" s="193" t="s">
        <v>314</v>
      </c>
      <c r="D118" s="193" t="s">
        <v>168</v>
      </c>
      <c r="E118" s="194" t="s">
        <v>1190</v>
      </c>
      <c r="F118" s="195" t="s">
        <v>1191</v>
      </c>
      <c r="G118" s="196" t="s">
        <v>969</v>
      </c>
      <c r="H118" s="197">
        <v>8</v>
      </c>
      <c r="I118" s="198"/>
      <c r="J118" s="199">
        <f t="shared" si="10"/>
        <v>0</v>
      </c>
      <c r="K118" s="195" t="s">
        <v>19</v>
      </c>
      <c r="L118" s="40"/>
      <c r="M118" s="200" t="s">
        <v>19</v>
      </c>
      <c r="N118" s="201" t="s">
        <v>39</v>
      </c>
      <c r="O118" s="65"/>
      <c r="P118" s="202">
        <f t="shared" si="11"/>
        <v>0</v>
      </c>
      <c r="Q118" s="202">
        <v>0</v>
      </c>
      <c r="R118" s="202">
        <f t="shared" si="12"/>
        <v>0</v>
      </c>
      <c r="S118" s="202">
        <v>0</v>
      </c>
      <c r="T118" s="203">
        <f t="shared" si="1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278</v>
      </c>
      <c r="AT118" s="204" t="s">
        <v>168</v>
      </c>
      <c r="AU118" s="204" t="s">
        <v>78</v>
      </c>
      <c r="AY118" s="18" t="s">
        <v>166</v>
      </c>
      <c r="BE118" s="205">
        <f t="shared" si="14"/>
        <v>0</v>
      </c>
      <c r="BF118" s="205">
        <f t="shared" si="15"/>
        <v>0</v>
      </c>
      <c r="BG118" s="205">
        <f t="shared" si="16"/>
        <v>0</v>
      </c>
      <c r="BH118" s="205">
        <f t="shared" si="17"/>
        <v>0</v>
      </c>
      <c r="BI118" s="205">
        <f t="shared" si="18"/>
        <v>0</v>
      </c>
      <c r="BJ118" s="18" t="s">
        <v>76</v>
      </c>
      <c r="BK118" s="205">
        <f t="shared" si="19"/>
        <v>0</v>
      </c>
      <c r="BL118" s="18" t="s">
        <v>278</v>
      </c>
      <c r="BM118" s="204" t="s">
        <v>1329</v>
      </c>
    </row>
    <row r="119" spans="1:65" s="2" customFormat="1" ht="21.75" customHeight="1">
      <c r="A119" s="35"/>
      <c r="B119" s="36"/>
      <c r="C119" s="193" t="s">
        <v>321</v>
      </c>
      <c r="D119" s="193" t="s">
        <v>168</v>
      </c>
      <c r="E119" s="194" t="s">
        <v>1193</v>
      </c>
      <c r="F119" s="195" t="s">
        <v>1194</v>
      </c>
      <c r="G119" s="196" t="s">
        <v>337</v>
      </c>
      <c r="H119" s="197">
        <v>4</v>
      </c>
      <c r="I119" s="198"/>
      <c r="J119" s="199">
        <f t="shared" si="10"/>
        <v>0</v>
      </c>
      <c r="K119" s="195" t="s">
        <v>19</v>
      </c>
      <c r="L119" s="40"/>
      <c r="M119" s="200" t="s">
        <v>19</v>
      </c>
      <c r="N119" s="201" t="s">
        <v>39</v>
      </c>
      <c r="O119" s="65"/>
      <c r="P119" s="202">
        <f t="shared" si="11"/>
        <v>0</v>
      </c>
      <c r="Q119" s="202">
        <v>4.6299999999999998E-4</v>
      </c>
      <c r="R119" s="202">
        <f t="shared" si="12"/>
        <v>1.8519999999999999E-3</v>
      </c>
      <c r="S119" s="202">
        <v>0</v>
      </c>
      <c r="T119" s="203">
        <f t="shared" si="1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278</v>
      </c>
      <c r="AT119" s="204" t="s">
        <v>168</v>
      </c>
      <c r="AU119" s="204" t="s">
        <v>78</v>
      </c>
      <c r="AY119" s="18" t="s">
        <v>166</v>
      </c>
      <c r="BE119" s="205">
        <f t="shared" si="14"/>
        <v>0</v>
      </c>
      <c r="BF119" s="205">
        <f t="shared" si="15"/>
        <v>0</v>
      </c>
      <c r="BG119" s="205">
        <f t="shared" si="16"/>
        <v>0</v>
      </c>
      <c r="BH119" s="205">
        <f t="shared" si="17"/>
        <v>0</v>
      </c>
      <c r="BI119" s="205">
        <f t="shared" si="18"/>
        <v>0</v>
      </c>
      <c r="BJ119" s="18" t="s">
        <v>76</v>
      </c>
      <c r="BK119" s="205">
        <f t="shared" si="19"/>
        <v>0</v>
      </c>
      <c r="BL119" s="18" t="s">
        <v>278</v>
      </c>
      <c r="BM119" s="204" t="s">
        <v>1330</v>
      </c>
    </row>
    <row r="120" spans="1:65" s="2" customFormat="1" ht="21.75" customHeight="1">
      <c r="A120" s="35"/>
      <c r="B120" s="36"/>
      <c r="C120" s="193" t="s">
        <v>327</v>
      </c>
      <c r="D120" s="193" t="s">
        <v>168</v>
      </c>
      <c r="E120" s="194" t="s">
        <v>1196</v>
      </c>
      <c r="F120" s="195" t="s">
        <v>1197</v>
      </c>
      <c r="G120" s="196" t="s">
        <v>337</v>
      </c>
      <c r="H120" s="197">
        <v>4</v>
      </c>
      <c r="I120" s="198"/>
      <c r="J120" s="199">
        <f t="shared" si="10"/>
        <v>0</v>
      </c>
      <c r="K120" s="195" t="s">
        <v>172</v>
      </c>
      <c r="L120" s="40"/>
      <c r="M120" s="200" t="s">
        <v>19</v>
      </c>
      <c r="N120" s="201" t="s">
        <v>39</v>
      </c>
      <c r="O120" s="65"/>
      <c r="P120" s="202">
        <f t="shared" si="11"/>
        <v>0</v>
      </c>
      <c r="Q120" s="202">
        <v>0</v>
      </c>
      <c r="R120" s="202">
        <f t="shared" si="12"/>
        <v>0</v>
      </c>
      <c r="S120" s="202">
        <v>0</v>
      </c>
      <c r="T120" s="203">
        <f t="shared" si="1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278</v>
      </c>
      <c r="AT120" s="204" t="s">
        <v>168</v>
      </c>
      <c r="AU120" s="204" t="s">
        <v>78</v>
      </c>
      <c r="AY120" s="18" t="s">
        <v>166</v>
      </c>
      <c r="BE120" s="205">
        <f t="shared" si="14"/>
        <v>0</v>
      </c>
      <c r="BF120" s="205">
        <f t="shared" si="15"/>
        <v>0</v>
      </c>
      <c r="BG120" s="205">
        <f t="shared" si="16"/>
        <v>0</v>
      </c>
      <c r="BH120" s="205">
        <f t="shared" si="17"/>
        <v>0</v>
      </c>
      <c r="BI120" s="205">
        <f t="shared" si="18"/>
        <v>0</v>
      </c>
      <c r="BJ120" s="18" t="s">
        <v>76</v>
      </c>
      <c r="BK120" s="205">
        <f t="shared" si="19"/>
        <v>0</v>
      </c>
      <c r="BL120" s="18" t="s">
        <v>278</v>
      </c>
      <c r="BM120" s="204" t="s">
        <v>1331</v>
      </c>
    </row>
    <row r="121" spans="1:65" s="2" customFormat="1" ht="21.75" customHeight="1">
      <c r="A121" s="35"/>
      <c r="B121" s="36"/>
      <c r="C121" s="193" t="s">
        <v>334</v>
      </c>
      <c r="D121" s="193" t="s">
        <v>168</v>
      </c>
      <c r="E121" s="194" t="s">
        <v>1199</v>
      </c>
      <c r="F121" s="195" t="s">
        <v>1200</v>
      </c>
      <c r="G121" s="196" t="s">
        <v>275</v>
      </c>
      <c r="H121" s="197">
        <v>1</v>
      </c>
      <c r="I121" s="198"/>
      <c r="J121" s="199">
        <f t="shared" si="10"/>
        <v>0</v>
      </c>
      <c r="K121" s="195" t="s">
        <v>19</v>
      </c>
      <c r="L121" s="40"/>
      <c r="M121" s="200" t="s">
        <v>19</v>
      </c>
      <c r="N121" s="201" t="s">
        <v>39</v>
      </c>
      <c r="O121" s="65"/>
      <c r="P121" s="202">
        <f t="shared" si="11"/>
        <v>0</v>
      </c>
      <c r="Q121" s="202">
        <v>0</v>
      </c>
      <c r="R121" s="202">
        <f t="shared" si="12"/>
        <v>0</v>
      </c>
      <c r="S121" s="202">
        <v>0</v>
      </c>
      <c r="T121" s="203">
        <f t="shared" si="1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278</v>
      </c>
      <c r="AT121" s="204" t="s">
        <v>168</v>
      </c>
      <c r="AU121" s="204" t="s">
        <v>78</v>
      </c>
      <c r="AY121" s="18" t="s">
        <v>166</v>
      </c>
      <c r="BE121" s="205">
        <f t="shared" si="14"/>
        <v>0</v>
      </c>
      <c r="BF121" s="205">
        <f t="shared" si="15"/>
        <v>0</v>
      </c>
      <c r="BG121" s="205">
        <f t="shared" si="16"/>
        <v>0</v>
      </c>
      <c r="BH121" s="205">
        <f t="shared" si="17"/>
        <v>0</v>
      </c>
      <c r="BI121" s="205">
        <f t="shared" si="18"/>
        <v>0</v>
      </c>
      <c r="BJ121" s="18" t="s">
        <v>76</v>
      </c>
      <c r="BK121" s="205">
        <f t="shared" si="19"/>
        <v>0</v>
      </c>
      <c r="BL121" s="18" t="s">
        <v>278</v>
      </c>
      <c r="BM121" s="204" t="s">
        <v>1332</v>
      </c>
    </row>
    <row r="122" spans="1:65" s="2" customFormat="1" ht="16.5" customHeight="1">
      <c r="A122" s="35"/>
      <c r="B122" s="36"/>
      <c r="C122" s="193" t="s">
        <v>342</v>
      </c>
      <c r="D122" s="193" t="s">
        <v>168</v>
      </c>
      <c r="E122" s="194" t="s">
        <v>1202</v>
      </c>
      <c r="F122" s="195" t="s">
        <v>1203</v>
      </c>
      <c r="G122" s="196" t="s">
        <v>275</v>
      </c>
      <c r="H122" s="197">
        <v>1</v>
      </c>
      <c r="I122" s="198"/>
      <c r="J122" s="199">
        <f t="shared" si="10"/>
        <v>0</v>
      </c>
      <c r="K122" s="195" t="s">
        <v>19</v>
      </c>
      <c r="L122" s="40"/>
      <c r="M122" s="200" t="s">
        <v>19</v>
      </c>
      <c r="N122" s="201" t="s">
        <v>39</v>
      </c>
      <c r="O122" s="65"/>
      <c r="P122" s="202">
        <f t="shared" si="11"/>
        <v>0</v>
      </c>
      <c r="Q122" s="202">
        <v>0</v>
      </c>
      <c r="R122" s="202">
        <f t="shared" si="12"/>
        <v>0</v>
      </c>
      <c r="S122" s="202">
        <v>0</v>
      </c>
      <c r="T122" s="203">
        <f t="shared" si="1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278</v>
      </c>
      <c r="AT122" s="204" t="s">
        <v>168</v>
      </c>
      <c r="AU122" s="204" t="s">
        <v>78</v>
      </c>
      <c r="AY122" s="18" t="s">
        <v>166</v>
      </c>
      <c r="BE122" s="205">
        <f t="shared" si="14"/>
        <v>0</v>
      </c>
      <c r="BF122" s="205">
        <f t="shared" si="15"/>
        <v>0</v>
      </c>
      <c r="BG122" s="205">
        <f t="shared" si="16"/>
        <v>0</v>
      </c>
      <c r="BH122" s="205">
        <f t="shared" si="17"/>
        <v>0</v>
      </c>
      <c r="BI122" s="205">
        <f t="shared" si="18"/>
        <v>0</v>
      </c>
      <c r="BJ122" s="18" t="s">
        <v>76</v>
      </c>
      <c r="BK122" s="205">
        <f t="shared" si="19"/>
        <v>0</v>
      </c>
      <c r="BL122" s="18" t="s">
        <v>278</v>
      </c>
      <c r="BM122" s="204" t="s">
        <v>1333</v>
      </c>
    </row>
    <row r="123" spans="1:65" s="2" customFormat="1" ht="33" customHeight="1">
      <c r="A123" s="35"/>
      <c r="B123" s="36"/>
      <c r="C123" s="193" t="s">
        <v>346</v>
      </c>
      <c r="D123" s="193" t="s">
        <v>168</v>
      </c>
      <c r="E123" s="194" t="s">
        <v>1205</v>
      </c>
      <c r="F123" s="195" t="s">
        <v>1206</v>
      </c>
      <c r="G123" s="196" t="s">
        <v>187</v>
      </c>
      <c r="H123" s="197">
        <v>0.28999999999999998</v>
      </c>
      <c r="I123" s="198"/>
      <c r="J123" s="199">
        <f t="shared" si="10"/>
        <v>0</v>
      </c>
      <c r="K123" s="195" t="s">
        <v>172</v>
      </c>
      <c r="L123" s="40"/>
      <c r="M123" s="200" t="s">
        <v>19</v>
      </c>
      <c r="N123" s="201" t="s">
        <v>39</v>
      </c>
      <c r="O123" s="65"/>
      <c r="P123" s="202">
        <f t="shared" si="11"/>
        <v>0</v>
      </c>
      <c r="Q123" s="202">
        <v>0</v>
      </c>
      <c r="R123" s="202">
        <f t="shared" si="12"/>
        <v>0</v>
      </c>
      <c r="S123" s="202">
        <v>0</v>
      </c>
      <c r="T123" s="203">
        <f t="shared" si="1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278</v>
      </c>
      <c r="AT123" s="204" t="s">
        <v>168</v>
      </c>
      <c r="AU123" s="204" t="s">
        <v>78</v>
      </c>
      <c r="AY123" s="18" t="s">
        <v>166</v>
      </c>
      <c r="BE123" s="205">
        <f t="shared" si="14"/>
        <v>0</v>
      </c>
      <c r="BF123" s="205">
        <f t="shared" si="15"/>
        <v>0</v>
      </c>
      <c r="BG123" s="205">
        <f t="shared" si="16"/>
        <v>0</v>
      </c>
      <c r="BH123" s="205">
        <f t="shared" si="17"/>
        <v>0</v>
      </c>
      <c r="BI123" s="205">
        <f t="shared" si="18"/>
        <v>0</v>
      </c>
      <c r="BJ123" s="18" t="s">
        <v>76</v>
      </c>
      <c r="BK123" s="205">
        <f t="shared" si="19"/>
        <v>0</v>
      </c>
      <c r="BL123" s="18" t="s">
        <v>278</v>
      </c>
      <c r="BM123" s="204" t="s">
        <v>1334</v>
      </c>
    </row>
    <row r="124" spans="1:65" s="12" customFormat="1" ht="22.9" customHeight="1">
      <c r="B124" s="177"/>
      <c r="C124" s="178"/>
      <c r="D124" s="179" t="s">
        <v>67</v>
      </c>
      <c r="E124" s="191" t="s">
        <v>1071</v>
      </c>
      <c r="F124" s="191" t="s">
        <v>1072</v>
      </c>
      <c r="G124" s="178"/>
      <c r="H124" s="178"/>
      <c r="I124" s="181"/>
      <c r="J124" s="192">
        <f>BK124</f>
        <v>0</v>
      </c>
      <c r="K124" s="178"/>
      <c r="L124" s="183"/>
      <c r="M124" s="184"/>
      <c r="N124" s="185"/>
      <c r="O124" s="185"/>
      <c r="P124" s="186">
        <f>SUM(P125:P140)</f>
        <v>0</v>
      </c>
      <c r="Q124" s="185"/>
      <c r="R124" s="186">
        <f>SUM(R125:R140)</f>
        <v>1.2690897500000001E-2</v>
      </c>
      <c r="S124" s="185"/>
      <c r="T124" s="187">
        <f>SUM(T125:T140)</f>
        <v>0</v>
      </c>
      <c r="AR124" s="188" t="s">
        <v>78</v>
      </c>
      <c r="AT124" s="189" t="s">
        <v>67</v>
      </c>
      <c r="AU124" s="189" t="s">
        <v>76</v>
      </c>
      <c r="AY124" s="188" t="s">
        <v>166</v>
      </c>
      <c r="BK124" s="190">
        <f>SUM(BK125:BK140)</f>
        <v>0</v>
      </c>
    </row>
    <row r="125" spans="1:65" s="2" customFormat="1" ht="21.75" customHeight="1">
      <c r="A125" s="35"/>
      <c r="B125" s="36"/>
      <c r="C125" s="193" t="s">
        <v>350</v>
      </c>
      <c r="D125" s="193" t="s">
        <v>168</v>
      </c>
      <c r="E125" s="194" t="s">
        <v>1208</v>
      </c>
      <c r="F125" s="195" t="s">
        <v>1209</v>
      </c>
      <c r="G125" s="196" t="s">
        <v>275</v>
      </c>
      <c r="H125" s="197">
        <v>6</v>
      </c>
      <c r="I125" s="198"/>
      <c r="J125" s="199">
        <f t="shared" ref="J125:J140" si="20">ROUND(I125*H125,2)</f>
        <v>0</v>
      </c>
      <c r="K125" s="195" t="s">
        <v>172</v>
      </c>
      <c r="L125" s="40"/>
      <c r="M125" s="200" t="s">
        <v>19</v>
      </c>
      <c r="N125" s="201" t="s">
        <v>39</v>
      </c>
      <c r="O125" s="65"/>
      <c r="P125" s="202">
        <f t="shared" ref="P125:P140" si="21">O125*H125</f>
        <v>0</v>
      </c>
      <c r="Q125" s="202">
        <v>2.3931319999999999E-4</v>
      </c>
      <c r="R125" s="202">
        <f t="shared" ref="R125:R140" si="22">Q125*H125</f>
        <v>1.4358792E-3</v>
      </c>
      <c r="S125" s="202">
        <v>0</v>
      </c>
      <c r="T125" s="203">
        <f t="shared" ref="T125:T140" si="23"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278</v>
      </c>
      <c r="AT125" s="204" t="s">
        <v>168</v>
      </c>
      <c r="AU125" s="204" t="s">
        <v>78</v>
      </c>
      <c r="AY125" s="18" t="s">
        <v>166</v>
      </c>
      <c r="BE125" s="205">
        <f t="shared" ref="BE125:BE140" si="24">IF(N125="základní",J125,0)</f>
        <v>0</v>
      </c>
      <c r="BF125" s="205">
        <f t="shared" ref="BF125:BF140" si="25">IF(N125="snížená",J125,0)</f>
        <v>0</v>
      </c>
      <c r="BG125" s="205">
        <f t="shared" ref="BG125:BG140" si="26">IF(N125="zákl. přenesená",J125,0)</f>
        <v>0</v>
      </c>
      <c r="BH125" s="205">
        <f t="shared" ref="BH125:BH140" si="27">IF(N125="sníž. přenesená",J125,0)</f>
        <v>0</v>
      </c>
      <c r="BI125" s="205">
        <f t="shared" ref="BI125:BI140" si="28">IF(N125="nulová",J125,0)</f>
        <v>0</v>
      </c>
      <c r="BJ125" s="18" t="s">
        <v>76</v>
      </c>
      <c r="BK125" s="205">
        <f t="shared" ref="BK125:BK140" si="29">ROUND(I125*H125,2)</f>
        <v>0</v>
      </c>
      <c r="BL125" s="18" t="s">
        <v>278</v>
      </c>
      <c r="BM125" s="204" t="s">
        <v>1335</v>
      </c>
    </row>
    <row r="126" spans="1:65" s="2" customFormat="1" ht="21.75" customHeight="1">
      <c r="A126" s="35"/>
      <c r="B126" s="36"/>
      <c r="C126" s="193" t="s">
        <v>355</v>
      </c>
      <c r="D126" s="193" t="s">
        <v>168</v>
      </c>
      <c r="E126" s="194" t="s">
        <v>1211</v>
      </c>
      <c r="F126" s="195" t="s">
        <v>1212</v>
      </c>
      <c r="G126" s="196" t="s">
        <v>275</v>
      </c>
      <c r="H126" s="197">
        <v>1</v>
      </c>
      <c r="I126" s="198"/>
      <c r="J126" s="199">
        <f t="shared" si="20"/>
        <v>0</v>
      </c>
      <c r="K126" s="195" t="s">
        <v>172</v>
      </c>
      <c r="L126" s="40"/>
      <c r="M126" s="200" t="s">
        <v>19</v>
      </c>
      <c r="N126" s="201" t="s">
        <v>39</v>
      </c>
      <c r="O126" s="65"/>
      <c r="P126" s="202">
        <f t="shared" si="21"/>
        <v>0</v>
      </c>
      <c r="Q126" s="202">
        <v>3.6004849999999997E-4</v>
      </c>
      <c r="R126" s="202">
        <f t="shared" si="22"/>
        <v>3.6004849999999997E-4</v>
      </c>
      <c r="S126" s="202">
        <v>0</v>
      </c>
      <c r="T126" s="203">
        <f t="shared" si="2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278</v>
      </c>
      <c r="AT126" s="204" t="s">
        <v>168</v>
      </c>
      <c r="AU126" s="204" t="s">
        <v>78</v>
      </c>
      <c r="AY126" s="18" t="s">
        <v>166</v>
      </c>
      <c r="BE126" s="205">
        <f t="shared" si="24"/>
        <v>0</v>
      </c>
      <c r="BF126" s="205">
        <f t="shared" si="25"/>
        <v>0</v>
      </c>
      <c r="BG126" s="205">
        <f t="shared" si="26"/>
        <v>0</v>
      </c>
      <c r="BH126" s="205">
        <f t="shared" si="27"/>
        <v>0</v>
      </c>
      <c r="BI126" s="205">
        <f t="shared" si="28"/>
        <v>0</v>
      </c>
      <c r="BJ126" s="18" t="s">
        <v>76</v>
      </c>
      <c r="BK126" s="205">
        <f t="shared" si="29"/>
        <v>0</v>
      </c>
      <c r="BL126" s="18" t="s">
        <v>278</v>
      </c>
      <c r="BM126" s="204" t="s">
        <v>1336</v>
      </c>
    </row>
    <row r="127" spans="1:65" s="2" customFormat="1" ht="21.75" customHeight="1">
      <c r="A127" s="35"/>
      <c r="B127" s="36"/>
      <c r="C127" s="193" t="s">
        <v>256</v>
      </c>
      <c r="D127" s="193" t="s">
        <v>168</v>
      </c>
      <c r="E127" s="194" t="s">
        <v>1214</v>
      </c>
      <c r="F127" s="195" t="s">
        <v>1215</v>
      </c>
      <c r="G127" s="196" t="s">
        <v>275</v>
      </c>
      <c r="H127" s="197">
        <v>16</v>
      </c>
      <c r="I127" s="198"/>
      <c r="J127" s="199">
        <f t="shared" si="20"/>
        <v>0</v>
      </c>
      <c r="K127" s="195" t="s">
        <v>172</v>
      </c>
      <c r="L127" s="40"/>
      <c r="M127" s="200" t="s">
        <v>19</v>
      </c>
      <c r="N127" s="201" t="s">
        <v>39</v>
      </c>
      <c r="O127" s="65"/>
      <c r="P127" s="202">
        <f t="shared" si="21"/>
        <v>0</v>
      </c>
      <c r="Q127" s="202">
        <v>2.2004850000000001E-4</v>
      </c>
      <c r="R127" s="202">
        <f t="shared" si="22"/>
        <v>3.5207760000000002E-3</v>
      </c>
      <c r="S127" s="202">
        <v>0</v>
      </c>
      <c r="T127" s="203">
        <f t="shared" si="2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278</v>
      </c>
      <c r="AT127" s="204" t="s">
        <v>168</v>
      </c>
      <c r="AU127" s="204" t="s">
        <v>78</v>
      </c>
      <c r="AY127" s="18" t="s">
        <v>166</v>
      </c>
      <c r="BE127" s="205">
        <f t="shared" si="24"/>
        <v>0</v>
      </c>
      <c r="BF127" s="205">
        <f t="shared" si="25"/>
        <v>0</v>
      </c>
      <c r="BG127" s="205">
        <f t="shared" si="26"/>
        <v>0</v>
      </c>
      <c r="BH127" s="205">
        <f t="shared" si="27"/>
        <v>0</v>
      </c>
      <c r="BI127" s="205">
        <f t="shared" si="28"/>
        <v>0</v>
      </c>
      <c r="BJ127" s="18" t="s">
        <v>76</v>
      </c>
      <c r="BK127" s="205">
        <f t="shared" si="29"/>
        <v>0</v>
      </c>
      <c r="BL127" s="18" t="s">
        <v>278</v>
      </c>
      <c r="BM127" s="204" t="s">
        <v>1337</v>
      </c>
    </row>
    <row r="128" spans="1:65" s="2" customFormat="1" ht="21.75" customHeight="1">
      <c r="A128" s="35"/>
      <c r="B128" s="36"/>
      <c r="C128" s="193" t="s">
        <v>364</v>
      </c>
      <c r="D128" s="193" t="s">
        <v>168</v>
      </c>
      <c r="E128" s="194" t="s">
        <v>1338</v>
      </c>
      <c r="F128" s="195" t="s">
        <v>1339</v>
      </c>
      <c r="G128" s="196" t="s">
        <v>275</v>
      </c>
      <c r="H128" s="197">
        <v>1</v>
      </c>
      <c r="I128" s="198"/>
      <c r="J128" s="199">
        <f t="shared" si="20"/>
        <v>0</v>
      </c>
      <c r="K128" s="195" t="s">
        <v>172</v>
      </c>
      <c r="L128" s="40"/>
      <c r="M128" s="200" t="s">
        <v>19</v>
      </c>
      <c r="N128" s="201" t="s">
        <v>39</v>
      </c>
      <c r="O128" s="65"/>
      <c r="P128" s="202">
        <f t="shared" si="21"/>
        <v>0</v>
      </c>
      <c r="Q128" s="202">
        <v>1.1400485E-3</v>
      </c>
      <c r="R128" s="202">
        <f t="shared" si="22"/>
        <v>1.1400485E-3</v>
      </c>
      <c r="S128" s="202">
        <v>0</v>
      </c>
      <c r="T128" s="203">
        <f t="shared" si="2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278</v>
      </c>
      <c r="AT128" s="204" t="s">
        <v>168</v>
      </c>
      <c r="AU128" s="204" t="s">
        <v>78</v>
      </c>
      <c r="AY128" s="18" t="s">
        <v>166</v>
      </c>
      <c r="BE128" s="205">
        <f t="shared" si="24"/>
        <v>0</v>
      </c>
      <c r="BF128" s="205">
        <f t="shared" si="25"/>
        <v>0</v>
      </c>
      <c r="BG128" s="205">
        <f t="shared" si="26"/>
        <v>0</v>
      </c>
      <c r="BH128" s="205">
        <f t="shared" si="27"/>
        <v>0</v>
      </c>
      <c r="BI128" s="205">
        <f t="shared" si="28"/>
        <v>0</v>
      </c>
      <c r="BJ128" s="18" t="s">
        <v>76</v>
      </c>
      <c r="BK128" s="205">
        <f t="shared" si="29"/>
        <v>0</v>
      </c>
      <c r="BL128" s="18" t="s">
        <v>278</v>
      </c>
      <c r="BM128" s="204" t="s">
        <v>1340</v>
      </c>
    </row>
    <row r="129" spans="1:65" s="2" customFormat="1" ht="21.75" customHeight="1">
      <c r="A129" s="35"/>
      <c r="B129" s="36"/>
      <c r="C129" s="193" t="s">
        <v>372</v>
      </c>
      <c r="D129" s="193" t="s">
        <v>168</v>
      </c>
      <c r="E129" s="194" t="s">
        <v>1220</v>
      </c>
      <c r="F129" s="195" t="s">
        <v>1221</v>
      </c>
      <c r="G129" s="196" t="s">
        <v>275</v>
      </c>
      <c r="H129" s="197">
        <v>6</v>
      </c>
      <c r="I129" s="198"/>
      <c r="J129" s="199">
        <f t="shared" si="20"/>
        <v>0</v>
      </c>
      <c r="K129" s="195" t="s">
        <v>172</v>
      </c>
      <c r="L129" s="40"/>
      <c r="M129" s="200" t="s">
        <v>19</v>
      </c>
      <c r="N129" s="201" t="s">
        <v>39</v>
      </c>
      <c r="O129" s="65"/>
      <c r="P129" s="202">
        <f t="shared" si="21"/>
        <v>0</v>
      </c>
      <c r="Q129" s="202">
        <v>2.1004850000000001E-4</v>
      </c>
      <c r="R129" s="202">
        <f t="shared" si="22"/>
        <v>1.2602910000000002E-3</v>
      </c>
      <c r="S129" s="202">
        <v>0</v>
      </c>
      <c r="T129" s="203">
        <f t="shared" si="2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278</v>
      </c>
      <c r="AT129" s="204" t="s">
        <v>168</v>
      </c>
      <c r="AU129" s="204" t="s">
        <v>78</v>
      </c>
      <c r="AY129" s="18" t="s">
        <v>166</v>
      </c>
      <c r="BE129" s="205">
        <f t="shared" si="24"/>
        <v>0</v>
      </c>
      <c r="BF129" s="205">
        <f t="shared" si="25"/>
        <v>0</v>
      </c>
      <c r="BG129" s="205">
        <f t="shared" si="26"/>
        <v>0</v>
      </c>
      <c r="BH129" s="205">
        <f t="shared" si="27"/>
        <v>0</v>
      </c>
      <c r="BI129" s="205">
        <f t="shared" si="28"/>
        <v>0</v>
      </c>
      <c r="BJ129" s="18" t="s">
        <v>76</v>
      </c>
      <c r="BK129" s="205">
        <f t="shared" si="29"/>
        <v>0</v>
      </c>
      <c r="BL129" s="18" t="s">
        <v>278</v>
      </c>
      <c r="BM129" s="204" t="s">
        <v>1341</v>
      </c>
    </row>
    <row r="130" spans="1:65" s="2" customFormat="1" ht="16.5" customHeight="1">
      <c r="A130" s="35"/>
      <c r="B130" s="36"/>
      <c r="C130" s="193" t="s">
        <v>377</v>
      </c>
      <c r="D130" s="193" t="s">
        <v>168</v>
      </c>
      <c r="E130" s="194" t="s">
        <v>1229</v>
      </c>
      <c r="F130" s="195" t="s">
        <v>1230</v>
      </c>
      <c r="G130" s="196" t="s">
        <v>275</v>
      </c>
      <c r="H130" s="197">
        <v>6</v>
      </c>
      <c r="I130" s="198"/>
      <c r="J130" s="199">
        <f t="shared" si="20"/>
        <v>0</v>
      </c>
      <c r="K130" s="195" t="s">
        <v>172</v>
      </c>
      <c r="L130" s="40"/>
      <c r="M130" s="200" t="s">
        <v>19</v>
      </c>
      <c r="N130" s="201" t="s">
        <v>39</v>
      </c>
      <c r="O130" s="65"/>
      <c r="P130" s="202">
        <f t="shared" si="21"/>
        <v>0</v>
      </c>
      <c r="Q130" s="202">
        <v>2.3499999999999999E-4</v>
      </c>
      <c r="R130" s="202">
        <f t="shared" si="22"/>
        <v>1.41E-3</v>
      </c>
      <c r="S130" s="202">
        <v>0</v>
      </c>
      <c r="T130" s="203">
        <f t="shared" si="2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278</v>
      </c>
      <c r="AT130" s="204" t="s">
        <v>168</v>
      </c>
      <c r="AU130" s="204" t="s">
        <v>78</v>
      </c>
      <c r="AY130" s="18" t="s">
        <v>166</v>
      </c>
      <c r="BE130" s="205">
        <f t="shared" si="24"/>
        <v>0</v>
      </c>
      <c r="BF130" s="205">
        <f t="shared" si="25"/>
        <v>0</v>
      </c>
      <c r="BG130" s="205">
        <f t="shared" si="26"/>
        <v>0</v>
      </c>
      <c r="BH130" s="205">
        <f t="shared" si="27"/>
        <v>0</v>
      </c>
      <c r="BI130" s="205">
        <f t="shared" si="28"/>
        <v>0</v>
      </c>
      <c r="BJ130" s="18" t="s">
        <v>76</v>
      </c>
      <c r="BK130" s="205">
        <f t="shared" si="29"/>
        <v>0</v>
      </c>
      <c r="BL130" s="18" t="s">
        <v>278</v>
      </c>
      <c r="BM130" s="204" t="s">
        <v>1342</v>
      </c>
    </row>
    <row r="131" spans="1:65" s="2" customFormat="1" ht="16.5" customHeight="1">
      <c r="A131" s="35"/>
      <c r="B131" s="36"/>
      <c r="C131" s="193" t="s">
        <v>381</v>
      </c>
      <c r="D131" s="193" t="s">
        <v>168</v>
      </c>
      <c r="E131" s="194" t="s">
        <v>1232</v>
      </c>
      <c r="F131" s="195" t="s">
        <v>1233</v>
      </c>
      <c r="G131" s="196" t="s">
        <v>275</v>
      </c>
      <c r="H131" s="197">
        <v>27</v>
      </c>
      <c r="I131" s="198"/>
      <c r="J131" s="199">
        <f t="shared" si="20"/>
        <v>0</v>
      </c>
      <c r="K131" s="195" t="s">
        <v>19</v>
      </c>
      <c r="L131" s="40"/>
      <c r="M131" s="200" t="s">
        <v>19</v>
      </c>
      <c r="N131" s="201" t="s">
        <v>39</v>
      </c>
      <c r="O131" s="65"/>
      <c r="P131" s="202">
        <f t="shared" si="21"/>
        <v>0</v>
      </c>
      <c r="Q131" s="202">
        <v>0</v>
      </c>
      <c r="R131" s="202">
        <f t="shared" si="22"/>
        <v>0</v>
      </c>
      <c r="S131" s="202">
        <v>0</v>
      </c>
      <c r="T131" s="203">
        <f t="shared" si="2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278</v>
      </c>
      <c r="AT131" s="204" t="s">
        <v>168</v>
      </c>
      <c r="AU131" s="204" t="s">
        <v>78</v>
      </c>
      <c r="AY131" s="18" t="s">
        <v>166</v>
      </c>
      <c r="BE131" s="205">
        <f t="shared" si="24"/>
        <v>0</v>
      </c>
      <c r="BF131" s="205">
        <f t="shared" si="25"/>
        <v>0</v>
      </c>
      <c r="BG131" s="205">
        <f t="shared" si="26"/>
        <v>0</v>
      </c>
      <c r="BH131" s="205">
        <f t="shared" si="27"/>
        <v>0</v>
      </c>
      <c r="BI131" s="205">
        <f t="shared" si="28"/>
        <v>0</v>
      </c>
      <c r="BJ131" s="18" t="s">
        <v>76</v>
      </c>
      <c r="BK131" s="205">
        <f t="shared" si="29"/>
        <v>0</v>
      </c>
      <c r="BL131" s="18" t="s">
        <v>278</v>
      </c>
      <c r="BM131" s="204" t="s">
        <v>1343</v>
      </c>
    </row>
    <row r="132" spans="1:65" s="2" customFormat="1" ht="16.5" customHeight="1">
      <c r="A132" s="35"/>
      <c r="B132" s="36"/>
      <c r="C132" s="193" t="s">
        <v>386</v>
      </c>
      <c r="D132" s="193" t="s">
        <v>168</v>
      </c>
      <c r="E132" s="194" t="s">
        <v>1235</v>
      </c>
      <c r="F132" s="195" t="s">
        <v>1236</v>
      </c>
      <c r="G132" s="196" t="s">
        <v>275</v>
      </c>
      <c r="H132" s="197">
        <v>27</v>
      </c>
      <c r="I132" s="198"/>
      <c r="J132" s="199">
        <f t="shared" si="20"/>
        <v>0</v>
      </c>
      <c r="K132" s="195" t="s">
        <v>19</v>
      </c>
      <c r="L132" s="40"/>
      <c r="M132" s="200" t="s">
        <v>19</v>
      </c>
      <c r="N132" s="201" t="s">
        <v>39</v>
      </c>
      <c r="O132" s="65"/>
      <c r="P132" s="202">
        <f t="shared" si="21"/>
        <v>0</v>
      </c>
      <c r="Q132" s="202">
        <v>0</v>
      </c>
      <c r="R132" s="202">
        <f t="shared" si="22"/>
        <v>0</v>
      </c>
      <c r="S132" s="202">
        <v>0</v>
      </c>
      <c r="T132" s="203">
        <f t="shared" si="2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278</v>
      </c>
      <c r="AT132" s="204" t="s">
        <v>168</v>
      </c>
      <c r="AU132" s="204" t="s">
        <v>78</v>
      </c>
      <c r="AY132" s="18" t="s">
        <v>166</v>
      </c>
      <c r="BE132" s="205">
        <f t="shared" si="24"/>
        <v>0</v>
      </c>
      <c r="BF132" s="205">
        <f t="shared" si="25"/>
        <v>0</v>
      </c>
      <c r="BG132" s="205">
        <f t="shared" si="26"/>
        <v>0</v>
      </c>
      <c r="BH132" s="205">
        <f t="shared" si="27"/>
        <v>0</v>
      </c>
      <c r="BI132" s="205">
        <f t="shared" si="28"/>
        <v>0</v>
      </c>
      <c r="BJ132" s="18" t="s">
        <v>76</v>
      </c>
      <c r="BK132" s="205">
        <f t="shared" si="29"/>
        <v>0</v>
      </c>
      <c r="BL132" s="18" t="s">
        <v>278</v>
      </c>
      <c r="BM132" s="204" t="s">
        <v>1344</v>
      </c>
    </row>
    <row r="133" spans="1:65" s="2" customFormat="1" ht="16.5" customHeight="1">
      <c r="A133" s="35"/>
      <c r="B133" s="36"/>
      <c r="C133" s="193" t="s">
        <v>392</v>
      </c>
      <c r="D133" s="193" t="s">
        <v>168</v>
      </c>
      <c r="E133" s="194" t="s">
        <v>1238</v>
      </c>
      <c r="F133" s="195" t="s">
        <v>1345</v>
      </c>
      <c r="G133" s="196" t="s">
        <v>275</v>
      </c>
      <c r="H133" s="197">
        <v>2</v>
      </c>
      <c r="I133" s="198"/>
      <c r="J133" s="199">
        <f t="shared" si="20"/>
        <v>0</v>
      </c>
      <c r="K133" s="195" t="s">
        <v>19</v>
      </c>
      <c r="L133" s="40"/>
      <c r="M133" s="200" t="s">
        <v>19</v>
      </c>
      <c r="N133" s="201" t="s">
        <v>39</v>
      </c>
      <c r="O133" s="65"/>
      <c r="P133" s="202">
        <f t="shared" si="21"/>
        <v>0</v>
      </c>
      <c r="Q133" s="202">
        <v>0</v>
      </c>
      <c r="R133" s="202">
        <f t="shared" si="22"/>
        <v>0</v>
      </c>
      <c r="S133" s="202">
        <v>0</v>
      </c>
      <c r="T133" s="203">
        <f t="shared" si="2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278</v>
      </c>
      <c r="AT133" s="204" t="s">
        <v>168</v>
      </c>
      <c r="AU133" s="204" t="s">
        <v>78</v>
      </c>
      <c r="AY133" s="18" t="s">
        <v>166</v>
      </c>
      <c r="BE133" s="205">
        <f t="shared" si="24"/>
        <v>0</v>
      </c>
      <c r="BF133" s="205">
        <f t="shared" si="25"/>
        <v>0</v>
      </c>
      <c r="BG133" s="205">
        <f t="shared" si="26"/>
        <v>0</v>
      </c>
      <c r="BH133" s="205">
        <f t="shared" si="27"/>
        <v>0</v>
      </c>
      <c r="BI133" s="205">
        <f t="shared" si="28"/>
        <v>0</v>
      </c>
      <c r="BJ133" s="18" t="s">
        <v>76</v>
      </c>
      <c r="BK133" s="205">
        <f t="shared" si="29"/>
        <v>0</v>
      </c>
      <c r="BL133" s="18" t="s">
        <v>278</v>
      </c>
      <c r="BM133" s="204" t="s">
        <v>1346</v>
      </c>
    </row>
    <row r="134" spans="1:65" s="2" customFormat="1" ht="16.5" customHeight="1">
      <c r="A134" s="35"/>
      <c r="B134" s="36"/>
      <c r="C134" s="193" t="s">
        <v>401</v>
      </c>
      <c r="D134" s="193" t="s">
        <v>168</v>
      </c>
      <c r="E134" s="194" t="s">
        <v>1244</v>
      </c>
      <c r="F134" s="195" t="s">
        <v>1245</v>
      </c>
      <c r="G134" s="196" t="s">
        <v>275</v>
      </c>
      <c r="H134" s="197">
        <v>23</v>
      </c>
      <c r="I134" s="198"/>
      <c r="J134" s="199">
        <f t="shared" si="20"/>
        <v>0</v>
      </c>
      <c r="K134" s="195" t="s">
        <v>172</v>
      </c>
      <c r="L134" s="40"/>
      <c r="M134" s="200" t="s">
        <v>19</v>
      </c>
      <c r="N134" s="201" t="s">
        <v>39</v>
      </c>
      <c r="O134" s="65"/>
      <c r="P134" s="202">
        <f t="shared" si="21"/>
        <v>0</v>
      </c>
      <c r="Q134" s="202">
        <v>3.0048499999999999E-5</v>
      </c>
      <c r="R134" s="202">
        <f t="shared" si="22"/>
        <v>6.9111550000000002E-4</v>
      </c>
      <c r="S134" s="202">
        <v>0</v>
      </c>
      <c r="T134" s="203">
        <f t="shared" si="2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278</v>
      </c>
      <c r="AT134" s="204" t="s">
        <v>168</v>
      </c>
      <c r="AU134" s="204" t="s">
        <v>78</v>
      </c>
      <c r="AY134" s="18" t="s">
        <v>166</v>
      </c>
      <c r="BE134" s="205">
        <f t="shared" si="24"/>
        <v>0</v>
      </c>
      <c r="BF134" s="205">
        <f t="shared" si="25"/>
        <v>0</v>
      </c>
      <c r="BG134" s="205">
        <f t="shared" si="26"/>
        <v>0</v>
      </c>
      <c r="BH134" s="205">
        <f t="shared" si="27"/>
        <v>0</v>
      </c>
      <c r="BI134" s="205">
        <f t="shared" si="28"/>
        <v>0</v>
      </c>
      <c r="BJ134" s="18" t="s">
        <v>76</v>
      </c>
      <c r="BK134" s="205">
        <f t="shared" si="29"/>
        <v>0</v>
      </c>
      <c r="BL134" s="18" t="s">
        <v>278</v>
      </c>
      <c r="BM134" s="204" t="s">
        <v>1347</v>
      </c>
    </row>
    <row r="135" spans="1:65" s="2" customFormat="1" ht="16.5" customHeight="1">
      <c r="A135" s="35"/>
      <c r="B135" s="36"/>
      <c r="C135" s="193" t="s">
        <v>407</v>
      </c>
      <c r="D135" s="193" t="s">
        <v>168</v>
      </c>
      <c r="E135" s="194" t="s">
        <v>1247</v>
      </c>
      <c r="F135" s="195" t="s">
        <v>1248</v>
      </c>
      <c r="G135" s="196" t="s">
        <v>275</v>
      </c>
      <c r="H135" s="197">
        <v>24</v>
      </c>
      <c r="I135" s="198"/>
      <c r="J135" s="199">
        <f t="shared" si="20"/>
        <v>0</v>
      </c>
      <c r="K135" s="195" t="s">
        <v>172</v>
      </c>
      <c r="L135" s="40"/>
      <c r="M135" s="200" t="s">
        <v>19</v>
      </c>
      <c r="N135" s="201" t="s">
        <v>39</v>
      </c>
      <c r="O135" s="65"/>
      <c r="P135" s="202">
        <f t="shared" si="21"/>
        <v>0</v>
      </c>
      <c r="Q135" s="202">
        <v>7.8536999999999997E-5</v>
      </c>
      <c r="R135" s="202">
        <f t="shared" si="22"/>
        <v>1.8848879999999999E-3</v>
      </c>
      <c r="S135" s="202">
        <v>0</v>
      </c>
      <c r="T135" s="203">
        <f t="shared" si="2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278</v>
      </c>
      <c r="AT135" s="204" t="s">
        <v>168</v>
      </c>
      <c r="AU135" s="204" t="s">
        <v>78</v>
      </c>
      <c r="AY135" s="18" t="s">
        <v>166</v>
      </c>
      <c r="BE135" s="205">
        <f t="shared" si="24"/>
        <v>0</v>
      </c>
      <c r="BF135" s="205">
        <f t="shared" si="25"/>
        <v>0</v>
      </c>
      <c r="BG135" s="205">
        <f t="shared" si="26"/>
        <v>0</v>
      </c>
      <c r="BH135" s="205">
        <f t="shared" si="27"/>
        <v>0</v>
      </c>
      <c r="BI135" s="205">
        <f t="shared" si="28"/>
        <v>0</v>
      </c>
      <c r="BJ135" s="18" t="s">
        <v>76</v>
      </c>
      <c r="BK135" s="205">
        <f t="shared" si="29"/>
        <v>0</v>
      </c>
      <c r="BL135" s="18" t="s">
        <v>278</v>
      </c>
      <c r="BM135" s="204" t="s">
        <v>1348</v>
      </c>
    </row>
    <row r="136" spans="1:65" s="2" customFormat="1" ht="16.5" customHeight="1">
      <c r="A136" s="35"/>
      <c r="B136" s="36"/>
      <c r="C136" s="193" t="s">
        <v>413</v>
      </c>
      <c r="D136" s="193" t="s">
        <v>168</v>
      </c>
      <c r="E136" s="194" t="s">
        <v>1250</v>
      </c>
      <c r="F136" s="195" t="s">
        <v>1251</v>
      </c>
      <c r="G136" s="196" t="s">
        <v>275</v>
      </c>
      <c r="H136" s="197">
        <v>1</v>
      </c>
      <c r="I136" s="198"/>
      <c r="J136" s="199">
        <f t="shared" si="20"/>
        <v>0</v>
      </c>
      <c r="K136" s="195" t="s">
        <v>172</v>
      </c>
      <c r="L136" s="40"/>
      <c r="M136" s="200" t="s">
        <v>19</v>
      </c>
      <c r="N136" s="201" t="s">
        <v>39</v>
      </c>
      <c r="O136" s="65"/>
      <c r="P136" s="202">
        <f t="shared" si="21"/>
        <v>0</v>
      </c>
      <c r="Q136" s="202">
        <v>9.9850800000000003E-5</v>
      </c>
      <c r="R136" s="202">
        <f t="shared" si="22"/>
        <v>9.9850800000000003E-5</v>
      </c>
      <c r="S136" s="202">
        <v>0</v>
      </c>
      <c r="T136" s="203">
        <f t="shared" si="2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278</v>
      </c>
      <c r="AT136" s="204" t="s">
        <v>168</v>
      </c>
      <c r="AU136" s="204" t="s">
        <v>78</v>
      </c>
      <c r="AY136" s="18" t="s">
        <v>166</v>
      </c>
      <c r="BE136" s="205">
        <f t="shared" si="24"/>
        <v>0</v>
      </c>
      <c r="BF136" s="205">
        <f t="shared" si="25"/>
        <v>0</v>
      </c>
      <c r="BG136" s="205">
        <f t="shared" si="26"/>
        <v>0</v>
      </c>
      <c r="BH136" s="205">
        <f t="shared" si="27"/>
        <v>0</v>
      </c>
      <c r="BI136" s="205">
        <f t="shared" si="28"/>
        <v>0</v>
      </c>
      <c r="BJ136" s="18" t="s">
        <v>76</v>
      </c>
      <c r="BK136" s="205">
        <f t="shared" si="29"/>
        <v>0</v>
      </c>
      <c r="BL136" s="18" t="s">
        <v>278</v>
      </c>
      <c r="BM136" s="204" t="s">
        <v>1349</v>
      </c>
    </row>
    <row r="137" spans="1:65" s="2" customFormat="1" ht="16.5" customHeight="1">
      <c r="A137" s="35"/>
      <c r="B137" s="36"/>
      <c r="C137" s="193" t="s">
        <v>417</v>
      </c>
      <c r="D137" s="193" t="s">
        <v>168</v>
      </c>
      <c r="E137" s="194" t="s">
        <v>1256</v>
      </c>
      <c r="F137" s="195" t="s">
        <v>1257</v>
      </c>
      <c r="G137" s="196" t="s">
        <v>275</v>
      </c>
      <c r="H137" s="197">
        <v>6</v>
      </c>
      <c r="I137" s="198"/>
      <c r="J137" s="199">
        <f t="shared" si="20"/>
        <v>0</v>
      </c>
      <c r="K137" s="195" t="s">
        <v>172</v>
      </c>
      <c r="L137" s="40"/>
      <c r="M137" s="200" t="s">
        <v>19</v>
      </c>
      <c r="N137" s="201" t="s">
        <v>39</v>
      </c>
      <c r="O137" s="65"/>
      <c r="P137" s="202">
        <f t="shared" si="21"/>
        <v>0</v>
      </c>
      <c r="Q137" s="202">
        <v>1.4799999999999999E-4</v>
      </c>
      <c r="R137" s="202">
        <f t="shared" si="22"/>
        <v>8.879999999999999E-4</v>
      </c>
      <c r="S137" s="202">
        <v>0</v>
      </c>
      <c r="T137" s="203">
        <f t="shared" si="2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278</v>
      </c>
      <c r="AT137" s="204" t="s">
        <v>168</v>
      </c>
      <c r="AU137" s="204" t="s">
        <v>78</v>
      </c>
      <c r="AY137" s="18" t="s">
        <v>166</v>
      </c>
      <c r="BE137" s="205">
        <f t="shared" si="24"/>
        <v>0</v>
      </c>
      <c r="BF137" s="205">
        <f t="shared" si="25"/>
        <v>0</v>
      </c>
      <c r="BG137" s="205">
        <f t="shared" si="26"/>
        <v>0</v>
      </c>
      <c r="BH137" s="205">
        <f t="shared" si="27"/>
        <v>0</v>
      </c>
      <c r="BI137" s="205">
        <f t="shared" si="28"/>
        <v>0</v>
      </c>
      <c r="BJ137" s="18" t="s">
        <v>76</v>
      </c>
      <c r="BK137" s="205">
        <f t="shared" si="29"/>
        <v>0</v>
      </c>
      <c r="BL137" s="18" t="s">
        <v>278</v>
      </c>
      <c r="BM137" s="204" t="s">
        <v>1350</v>
      </c>
    </row>
    <row r="138" spans="1:65" s="2" customFormat="1" ht="33" customHeight="1">
      <c r="A138" s="35"/>
      <c r="B138" s="36"/>
      <c r="C138" s="193" t="s">
        <v>423</v>
      </c>
      <c r="D138" s="193" t="s">
        <v>168</v>
      </c>
      <c r="E138" s="194" t="s">
        <v>1259</v>
      </c>
      <c r="F138" s="195" t="s">
        <v>1260</v>
      </c>
      <c r="G138" s="196" t="s">
        <v>275</v>
      </c>
      <c r="H138" s="197">
        <v>27</v>
      </c>
      <c r="I138" s="198"/>
      <c r="J138" s="199">
        <f t="shared" si="20"/>
        <v>0</v>
      </c>
      <c r="K138" s="195" t="s">
        <v>172</v>
      </c>
      <c r="L138" s="40"/>
      <c r="M138" s="200" t="s">
        <v>19</v>
      </c>
      <c r="N138" s="201" t="s">
        <v>39</v>
      </c>
      <c r="O138" s="65"/>
      <c r="P138" s="202">
        <f t="shared" si="21"/>
        <v>0</v>
      </c>
      <c r="Q138" s="202">
        <v>0</v>
      </c>
      <c r="R138" s="202">
        <f t="shared" si="22"/>
        <v>0</v>
      </c>
      <c r="S138" s="202">
        <v>0</v>
      </c>
      <c r="T138" s="203">
        <f t="shared" si="2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278</v>
      </c>
      <c r="AT138" s="204" t="s">
        <v>168</v>
      </c>
      <c r="AU138" s="204" t="s">
        <v>78</v>
      </c>
      <c r="AY138" s="18" t="s">
        <v>166</v>
      </c>
      <c r="BE138" s="205">
        <f t="shared" si="24"/>
        <v>0</v>
      </c>
      <c r="BF138" s="205">
        <f t="shared" si="25"/>
        <v>0</v>
      </c>
      <c r="BG138" s="205">
        <f t="shared" si="26"/>
        <v>0</v>
      </c>
      <c r="BH138" s="205">
        <f t="shared" si="27"/>
        <v>0</v>
      </c>
      <c r="BI138" s="205">
        <f t="shared" si="28"/>
        <v>0</v>
      </c>
      <c r="BJ138" s="18" t="s">
        <v>76</v>
      </c>
      <c r="BK138" s="205">
        <f t="shared" si="29"/>
        <v>0</v>
      </c>
      <c r="BL138" s="18" t="s">
        <v>278</v>
      </c>
      <c r="BM138" s="204" t="s">
        <v>1351</v>
      </c>
    </row>
    <row r="139" spans="1:65" s="2" customFormat="1" ht="16.5" customHeight="1">
      <c r="A139" s="35"/>
      <c r="B139" s="36"/>
      <c r="C139" s="193" t="s">
        <v>428</v>
      </c>
      <c r="D139" s="193" t="s">
        <v>168</v>
      </c>
      <c r="E139" s="194" t="s">
        <v>1262</v>
      </c>
      <c r="F139" s="195" t="s">
        <v>1266</v>
      </c>
      <c r="G139" s="196" t="s">
        <v>275</v>
      </c>
      <c r="H139" s="197">
        <v>1</v>
      </c>
      <c r="I139" s="198"/>
      <c r="J139" s="199">
        <f t="shared" si="20"/>
        <v>0</v>
      </c>
      <c r="K139" s="195" t="s">
        <v>19</v>
      </c>
      <c r="L139" s="40"/>
      <c r="M139" s="200" t="s">
        <v>19</v>
      </c>
      <c r="N139" s="201" t="s">
        <v>39</v>
      </c>
      <c r="O139" s="65"/>
      <c r="P139" s="202">
        <f t="shared" si="21"/>
        <v>0</v>
      </c>
      <c r="Q139" s="202">
        <v>0</v>
      </c>
      <c r="R139" s="202">
        <f t="shared" si="22"/>
        <v>0</v>
      </c>
      <c r="S139" s="202">
        <v>0</v>
      </c>
      <c r="T139" s="203">
        <f t="shared" si="2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278</v>
      </c>
      <c r="AT139" s="204" t="s">
        <v>168</v>
      </c>
      <c r="AU139" s="204" t="s">
        <v>78</v>
      </c>
      <c r="AY139" s="18" t="s">
        <v>166</v>
      </c>
      <c r="BE139" s="205">
        <f t="shared" si="24"/>
        <v>0</v>
      </c>
      <c r="BF139" s="205">
        <f t="shared" si="25"/>
        <v>0</v>
      </c>
      <c r="BG139" s="205">
        <f t="shared" si="26"/>
        <v>0</v>
      </c>
      <c r="BH139" s="205">
        <f t="shared" si="27"/>
        <v>0</v>
      </c>
      <c r="BI139" s="205">
        <f t="shared" si="28"/>
        <v>0</v>
      </c>
      <c r="BJ139" s="18" t="s">
        <v>76</v>
      </c>
      <c r="BK139" s="205">
        <f t="shared" si="29"/>
        <v>0</v>
      </c>
      <c r="BL139" s="18" t="s">
        <v>278</v>
      </c>
      <c r="BM139" s="204" t="s">
        <v>1352</v>
      </c>
    </row>
    <row r="140" spans="1:65" s="2" customFormat="1" ht="33" customHeight="1">
      <c r="A140" s="35"/>
      <c r="B140" s="36"/>
      <c r="C140" s="193" t="s">
        <v>435</v>
      </c>
      <c r="D140" s="193" t="s">
        <v>168</v>
      </c>
      <c r="E140" s="194" t="s">
        <v>1268</v>
      </c>
      <c r="F140" s="195" t="s">
        <v>1269</v>
      </c>
      <c r="G140" s="196" t="s">
        <v>187</v>
      </c>
      <c r="H140" s="197">
        <v>3.7999999999999999E-2</v>
      </c>
      <c r="I140" s="198"/>
      <c r="J140" s="199">
        <f t="shared" si="20"/>
        <v>0</v>
      </c>
      <c r="K140" s="195" t="s">
        <v>172</v>
      </c>
      <c r="L140" s="40"/>
      <c r="M140" s="200" t="s">
        <v>19</v>
      </c>
      <c r="N140" s="201" t="s">
        <v>39</v>
      </c>
      <c r="O140" s="65"/>
      <c r="P140" s="202">
        <f t="shared" si="21"/>
        <v>0</v>
      </c>
      <c r="Q140" s="202">
        <v>0</v>
      </c>
      <c r="R140" s="202">
        <f t="shared" si="22"/>
        <v>0</v>
      </c>
      <c r="S140" s="202">
        <v>0</v>
      </c>
      <c r="T140" s="203">
        <f t="shared" si="2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278</v>
      </c>
      <c r="AT140" s="204" t="s">
        <v>168</v>
      </c>
      <c r="AU140" s="204" t="s">
        <v>78</v>
      </c>
      <c r="AY140" s="18" t="s">
        <v>166</v>
      </c>
      <c r="BE140" s="205">
        <f t="shared" si="24"/>
        <v>0</v>
      </c>
      <c r="BF140" s="205">
        <f t="shared" si="25"/>
        <v>0</v>
      </c>
      <c r="BG140" s="205">
        <f t="shared" si="26"/>
        <v>0</v>
      </c>
      <c r="BH140" s="205">
        <f t="shared" si="27"/>
        <v>0</v>
      </c>
      <c r="BI140" s="205">
        <f t="shared" si="28"/>
        <v>0</v>
      </c>
      <c r="BJ140" s="18" t="s">
        <v>76</v>
      </c>
      <c r="BK140" s="205">
        <f t="shared" si="29"/>
        <v>0</v>
      </c>
      <c r="BL140" s="18" t="s">
        <v>278</v>
      </c>
      <c r="BM140" s="204" t="s">
        <v>1353</v>
      </c>
    </row>
    <row r="141" spans="1:65" s="12" customFormat="1" ht="22.9" customHeight="1">
      <c r="B141" s="177"/>
      <c r="C141" s="178"/>
      <c r="D141" s="179" t="s">
        <v>67</v>
      </c>
      <c r="E141" s="191" t="s">
        <v>1088</v>
      </c>
      <c r="F141" s="191" t="s">
        <v>1089</v>
      </c>
      <c r="G141" s="178"/>
      <c r="H141" s="178"/>
      <c r="I141" s="181"/>
      <c r="J141" s="192">
        <f>BK141</f>
        <v>0</v>
      </c>
      <c r="K141" s="178"/>
      <c r="L141" s="183"/>
      <c r="M141" s="184"/>
      <c r="N141" s="185"/>
      <c r="O141" s="185"/>
      <c r="P141" s="186">
        <f>SUM(P142:P191)</f>
        <v>0</v>
      </c>
      <c r="Q141" s="185"/>
      <c r="R141" s="186">
        <f>SUM(R142:R191)</f>
        <v>1.2050996</v>
      </c>
      <c r="S141" s="185"/>
      <c r="T141" s="187">
        <f>SUM(T142:T191)</f>
        <v>0</v>
      </c>
      <c r="AR141" s="188" t="s">
        <v>78</v>
      </c>
      <c r="AT141" s="189" t="s">
        <v>67</v>
      </c>
      <c r="AU141" s="189" t="s">
        <v>76</v>
      </c>
      <c r="AY141" s="188" t="s">
        <v>166</v>
      </c>
      <c r="BK141" s="190">
        <f>SUM(BK142:BK191)</f>
        <v>0</v>
      </c>
    </row>
    <row r="142" spans="1:65" s="2" customFormat="1" ht="44.25" customHeight="1">
      <c r="A142" s="35"/>
      <c r="B142" s="36"/>
      <c r="C142" s="193" t="s">
        <v>439</v>
      </c>
      <c r="D142" s="193" t="s">
        <v>168</v>
      </c>
      <c r="E142" s="194" t="s">
        <v>1354</v>
      </c>
      <c r="F142" s="195" t="s">
        <v>1355</v>
      </c>
      <c r="G142" s="196" t="s">
        <v>275</v>
      </c>
      <c r="H142" s="197">
        <v>6</v>
      </c>
      <c r="I142" s="198"/>
      <c r="J142" s="199">
        <f>ROUND(I142*H142,2)</f>
        <v>0</v>
      </c>
      <c r="K142" s="195" t="s">
        <v>172</v>
      </c>
      <c r="L142" s="40"/>
      <c r="M142" s="200" t="s">
        <v>19</v>
      </c>
      <c r="N142" s="201" t="s">
        <v>39</v>
      </c>
      <c r="O142" s="65"/>
      <c r="P142" s="202">
        <f>O142*H142</f>
        <v>0</v>
      </c>
      <c r="Q142" s="202">
        <v>1.6549999999999999E-2</v>
      </c>
      <c r="R142" s="202">
        <f>Q142*H142</f>
        <v>9.9299999999999999E-2</v>
      </c>
      <c r="S142" s="202">
        <v>0</v>
      </c>
      <c r="T142" s="20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278</v>
      </c>
      <c r="AT142" s="204" t="s">
        <v>168</v>
      </c>
      <c r="AU142" s="204" t="s">
        <v>78</v>
      </c>
      <c r="AY142" s="18" t="s">
        <v>166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76</v>
      </c>
      <c r="BK142" s="205">
        <f>ROUND(I142*H142,2)</f>
        <v>0</v>
      </c>
      <c r="BL142" s="18" t="s">
        <v>278</v>
      </c>
      <c r="BM142" s="204" t="s">
        <v>1356</v>
      </c>
    </row>
    <row r="143" spans="1:65" s="13" customFormat="1" ht="11.25">
      <c r="B143" s="206"/>
      <c r="C143" s="207"/>
      <c r="D143" s="208" t="s">
        <v>175</v>
      </c>
      <c r="E143" s="209" t="s">
        <v>19</v>
      </c>
      <c r="F143" s="210" t="s">
        <v>1357</v>
      </c>
      <c r="G143" s="207"/>
      <c r="H143" s="209" t="s">
        <v>19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175</v>
      </c>
      <c r="AU143" s="216" t="s">
        <v>78</v>
      </c>
      <c r="AV143" s="13" t="s">
        <v>76</v>
      </c>
      <c r="AW143" s="13" t="s">
        <v>30</v>
      </c>
      <c r="AX143" s="13" t="s">
        <v>68</v>
      </c>
      <c r="AY143" s="216" t="s">
        <v>166</v>
      </c>
    </row>
    <row r="144" spans="1:65" s="14" customFormat="1" ht="11.25">
      <c r="B144" s="217"/>
      <c r="C144" s="218"/>
      <c r="D144" s="208" t="s">
        <v>175</v>
      </c>
      <c r="E144" s="219" t="s">
        <v>19</v>
      </c>
      <c r="F144" s="220" t="s">
        <v>76</v>
      </c>
      <c r="G144" s="218"/>
      <c r="H144" s="221">
        <v>1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175</v>
      </c>
      <c r="AU144" s="227" t="s">
        <v>78</v>
      </c>
      <c r="AV144" s="14" t="s">
        <v>78</v>
      </c>
      <c r="AW144" s="14" t="s">
        <v>30</v>
      </c>
      <c r="AX144" s="14" t="s">
        <v>68</v>
      </c>
      <c r="AY144" s="227" t="s">
        <v>166</v>
      </c>
    </row>
    <row r="145" spans="1:65" s="13" customFormat="1" ht="11.25">
      <c r="B145" s="206"/>
      <c r="C145" s="207"/>
      <c r="D145" s="208" t="s">
        <v>175</v>
      </c>
      <c r="E145" s="209" t="s">
        <v>19</v>
      </c>
      <c r="F145" s="210" t="s">
        <v>1358</v>
      </c>
      <c r="G145" s="207"/>
      <c r="H145" s="209" t="s">
        <v>19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175</v>
      </c>
      <c r="AU145" s="216" t="s">
        <v>78</v>
      </c>
      <c r="AV145" s="13" t="s">
        <v>76</v>
      </c>
      <c r="AW145" s="13" t="s">
        <v>30</v>
      </c>
      <c r="AX145" s="13" t="s">
        <v>68</v>
      </c>
      <c r="AY145" s="216" t="s">
        <v>166</v>
      </c>
    </row>
    <row r="146" spans="1:65" s="14" customFormat="1" ht="11.25">
      <c r="B146" s="217"/>
      <c r="C146" s="218"/>
      <c r="D146" s="208" t="s">
        <v>175</v>
      </c>
      <c r="E146" s="219" t="s">
        <v>19</v>
      </c>
      <c r="F146" s="220" t="s">
        <v>76</v>
      </c>
      <c r="G146" s="218"/>
      <c r="H146" s="221">
        <v>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175</v>
      </c>
      <c r="AU146" s="227" t="s">
        <v>78</v>
      </c>
      <c r="AV146" s="14" t="s">
        <v>78</v>
      </c>
      <c r="AW146" s="14" t="s">
        <v>30</v>
      </c>
      <c r="AX146" s="14" t="s">
        <v>68</v>
      </c>
      <c r="AY146" s="227" t="s">
        <v>166</v>
      </c>
    </row>
    <row r="147" spans="1:65" s="13" customFormat="1" ht="11.25">
      <c r="B147" s="206"/>
      <c r="C147" s="207"/>
      <c r="D147" s="208" t="s">
        <v>175</v>
      </c>
      <c r="E147" s="209" t="s">
        <v>19</v>
      </c>
      <c r="F147" s="210" t="s">
        <v>1359</v>
      </c>
      <c r="G147" s="207"/>
      <c r="H147" s="209" t="s">
        <v>19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175</v>
      </c>
      <c r="AU147" s="216" t="s">
        <v>78</v>
      </c>
      <c r="AV147" s="13" t="s">
        <v>76</v>
      </c>
      <c r="AW147" s="13" t="s">
        <v>30</v>
      </c>
      <c r="AX147" s="13" t="s">
        <v>68</v>
      </c>
      <c r="AY147" s="216" t="s">
        <v>166</v>
      </c>
    </row>
    <row r="148" spans="1:65" s="14" customFormat="1" ht="11.25">
      <c r="B148" s="217"/>
      <c r="C148" s="218"/>
      <c r="D148" s="208" t="s">
        <v>175</v>
      </c>
      <c r="E148" s="219" t="s">
        <v>19</v>
      </c>
      <c r="F148" s="220" t="s">
        <v>76</v>
      </c>
      <c r="G148" s="218"/>
      <c r="H148" s="221">
        <v>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175</v>
      </c>
      <c r="AU148" s="227" t="s">
        <v>78</v>
      </c>
      <c r="AV148" s="14" t="s">
        <v>78</v>
      </c>
      <c r="AW148" s="14" t="s">
        <v>30</v>
      </c>
      <c r="AX148" s="14" t="s">
        <v>68</v>
      </c>
      <c r="AY148" s="227" t="s">
        <v>166</v>
      </c>
    </row>
    <row r="149" spans="1:65" s="13" customFormat="1" ht="11.25">
      <c r="B149" s="206"/>
      <c r="C149" s="207"/>
      <c r="D149" s="208" t="s">
        <v>175</v>
      </c>
      <c r="E149" s="209" t="s">
        <v>19</v>
      </c>
      <c r="F149" s="210" t="s">
        <v>1360</v>
      </c>
      <c r="G149" s="207"/>
      <c r="H149" s="209" t="s">
        <v>19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175</v>
      </c>
      <c r="AU149" s="216" t="s">
        <v>78</v>
      </c>
      <c r="AV149" s="13" t="s">
        <v>76</v>
      </c>
      <c r="AW149" s="13" t="s">
        <v>30</v>
      </c>
      <c r="AX149" s="13" t="s">
        <v>68</v>
      </c>
      <c r="AY149" s="216" t="s">
        <v>166</v>
      </c>
    </row>
    <row r="150" spans="1:65" s="14" customFormat="1" ht="11.25">
      <c r="B150" s="217"/>
      <c r="C150" s="218"/>
      <c r="D150" s="208" t="s">
        <v>175</v>
      </c>
      <c r="E150" s="219" t="s">
        <v>19</v>
      </c>
      <c r="F150" s="220" t="s">
        <v>76</v>
      </c>
      <c r="G150" s="218"/>
      <c r="H150" s="221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175</v>
      </c>
      <c r="AU150" s="227" t="s">
        <v>78</v>
      </c>
      <c r="AV150" s="14" t="s">
        <v>78</v>
      </c>
      <c r="AW150" s="14" t="s">
        <v>30</v>
      </c>
      <c r="AX150" s="14" t="s">
        <v>68</v>
      </c>
      <c r="AY150" s="227" t="s">
        <v>166</v>
      </c>
    </row>
    <row r="151" spans="1:65" s="13" customFormat="1" ht="11.25">
      <c r="B151" s="206"/>
      <c r="C151" s="207"/>
      <c r="D151" s="208" t="s">
        <v>175</v>
      </c>
      <c r="E151" s="209" t="s">
        <v>19</v>
      </c>
      <c r="F151" s="210" t="s">
        <v>1361</v>
      </c>
      <c r="G151" s="207"/>
      <c r="H151" s="209" t="s">
        <v>19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175</v>
      </c>
      <c r="AU151" s="216" t="s">
        <v>78</v>
      </c>
      <c r="AV151" s="13" t="s">
        <v>76</v>
      </c>
      <c r="AW151" s="13" t="s">
        <v>30</v>
      </c>
      <c r="AX151" s="13" t="s">
        <v>68</v>
      </c>
      <c r="AY151" s="216" t="s">
        <v>166</v>
      </c>
    </row>
    <row r="152" spans="1:65" s="14" customFormat="1" ht="11.25">
      <c r="B152" s="217"/>
      <c r="C152" s="218"/>
      <c r="D152" s="208" t="s">
        <v>175</v>
      </c>
      <c r="E152" s="219" t="s">
        <v>19</v>
      </c>
      <c r="F152" s="220" t="s">
        <v>76</v>
      </c>
      <c r="G152" s="218"/>
      <c r="H152" s="221">
        <v>1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175</v>
      </c>
      <c r="AU152" s="227" t="s">
        <v>78</v>
      </c>
      <c r="AV152" s="14" t="s">
        <v>78</v>
      </c>
      <c r="AW152" s="14" t="s">
        <v>30</v>
      </c>
      <c r="AX152" s="14" t="s">
        <v>68</v>
      </c>
      <c r="AY152" s="227" t="s">
        <v>166</v>
      </c>
    </row>
    <row r="153" spans="1:65" s="13" customFormat="1" ht="11.25">
      <c r="B153" s="206"/>
      <c r="C153" s="207"/>
      <c r="D153" s="208" t="s">
        <v>175</v>
      </c>
      <c r="E153" s="209" t="s">
        <v>19</v>
      </c>
      <c r="F153" s="210" t="s">
        <v>1362</v>
      </c>
      <c r="G153" s="207"/>
      <c r="H153" s="209" t="s">
        <v>19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175</v>
      </c>
      <c r="AU153" s="216" t="s">
        <v>78</v>
      </c>
      <c r="AV153" s="13" t="s">
        <v>76</v>
      </c>
      <c r="AW153" s="13" t="s">
        <v>30</v>
      </c>
      <c r="AX153" s="13" t="s">
        <v>68</v>
      </c>
      <c r="AY153" s="216" t="s">
        <v>166</v>
      </c>
    </row>
    <row r="154" spans="1:65" s="14" customFormat="1" ht="11.25">
      <c r="B154" s="217"/>
      <c r="C154" s="218"/>
      <c r="D154" s="208" t="s">
        <v>175</v>
      </c>
      <c r="E154" s="219" t="s">
        <v>19</v>
      </c>
      <c r="F154" s="220" t="s">
        <v>76</v>
      </c>
      <c r="G154" s="218"/>
      <c r="H154" s="221">
        <v>1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175</v>
      </c>
      <c r="AU154" s="227" t="s">
        <v>78</v>
      </c>
      <c r="AV154" s="14" t="s">
        <v>78</v>
      </c>
      <c r="AW154" s="14" t="s">
        <v>30</v>
      </c>
      <c r="AX154" s="14" t="s">
        <v>68</v>
      </c>
      <c r="AY154" s="227" t="s">
        <v>166</v>
      </c>
    </row>
    <row r="155" spans="1:65" s="15" customFormat="1" ht="11.25">
      <c r="B155" s="228"/>
      <c r="C155" s="229"/>
      <c r="D155" s="208" t="s">
        <v>175</v>
      </c>
      <c r="E155" s="230" t="s">
        <v>19</v>
      </c>
      <c r="F155" s="231" t="s">
        <v>182</v>
      </c>
      <c r="G155" s="229"/>
      <c r="H155" s="232">
        <v>6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175</v>
      </c>
      <c r="AU155" s="238" t="s">
        <v>78</v>
      </c>
      <c r="AV155" s="15" t="s">
        <v>173</v>
      </c>
      <c r="AW155" s="15" t="s">
        <v>30</v>
      </c>
      <c r="AX155" s="15" t="s">
        <v>76</v>
      </c>
      <c r="AY155" s="238" t="s">
        <v>166</v>
      </c>
    </row>
    <row r="156" spans="1:65" s="2" customFormat="1" ht="44.25" customHeight="1">
      <c r="A156" s="35"/>
      <c r="B156" s="36"/>
      <c r="C156" s="193" t="s">
        <v>444</v>
      </c>
      <c r="D156" s="193" t="s">
        <v>168</v>
      </c>
      <c r="E156" s="194" t="s">
        <v>1363</v>
      </c>
      <c r="F156" s="195" t="s">
        <v>1364</v>
      </c>
      <c r="G156" s="196" t="s">
        <v>275</v>
      </c>
      <c r="H156" s="197">
        <v>2</v>
      </c>
      <c r="I156" s="198"/>
      <c r="J156" s="199">
        <f>ROUND(I156*H156,2)</f>
        <v>0</v>
      </c>
      <c r="K156" s="195" t="s">
        <v>172</v>
      </c>
      <c r="L156" s="40"/>
      <c r="M156" s="200" t="s">
        <v>19</v>
      </c>
      <c r="N156" s="201" t="s">
        <v>39</v>
      </c>
      <c r="O156" s="65"/>
      <c r="P156" s="202">
        <f>O156*H156</f>
        <v>0</v>
      </c>
      <c r="Q156" s="202">
        <v>3.1539999999999999E-2</v>
      </c>
      <c r="R156" s="202">
        <f>Q156*H156</f>
        <v>6.3079999999999997E-2</v>
      </c>
      <c r="S156" s="202">
        <v>0</v>
      </c>
      <c r="T156" s="20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278</v>
      </c>
      <c r="AT156" s="204" t="s">
        <v>168</v>
      </c>
      <c r="AU156" s="204" t="s">
        <v>78</v>
      </c>
      <c r="AY156" s="18" t="s">
        <v>166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76</v>
      </c>
      <c r="BK156" s="205">
        <f>ROUND(I156*H156,2)</f>
        <v>0</v>
      </c>
      <c r="BL156" s="18" t="s">
        <v>278</v>
      </c>
      <c r="BM156" s="204" t="s">
        <v>1365</v>
      </c>
    </row>
    <row r="157" spans="1:65" s="13" customFormat="1" ht="11.25">
      <c r="B157" s="206"/>
      <c r="C157" s="207"/>
      <c r="D157" s="208" t="s">
        <v>175</v>
      </c>
      <c r="E157" s="209" t="s">
        <v>19</v>
      </c>
      <c r="F157" s="210" t="s">
        <v>1362</v>
      </c>
      <c r="G157" s="207"/>
      <c r="H157" s="209" t="s">
        <v>19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175</v>
      </c>
      <c r="AU157" s="216" t="s">
        <v>78</v>
      </c>
      <c r="AV157" s="13" t="s">
        <v>76</v>
      </c>
      <c r="AW157" s="13" t="s">
        <v>30</v>
      </c>
      <c r="AX157" s="13" t="s">
        <v>68</v>
      </c>
      <c r="AY157" s="216" t="s">
        <v>166</v>
      </c>
    </row>
    <row r="158" spans="1:65" s="14" customFormat="1" ht="11.25">
      <c r="B158" s="217"/>
      <c r="C158" s="218"/>
      <c r="D158" s="208" t="s">
        <v>175</v>
      </c>
      <c r="E158" s="219" t="s">
        <v>19</v>
      </c>
      <c r="F158" s="220" t="s">
        <v>76</v>
      </c>
      <c r="G158" s="218"/>
      <c r="H158" s="221">
        <v>1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175</v>
      </c>
      <c r="AU158" s="227" t="s">
        <v>78</v>
      </c>
      <c r="AV158" s="14" t="s">
        <v>78</v>
      </c>
      <c r="AW158" s="14" t="s">
        <v>30</v>
      </c>
      <c r="AX158" s="14" t="s">
        <v>68</v>
      </c>
      <c r="AY158" s="227" t="s">
        <v>166</v>
      </c>
    </row>
    <row r="159" spans="1:65" s="13" customFormat="1" ht="11.25">
      <c r="B159" s="206"/>
      <c r="C159" s="207"/>
      <c r="D159" s="208" t="s">
        <v>175</v>
      </c>
      <c r="E159" s="209" t="s">
        <v>19</v>
      </c>
      <c r="F159" s="210" t="s">
        <v>1361</v>
      </c>
      <c r="G159" s="207"/>
      <c r="H159" s="209" t="s">
        <v>19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175</v>
      </c>
      <c r="AU159" s="216" t="s">
        <v>78</v>
      </c>
      <c r="AV159" s="13" t="s">
        <v>76</v>
      </c>
      <c r="AW159" s="13" t="s">
        <v>30</v>
      </c>
      <c r="AX159" s="13" t="s">
        <v>68</v>
      </c>
      <c r="AY159" s="216" t="s">
        <v>166</v>
      </c>
    </row>
    <row r="160" spans="1:65" s="14" customFormat="1" ht="11.25">
      <c r="B160" s="217"/>
      <c r="C160" s="218"/>
      <c r="D160" s="208" t="s">
        <v>175</v>
      </c>
      <c r="E160" s="219" t="s">
        <v>19</v>
      </c>
      <c r="F160" s="220" t="s">
        <v>76</v>
      </c>
      <c r="G160" s="218"/>
      <c r="H160" s="221">
        <v>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175</v>
      </c>
      <c r="AU160" s="227" t="s">
        <v>78</v>
      </c>
      <c r="AV160" s="14" t="s">
        <v>78</v>
      </c>
      <c r="AW160" s="14" t="s">
        <v>30</v>
      </c>
      <c r="AX160" s="14" t="s">
        <v>68</v>
      </c>
      <c r="AY160" s="227" t="s">
        <v>166</v>
      </c>
    </row>
    <row r="161" spans="1:65" s="15" customFormat="1" ht="11.25">
      <c r="B161" s="228"/>
      <c r="C161" s="229"/>
      <c r="D161" s="208" t="s">
        <v>175</v>
      </c>
      <c r="E161" s="230" t="s">
        <v>19</v>
      </c>
      <c r="F161" s="231" t="s">
        <v>182</v>
      </c>
      <c r="G161" s="229"/>
      <c r="H161" s="232">
        <v>2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175</v>
      </c>
      <c r="AU161" s="238" t="s">
        <v>78</v>
      </c>
      <c r="AV161" s="15" t="s">
        <v>173</v>
      </c>
      <c r="AW161" s="15" t="s">
        <v>30</v>
      </c>
      <c r="AX161" s="15" t="s">
        <v>76</v>
      </c>
      <c r="AY161" s="238" t="s">
        <v>166</v>
      </c>
    </row>
    <row r="162" spans="1:65" s="2" customFormat="1" ht="44.25" customHeight="1">
      <c r="A162" s="35"/>
      <c r="B162" s="36"/>
      <c r="C162" s="193" t="s">
        <v>451</v>
      </c>
      <c r="D162" s="193" t="s">
        <v>168</v>
      </c>
      <c r="E162" s="194" t="s">
        <v>1366</v>
      </c>
      <c r="F162" s="195" t="s">
        <v>1367</v>
      </c>
      <c r="G162" s="196" t="s">
        <v>275</v>
      </c>
      <c r="H162" s="197">
        <v>13</v>
      </c>
      <c r="I162" s="198"/>
      <c r="J162" s="199">
        <f>ROUND(I162*H162,2)</f>
        <v>0</v>
      </c>
      <c r="K162" s="195" t="s">
        <v>172</v>
      </c>
      <c r="L162" s="40"/>
      <c r="M162" s="200" t="s">
        <v>19</v>
      </c>
      <c r="N162" s="201" t="s">
        <v>39</v>
      </c>
      <c r="O162" s="65"/>
      <c r="P162" s="202">
        <f>O162*H162</f>
        <v>0</v>
      </c>
      <c r="Q162" s="202">
        <v>4.1320000000000003E-2</v>
      </c>
      <c r="R162" s="202">
        <f>Q162*H162</f>
        <v>0.53716000000000008</v>
      </c>
      <c r="S162" s="202">
        <v>0</v>
      </c>
      <c r="T162" s="20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278</v>
      </c>
      <c r="AT162" s="204" t="s">
        <v>168</v>
      </c>
      <c r="AU162" s="204" t="s">
        <v>78</v>
      </c>
      <c r="AY162" s="18" t="s">
        <v>166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8" t="s">
        <v>76</v>
      </c>
      <c r="BK162" s="205">
        <f>ROUND(I162*H162,2)</f>
        <v>0</v>
      </c>
      <c r="BL162" s="18" t="s">
        <v>278</v>
      </c>
      <c r="BM162" s="204" t="s">
        <v>1368</v>
      </c>
    </row>
    <row r="163" spans="1:65" s="13" customFormat="1" ht="11.25">
      <c r="B163" s="206"/>
      <c r="C163" s="207"/>
      <c r="D163" s="208" t="s">
        <v>175</v>
      </c>
      <c r="E163" s="209" t="s">
        <v>19</v>
      </c>
      <c r="F163" s="210" t="s">
        <v>533</v>
      </c>
      <c r="G163" s="207"/>
      <c r="H163" s="209" t="s">
        <v>19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175</v>
      </c>
      <c r="AU163" s="216" t="s">
        <v>78</v>
      </c>
      <c r="AV163" s="13" t="s">
        <v>76</v>
      </c>
      <c r="AW163" s="13" t="s">
        <v>30</v>
      </c>
      <c r="AX163" s="13" t="s">
        <v>68</v>
      </c>
      <c r="AY163" s="216" t="s">
        <v>166</v>
      </c>
    </row>
    <row r="164" spans="1:65" s="14" customFormat="1" ht="11.25">
      <c r="B164" s="217"/>
      <c r="C164" s="218"/>
      <c r="D164" s="208" t="s">
        <v>175</v>
      </c>
      <c r="E164" s="219" t="s">
        <v>19</v>
      </c>
      <c r="F164" s="220" t="s">
        <v>183</v>
      </c>
      <c r="G164" s="218"/>
      <c r="H164" s="221">
        <v>3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175</v>
      </c>
      <c r="AU164" s="227" t="s">
        <v>78</v>
      </c>
      <c r="AV164" s="14" t="s">
        <v>78</v>
      </c>
      <c r="AW164" s="14" t="s">
        <v>30</v>
      </c>
      <c r="AX164" s="14" t="s">
        <v>68</v>
      </c>
      <c r="AY164" s="227" t="s">
        <v>166</v>
      </c>
    </row>
    <row r="165" spans="1:65" s="13" customFormat="1" ht="11.25">
      <c r="B165" s="206"/>
      <c r="C165" s="207"/>
      <c r="D165" s="208" t="s">
        <v>175</v>
      </c>
      <c r="E165" s="209" t="s">
        <v>19</v>
      </c>
      <c r="F165" s="210" t="s">
        <v>1369</v>
      </c>
      <c r="G165" s="207"/>
      <c r="H165" s="209" t="s">
        <v>19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175</v>
      </c>
      <c r="AU165" s="216" t="s">
        <v>78</v>
      </c>
      <c r="AV165" s="13" t="s">
        <v>76</v>
      </c>
      <c r="AW165" s="13" t="s">
        <v>30</v>
      </c>
      <c r="AX165" s="13" t="s">
        <v>68</v>
      </c>
      <c r="AY165" s="216" t="s">
        <v>166</v>
      </c>
    </row>
    <row r="166" spans="1:65" s="14" customFormat="1" ht="11.25">
      <c r="B166" s="217"/>
      <c r="C166" s="218"/>
      <c r="D166" s="208" t="s">
        <v>175</v>
      </c>
      <c r="E166" s="219" t="s">
        <v>19</v>
      </c>
      <c r="F166" s="220" t="s">
        <v>78</v>
      </c>
      <c r="G166" s="218"/>
      <c r="H166" s="221">
        <v>2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175</v>
      </c>
      <c r="AU166" s="227" t="s">
        <v>78</v>
      </c>
      <c r="AV166" s="14" t="s">
        <v>78</v>
      </c>
      <c r="AW166" s="14" t="s">
        <v>30</v>
      </c>
      <c r="AX166" s="14" t="s">
        <v>68</v>
      </c>
      <c r="AY166" s="227" t="s">
        <v>166</v>
      </c>
    </row>
    <row r="167" spans="1:65" s="13" customFormat="1" ht="11.25">
      <c r="B167" s="206"/>
      <c r="C167" s="207"/>
      <c r="D167" s="208" t="s">
        <v>175</v>
      </c>
      <c r="E167" s="209" t="s">
        <v>19</v>
      </c>
      <c r="F167" s="210" t="s">
        <v>1370</v>
      </c>
      <c r="G167" s="207"/>
      <c r="H167" s="209" t="s">
        <v>19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175</v>
      </c>
      <c r="AU167" s="216" t="s">
        <v>78</v>
      </c>
      <c r="AV167" s="13" t="s">
        <v>76</v>
      </c>
      <c r="AW167" s="13" t="s">
        <v>30</v>
      </c>
      <c r="AX167" s="13" t="s">
        <v>68</v>
      </c>
      <c r="AY167" s="216" t="s">
        <v>166</v>
      </c>
    </row>
    <row r="168" spans="1:65" s="14" customFormat="1" ht="11.25">
      <c r="B168" s="217"/>
      <c r="C168" s="218"/>
      <c r="D168" s="208" t="s">
        <v>175</v>
      </c>
      <c r="E168" s="219" t="s">
        <v>19</v>
      </c>
      <c r="F168" s="220" t="s">
        <v>78</v>
      </c>
      <c r="G168" s="218"/>
      <c r="H168" s="221">
        <v>2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175</v>
      </c>
      <c r="AU168" s="227" t="s">
        <v>78</v>
      </c>
      <c r="AV168" s="14" t="s">
        <v>78</v>
      </c>
      <c r="AW168" s="14" t="s">
        <v>30</v>
      </c>
      <c r="AX168" s="14" t="s">
        <v>68</v>
      </c>
      <c r="AY168" s="227" t="s">
        <v>166</v>
      </c>
    </row>
    <row r="169" spans="1:65" s="13" customFormat="1" ht="11.25">
      <c r="B169" s="206"/>
      <c r="C169" s="207"/>
      <c r="D169" s="208" t="s">
        <v>175</v>
      </c>
      <c r="E169" s="209" t="s">
        <v>19</v>
      </c>
      <c r="F169" s="210" t="s">
        <v>1371</v>
      </c>
      <c r="G169" s="207"/>
      <c r="H169" s="209" t="s">
        <v>19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175</v>
      </c>
      <c r="AU169" s="216" t="s">
        <v>78</v>
      </c>
      <c r="AV169" s="13" t="s">
        <v>76</v>
      </c>
      <c r="AW169" s="13" t="s">
        <v>30</v>
      </c>
      <c r="AX169" s="13" t="s">
        <v>68</v>
      </c>
      <c r="AY169" s="216" t="s">
        <v>166</v>
      </c>
    </row>
    <row r="170" spans="1:65" s="14" customFormat="1" ht="11.25">
      <c r="B170" s="217"/>
      <c r="C170" s="218"/>
      <c r="D170" s="208" t="s">
        <v>175</v>
      </c>
      <c r="E170" s="219" t="s">
        <v>19</v>
      </c>
      <c r="F170" s="220" t="s">
        <v>78</v>
      </c>
      <c r="G170" s="218"/>
      <c r="H170" s="221">
        <v>2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175</v>
      </c>
      <c r="AU170" s="227" t="s">
        <v>78</v>
      </c>
      <c r="AV170" s="14" t="s">
        <v>78</v>
      </c>
      <c r="AW170" s="14" t="s">
        <v>30</v>
      </c>
      <c r="AX170" s="14" t="s">
        <v>68</v>
      </c>
      <c r="AY170" s="227" t="s">
        <v>166</v>
      </c>
    </row>
    <row r="171" spans="1:65" s="13" customFormat="1" ht="11.25">
      <c r="B171" s="206"/>
      <c r="C171" s="207"/>
      <c r="D171" s="208" t="s">
        <v>175</v>
      </c>
      <c r="E171" s="209" t="s">
        <v>19</v>
      </c>
      <c r="F171" s="210" t="s">
        <v>531</v>
      </c>
      <c r="G171" s="207"/>
      <c r="H171" s="209" t="s">
        <v>19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175</v>
      </c>
      <c r="AU171" s="216" t="s">
        <v>78</v>
      </c>
      <c r="AV171" s="13" t="s">
        <v>76</v>
      </c>
      <c r="AW171" s="13" t="s">
        <v>30</v>
      </c>
      <c r="AX171" s="13" t="s">
        <v>68</v>
      </c>
      <c r="AY171" s="216" t="s">
        <v>166</v>
      </c>
    </row>
    <row r="172" spans="1:65" s="14" customFormat="1" ht="11.25">
      <c r="B172" s="217"/>
      <c r="C172" s="218"/>
      <c r="D172" s="208" t="s">
        <v>175</v>
      </c>
      <c r="E172" s="219" t="s">
        <v>19</v>
      </c>
      <c r="F172" s="220" t="s">
        <v>76</v>
      </c>
      <c r="G172" s="218"/>
      <c r="H172" s="221">
        <v>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175</v>
      </c>
      <c r="AU172" s="227" t="s">
        <v>78</v>
      </c>
      <c r="AV172" s="14" t="s">
        <v>78</v>
      </c>
      <c r="AW172" s="14" t="s">
        <v>30</v>
      </c>
      <c r="AX172" s="14" t="s">
        <v>68</v>
      </c>
      <c r="AY172" s="227" t="s">
        <v>166</v>
      </c>
    </row>
    <row r="173" spans="1:65" s="13" customFormat="1" ht="11.25">
      <c r="B173" s="206"/>
      <c r="C173" s="207"/>
      <c r="D173" s="208" t="s">
        <v>175</v>
      </c>
      <c r="E173" s="209" t="s">
        <v>19</v>
      </c>
      <c r="F173" s="210" t="s">
        <v>714</v>
      </c>
      <c r="G173" s="207"/>
      <c r="H173" s="209" t="s">
        <v>19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175</v>
      </c>
      <c r="AU173" s="216" t="s">
        <v>78</v>
      </c>
      <c r="AV173" s="13" t="s">
        <v>76</v>
      </c>
      <c r="AW173" s="13" t="s">
        <v>30</v>
      </c>
      <c r="AX173" s="13" t="s">
        <v>68</v>
      </c>
      <c r="AY173" s="216" t="s">
        <v>166</v>
      </c>
    </row>
    <row r="174" spans="1:65" s="14" customFormat="1" ht="11.25">
      <c r="B174" s="217"/>
      <c r="C174" s="218"/>
      <c r="D174" s="208" t="s">
        <v>175</v>
      </c>
      <c r="E174" s="219" t="s">
        <v>19</v>
      </c>
      <c r="F174" s="220" t="s">
        <v>76</v>
      </c>
      <c r="G174" s="218"/>
      <c r="H174" s="221">
        <v>1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175</v>
      </c>
      <c r="AU174" s="227" t="s">
        <v>78</v>
      </c>
      <c r="AV174" s="14" t="s">
        <v>78</v>
      </c>
      <c r="AW174" s="14" t="s">
        <v>30</v>
      </c>
      <c r="AX174" s="14" t="s">
        <v>68</v>
      </c>
      <c r="AY174" s="227" t="s">
        <v>166</v>
      </c>
    </row>
    <row r="175" spans="1:65" s="13" customFormat="1" ht="11.25">
      <c r="B175" s="206"/>
      <c r="C175" s="207"/>
      <c r="D175" s="208" t="s">
        <v>175</v>
      </c>
      <c r="E175" s="209" t="s">
        <v>19</v>
      </c>
      <c r="F175" s="210" t="s">
        <v>1372</v>
      </c>
      <c r="G175" s="207"/>
      <c r="H175" s="209" t="s">
        <v>19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175</v>
      </c>
      <c r="AU175" s="216" t="s">
        <v>78</v>
      </c>
      <c r="AV175" s="13" t="s">
        <v>76</v>
      </c>
      <c r="AW175" s="13" t="s">
        <v>30</v>
      </c>
      <c r="AX175" s="13" t="s">
        <v>68</v>
      </c>
      <c r="AY175" s="216" t="s">
        <v>166</v>
      </c>
    </row>
    <row r="176" spans="1:65" s="14" customFormat="1" ht="11.25">
      <c r="B176" s="217"/>
      <c r="C176" s="218"/>
      <c r="D176" s="208" t="s">
        <v>175</v>
      </c>
      <c r="E176" s="219" t="s">
        <v>19</v>
      </c>
      <c r="F176" s="220" t="s">
        <v>76</v>
      </c>
      <c r="G176" s="218"/>
      <c r="H176" s="221">
        <v>1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175</v>
      </c>
      <c r="AU176" s="227" t="s">
        <v>78</v>
      </c>
      <c r="AV176" s="14" t="s">
        <v>78</v>
      </c>
      <c r="AW176" s="14" t="s">
        <v>30</v>
      </c>
      <c r="AX176" s="14" t="s">
        <v>68</v>
      </c>
      <c r="AY176" s="227" t="s">
        <v>166</v>
      </c>
    </row>
    <row r="177" spans="1:65" s="13" customFormat="1" ht="11.25">
      <c r="B177" s="206"/>
      <c r="C177" s="207"/>
      <c r="D177" s="208" t="s">
        <v>175</v>
      </c>
      <c r="E177" s="209" t="s">
        <v>19</v>
      </c>
      <c r="F177" s="210" t="s">
        <v>575</v>
      </c>
      <c r="G177" s="207"/>
      <c r="H177" s="209" t="s">
        <v>19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175</v>
      </c>
      <c r="AU177" s="216" t="s">
        <v>78</v>
      </c>
      <c r="AV177" s="13" t="s">
        <v>76</v>
      </c>
      <c r="AW177" s="13" t="s">
        <v>30</v>
      </c>
      <c r="AX177" s="13" t="s">
        <v>68</v>
      </c>
      <c r="AY177" s="216" t="s">
        <v>166</v>
      </c>
    </row>
    <row r="178" spans="1:65" s="14" customFormat="1" ht="11.25">
      <c r="B178" s="217"/>
      <c r="C178" s="218"/>
      <c r="D178" s="208" t="s">
        <v>175</v>
      </c>
      <c r="E178" s="219" t="s">
        <v>19</v>
      </c>
      <c r="F178" s="220" t="s">
        <v>76</v>
      </c>
      <c r="G178" s="218"/>
      <c r="H178" s="221">
        <v>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175</v>
      </c>
      <c r="AU178" s="227" t="s">
        <v>78</v>
      </c>
      <c r="AV178" s="14" t="s">
        <v>78</v>
      </c>
      <c r="AW178" s="14" t="s">
        <v>30</v>
      </c>
      <c r="AX178" s="14" t="s">
        <v>68</v>
      </c>
      <c r="AY178" s="227" t="s">
        <v>166</v>
      </c>
    </row>
    <row r="179" spans="1:65" s="15" customFormat="1" ht="11.25">
      <c r="B179" s="228"/>
      <c r="C179" s="229"/>
      <c r="D179" s="208" t="s">
        <v>175</v>
      </c>
      <c r="E179" s="230" t="s">
        <v>19</v>
      </c>
      <c r="F179" s="231" t="s">
        <v>182</v>
      </c>
      <c r="G179" s="229"/>
      <c r="H179" s="232">
        <v>13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175</v>
      </c>
      <c r="AU179" s="238" t="s">
        <v>78</v>
      </c>
      <c r="AV179" s="15" t="s">
        <v>173</v>
      </c>
      <c r="AW179" s="15" t="s">
        <v>30</v>
      </c>
      <c r="AX179" s="15" t="s">
        <v>76</v>
      </c>
      <c r="AY179" s="238" t="s">
        <v>166</v>
      </c>
    </row>
    <row r="180" spans="1:65" s="2" customFormat="1" ht="44.25" customHeight="1">
      <c r="A180" s="35"/>
      <c r="B180" s="36"/>
      <c r="C180" s="193" t="s">
        <v>457</v>
      </c>
      <c r="D180" s="193" t="s">
        <v>168</v>
      </c>
      <c r="E180" s="194" t="s">
        <v>1373</v>
      </c>
      <c r="F180" s="195" t="s">
        <v>1374</v>
      </c>
      <c r="G180" s="196" t="s">
        <v>275</v>
      </c>
      <c r="H180" s="197">
        <v>7.31</v>
      </c>
      <c r="I180" s="198"/>
      <c r="J180" s="199">
        <f>ROUND(I180*H180,2)</f>
        <v>0</v>
      </c>
      <c r="K180" s="195" t="s">
        <v>172</v>
      </c>
      <c r="L180" s="40"/>
      <c r="M180" s="200" t="s">
        <v>19</v>
      </c>
      <c r="N180" s="201" t="s">
        <v>39</v>
      </c>
      <c r="O180" s="65"/>
      <c r="P180" s="202">
        <f>O180*H180</f>
        <v>0</v>
      </c>
      <c r="Q180" s="202">
        <v>6.9159999999999999E-2</v>
      </c>
      <c r="R180" s="202">
        <f>Q180*H180</f>
        <v>0.5055596</v>
      </c>
      <c r="S180" s="202">
        <v>0</v>
      </c>
      <c r="T180" s="20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278</v>
      </c>
      <c r="AT180" s="204" t="s">
        <v>168</v>
      </c>
      <c r="AU180" s="204" t="s">
        <v>78</v>
      </c>
      <c r="AY180" s="18" t="s">
        <v>166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8" t="s">
        <v>76</v>
      </c>
      <c r="BK180" s="205">
        <f>ROUND(I180*H180,2)</f>
        <v>0</v>
      </c>
      <c r="BL180" s="18" t="s">
        <v>278</v>
      </c>
      <c r="BM180" s="204" t="s">
        <v>1375</v>
      </c>
    </row>
    <row r="181" spans="1:65" s="13" customFormat="1" ht="11.25">
      <c r="B181" s="206"/>
      <c r="C181" s="207"/>
      <c r="D181" s="208" t="s">
        <v>175</v>
      </c>
      <c r="E181" s="209" t="s">
        <v>19</v>
      </c>
      <c r="F181" s="210" t="s">
        <v>1376</v>
      </c>
      <c r="G181" s="207"/>
      <c r="H181" s="209" t="s">
        <v>19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175</v>
      </c>
      <c r="AU181" s="216" t="s">
        <v>78</v>
      </c>
      <c r="AV181" s="13" t="s">
        <v>76</v>
      </c>
      <c r="AW181" s="13" t="s">
        <v>30</v>
      </c>
      <c r="AX181" s="13" t="s">
        <v>68</v>
      </c>
      <c r="AY181" s="216" t="s">
        <v>166</v>
      </c>
    </row>
    <row r="182" spans="1:65" s="14" customFormat="1" ht="11.25">
      <c r="B182" s="217"/>
      <c r="C182" s="218"/>
      <c r="D182" s="208" t="s">
        <v>175</v>
      </c>
      <c r="E182" s="219" t="s">
        <v>19</v>
      </c>
      <c r="F182" s="220" t="s">
        <v>198</v>
      </c>
      <c r="G182" s="218"/>
      <c r="H182" s="221">
        <v>5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175</v>
      </c>
      <c r="AU182" s="227" t="s">
        <v>78</v>
      </c>
      <c r="AV182" s="14" t="s">
        <v>78</v>
      </c>
      <c r="AW182" s="14" t="s">
        <v>30</v>
      </c>
      <c r="AX182" s="14" t="s">
        <v>68</v>
      </c>
      <c r="AY182" s="227" t="s">
        <v>166</v>
      </c>
    </row>
    <row r="183" spans="1:65" s="14" customFormat="1" ht="11.25">
      <c r="B183" s="217"/>
      <c r="C183" s="218"/>
      <c r="D183" s="208" t="s">
        <v>175</v>
      </c>
      <c r="E183" s="219" t="s">
        <v>19</v>
      </c>
      <c r="F183" s="220" t="s">
        <v>1377</v>
      </c>
      <c r="G183" s="218"/>
      <c r="H183" s="221">
        <v>1.31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175</v>
      </c>
      <c r="AU183" s="227" t="s">
        <v>78</v>
      </c>
      <c r="AV183" s="14" t="s">
        <v>78</v>
      </c>
      <c r="AW183" s="14" t="s">
        <v>30</v>
      </c>
      <c r="AX183" s="14" t="s">
        <v>68</v>
      </c>
      <c r="AY183" s="227" t="s">
        <v>166</v>
      </c>
    </row>
    <row r="184" spans="1:65" s="14" customFormat="1" ht="11.25">
      <c r="B184" s="217"/>
      <c r="C184" s="218"/>
      <c r="D184" s="208" t="s">
        <v>175</v>
      </c>
      <c r="E184" s="219" t="s">
        <v>19</v>
      </c>
      <c r="F184" s="220" t="s">
        <v>76</v>
      </c>
      <c r="G184" s="218"/>
      <c r="H184" s="221">
        <v>1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175</v>
      </c>
      <c r="AU184" s="227" t="s">
        <v>78</v>
      </c>
      <c r="AV184" s="14" t="s">
        <v>78</v>
      </c>
      <c r="AW184" s="14" t="s">
        <v>30</v>
      </c>
      <c r="AX184" s="14" t="s">
        <v>68</v>
      </c>
      <c r="AY184" s="227" t="s">
        <v>166</v>
      </c>
    </row>
    <row r="185" spans="1:65" s="15" customFormat="1" ht="11.25">
      <c r="B185" s="228"/>
      <c r="C185" s="229"/>
      <c r="D185" s="208" t="s">
        <v>175</v>
      </c>
      <c r="E185" s="230" t="s">
        <v>19</v>
      </c>
      <c r="F185" s="231" t="s">
        <v>182</v>
      </c>
      <c r="G185" s="229"/>
      <c r="H185" s="232">
        <v>7.3100000000000005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175</v>
      </c>
      <c r="AU185" s="238" t="s">
        <v>78</v>
      </c>
      <c r="AV185" s="15" t="s">
        <v>173</v>
      </c>
      <c r="AW185" s="15" t="s">
        <v>30</v>
      </c>
      <c r="AX185" s="15" t="s">
        <v>76</v>
      </c>
      <c r="AY185" s="238" t="s">
        <v>166</v>
      </c>
    </row>
    <row r="186" spans="1:65" s="2" customFormat="1" ht="21.75" customHeight="1">
      <c r="A186" s="35"/>
      <c r="B186" s="36"/>
      <c r="C186" s="193" t="s">
        <v>462</v>
      </c>
      <c r="D186" s="193" t="s">
        <v>168</v>
      </c>
      <c r="E186" s="194" t="s">
        <v>1378</v>
      </c>
      <c r="F186" s="195" t="s">
        <v>1379</v>
      </c>
      <c r="G186" s="196" t="s">
        <v>275</v>
      </c>
      <c r="H186" s="197">
        <v>27</v>
      </c>
      <c r="I186" s="198"/>
      <c r="J186" s="199">
        <f t="shared" ref="J186:J191" si="30">ROUND(I186*H186,2)</f>
        <v>0</v>
      </c>
      <c r="K186" s="195" t="s">
        <v>172</v>
      </c>
      <c r="L186" s="40"/>
      <c r="M186" s="200" t="s">
        <v>19</v>
      </c>
      <c r="N186" s="201" t="s">
        <v>39</v>
      </c>
      <c r="O186" s="65"/>
      <c r="P186" s="202">
        <f t="shared" ref="P186:P191" si="31">O186*H186</f>
        <v>0</v>
      </c>
      <c r="Q186" s="202">
        <v>0</v>
      </c>
      <c r="R186" s="202">
        <f t="shared" ref="R186:R191" si="32">Q186*H186</f>
        <v>0</v>
      </c>
      <c r="S186" s="202">
        <v>0</v>
      </c>
      <c r="T186" s="203">
        <f t="shared" ref="T186:T191" si="33"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4" t="s">
        <v>278</v>
      </c>
      <c r="AT186" s="204" t="s">
        <v>168</v>
      </c>
      <c r="AU186" s="204" t="s">
        <v>78</v>
      </c>
      <c r="AY186" s="18" t="s">
        <v>166</v>
      </c>
      <c r="BE186" s="205">
        <f t="shared" ref="BE186:BE191" si="34">IF(N186="základní",J186,0)</f>
        <v>0</v>
      </c>
      <c r="BF186" s="205">
        <f t="shared" ref="BF186:BF191" si="35">IF(N186="snížená",J186,0)</f>
        <v>0</v>
      </c>
      <c r="BG186" s="205">
        <f t="shared" ref="BG186:BG191" si="36">IF(N186="zákl. přenesená",J186,0)</f>
        <v>0</v>
      </c>
      <c r="BH186" s="205">
        <f t="shared" ref="BH186:BH191" si="37">IF(N186="sníž. přenesená",J186,0)</f>
        <v>0</v>
      </c>
      <c r="BI186" s="205">
        <f t="shared" ref="BI186:BI191" si="38">IF(N186="nulová",J186,0)</f>
        <v>0</v>
      </c>
      <c r="BJ186" s="18" t="s">
        <v>76</v>
      </c>
      <c r="BK186" s="205">
        <f t="shared" ref="BK186:BK191" si="39">ROUND(I186*H186,2)</f>
        <v>0</v>
      </c>
      <c r="BL186" s="18" t="s">
        <v>278</v>
      </c>
      <c r="BM186" s="204" t="s">
        <v>1380</v>
      </c>
    </row>
    <row r="187" spans="1:65" s="2" customFormat="1" ht="16.5" customHeight="1">
      <c r="A187" s="35"/>
      <c r="B187" s="36"/>
      <c r="C187" s="193" t="s">
        <v>467</v>
      </c>
      <c r="D187" s="193" t="s">
        <v>168</v>
      </c>
      <c r="E187" s="194" t="s">
        <v>1278</v>
      </c>
      <c r="F187" s="195" t="s">
        <v>1276</v>
      </c>
      <c r="G187" s="196" t="s">
        <v>275</v>
      </c>
      <c r="H187" s="197">
        <v>27</v>
      </c>
      <c r="I187" s="198"/>
      <c r="J187" s="199">
        <f t="shared" si="30"/>
        <v>0</v>
      </c>
      <c r="K187" s="195" t="s">
        <v>19</v>
      </c>
      <c r="L187" s="40"/>
      <c r="M187" s="200" t="s">
        <v>19</v>
      </c>
      <c r="N187" s="201" t="s">
        <v>39</v>
      </c>
      <c r="O187" s="65"/>
      <c r="P187" s="202">
        <f t="shared" si="31"/>
        <v>0</v>
      </c>
      <c r="Q187" s="202">
        <v>0</v>
      </c>
      <c r="R187" s="202">
        <f t="shared" si="32"/>
        <v>0</v>
      </c>
      <c r="S187" s="202">
        <v>0</v>
      </c>
      <c r="T187" s="203">
        <f t="shared" si="3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4" t="s">
        <v>278</v>
      </c>
      <c r="AT187" s="204" t="s">
        <v>168</v>
      </c>
      <c r="AU187" s="204" t="s">
        <v>78</v>
      </c>
      <c r="AY187" s="18" t="s">
        <v>166</v>
      </c>
      <c r="BE187" s="205">
        <f t="shared" si="34"/>
        <v>0</v>
      </c>
      <c r="BF187" s="205">
        <f t="shared" si="35"/>
        <v>0</v>
      </c>
      <c r="BG187" s="205">
        <f t="shared" si="36"/>
        <v>0</v>
      </c>
      <c r="BH187" s="205">
        <f t="shared" si="37"/>
        <v>0</v>
      </c>
      <c r="BI187" s="205">
        <f t="shared" si="38"/>
        <v>0</v>
      </c>
      <c r="BJ187" s="18" t="s">
        <v>76</v>
      </c>
      <c r="BK187" s="205">
        <f t="shared" si="39"/>
        <v>0</v>
      </c>
      <c r="BL187" s="18" t="s">
        <v>278</v>
      </c>
      <c r="BM187" s="204" t="s">
        <v>1381</v>
      </c>
    </row>
    <row r="188" spans="1:65" s="2" customFormat="1" ht="21.75" customHeight="1">
      <c r="A188" s="35"/>
      <c r="B188" s="36"/>
      <c r="C188" s="193" t="s">
        <v>471</v>
      </c>
      <c r="D188" s="193" t="s">
        <v>168</v>
      </c>
      <c r="E188" s="194" t="s">
        <v>1281</v>
      </c>
      <c r="F188" s="195" t="s">
        <v>1279</v>
      </c>
      <c r="G188" s="196" t="s">
        <v>969</v>
      </c>
      <c r="H188" s="197">
        <v>24</v>
      </c>
      <c r="I188" s="198"/>
      <c r="J188" s="199">
        <f t="shared" si="30"/>
        <v>0</v>
      </c>
      <c r="K188" s="195" t="s">
        <v>19</v>
      </c>
      <c r="L188" s="40"/>
      <c r="M188" s="200" t="s">
        <v>19</v>
      </c>
      <c r="N188" s="201" t="s">
        <v>39</v>
      </c>
      <c r="O188" s="65"/>
      <c r="P188" s="202">
        <f t="shared" si="31"/>
        <v>0</v>
      </c>
      <c r="Q188" s="202">
        <v>0</v>
      </c>
      <c r="R188" s="202">
        <f t="shared" si="32"/>
        <v>0</v>
      </c>
      <c r="S188" s="202">
        <v>0</v>
      </c>
      <c r="T188" s="203">
        <f t="shared" si="3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4" t="s">
        <v>278</v>
      </c>
      <c r="AT188" s="204" t="s">
        <v>168</v>
      </c>
      <c r="AU188" s="204" t="s">
        <v>78</v>
      </c>
      <c r="AY188" s="18" t="s">
        <v>166</v>
      </c>
      <c r="BE188" s="205">
        <f t="shared" si="34"/>
        <v>0</v>
      </c>
      <c r="BF188" s="205">
        <f t="shared" si="35"/>
        <v>0</v>
      </c>
      <c r="BG188" s="205">
        <f t="shared" si="36"/>
        <v>0</v>
      </c>
      <c r="BH188" s="205">
        <f t="shared" si="37"/>
        <v>0</v>
      </c>
      <c r="BI188" s="205">
        <f t="shared" si="38"/>
        <v>0</v>
      </c>
      <c r="BJ188" s="18" t="s">
        <v>76</v>
      </c>
      <c r="BK188" s="205">
        <f t="shared" si="39"/>
        <v>0</v>
      </c>
      <c r="BL188" s="18" t="s">
        <v>278</v>
      </c>
      <c r="BM188" s="204" t="s">
        <v>1382</v>
      </c>
    </row>
    <row r="189" spans="1:65" s="2" customFormat="1" ht="16.5" customHeight="1">
      <c r="A189" s="35"/>
      <c r="B189" s="36"/>
      <c r="C189" s="193" t="s">
        <v>475</v>
      </c>
      <c r="D189" s="193" t="s">
        <v>168</v>
      </c>
      <c r="E189" s="194" t="s">
        <v>1284</v>
      </c>
      <c r="F189" s="195" t="s">
        <v>1282</v>
      </c>
      <c r="G189" s="196" t="s">
        <v>969</v>
      </c>
      <c r="H189" s="197">
        <v>24</v>
      </c>
      <c r="I189" s="198"/>
      <c r="J189" s="199">
        <f t="shared" si="30"/>
        <v>0</v>
      </c>
      <c r="K189" s="195" t="s">
        <v>19</v>
      </c>
      <c r="L189" s="40"/>
      <c r="M189" s="200" t="s">
        <v>19</v>
      </c>
      <c r="N189" s="201" t="s">
        <v>39</v>
      </c>
      <c r="O189" s="65"/>
      <c r="P189" s="202">
        <f t="shared" si="31"/>
        <v>0</v>
      </c>
      <c r="Q189" s="202">
        <v>0</v>
      </c>
      <c r="R189" s="202">
        <f t="shared" si="32"/>
        <v>0</v>
      </c>
      <c r="S189" s="202">
        <v>0</v>
      </c>
      <c r="T189" s="203">
        <f t="shared" si="3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4" t="s">
        <v>278</v>
      </c>
      <c r="AT189" s="204" t="s">
        <v>168</v>
      </c>
      <c r="AU189" s="204" t="s">
        <v>78</v>
      </c>
      <c r="AY189" s="18" t="s">
        <v>166</v>
      </c>
      <c r="BE189" s="205">
        <f t="shared" si="34"/>
        <v>0</v>
      </c>
      <c r="BF189" s="205">
        <f t="shared" si="35"/>
        <v>0</v>
      </c>
      <c r="BG189" s="205">
        <f t="shared" si="36"/>
        <v>0</v>
      </c>
      <c r="BH189" s="205">
        <f t="shared" si="37"/>
        <v>0</v>
      </c>
      <c r="BI189" s="205">
        <f t="shared" si="38"/>
        <v>0</v>
      </c>
      <c r="BJ189" s="18" t="s">
        <v>76</v>
      </c>
      <c r="BK189" s="205">
        <f t="shared" si="39"/>
        <v>0</v>
      </c>
      <c r="BL189" s="18" t="s">
        <v>278</v>
      </c>
      <c r="BM189" s="204" t="s">
        <v>1383</v>
      </c>
    </row>
    <row r="190" spans="1:65" s="2" customFormat="1" ht="16.5" customHeight="1">
      <c r="A190" s="35"/>
      <c r="B190" s="36"/>
      <c r="C190" s="193" t="s">
        <v>479</v>
      </c>
      <c r="D190" s="193" t="s">
        <v>168</v>
      </c>
      <c r="E190" s="194" t="s">
        <v>1384</v>
      </c>
      <c r="F190" s="195" t="s">
        <v>1285</v>
      </c>
      <c r="G190" s="196" t="s">
        <v>969</v>
      </c>
      <c r="H190" s="197">
        <v>24</v>
      </c>
      <c r="I190" s="198"/>
      <c r="J190" s="199">
        <f t="shared" si="30"/>
        <v>0</v>
      </c>
      <c r="K190" s="195" t="s">
        <v>19</v>
      </c>
      <c r="L190" s="40"/>
      <c r="M190" s="200" t="s">
        <v>19</v>
      </c>
      <c r="N190" s="201" t="s">
        <v>39</v>
      </c>
      <c r="O190" s="65"/>
      <c r="P190" s="202">
        <f t="shared" si="31"/>
        <v>0</v>
      </c>
      <c r="Q190" s="202">
        <v>0</v>
      </c>
      <c r="R190" s="202">
        <f t="shared" si="32"/>
        <v>0</v>
      </c>
      <c r="S190" s="202">
        <v>0</v>
      </c>
      <c r="T190" s="203">
        <f t="shared" si="3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4" t="s">
        <v>278</v>
      </c>
      <c r="AT190" s="204" t="s">
        <v>168</v>
      </c>
      <c r="AU190" s="204" t="s">
        <v>78</v>
      </c>
      <c r="AY190" s="18" t="s">
        <v>166</v>
      </c>
      <c r="BE190" s="205">
        <f t="shared" si="34"/>
        <v>0</v>
      </c>
      <c r="BF190" s="205">
        <f t="shared" si="35"/>
        <v>0</v>
      </c>
      <c r="BG190" s="205">
        <f t="shared" si="36"/>
        <v>0</v>
      </c>
      <c r="BH190" s="205">
        <f t="shared" si="37"/>
        <v>0</v>
      </c>
      <c r="BI190" s="205">
        <f t="shared" si="38"/>
        <v>0</v>
      </c>
      <c r="BJ190" s="18" t="s">
        <v>76</v>
      </c>
      <c r="BK190" s="205">
        <f t="shared" si="39"/>
        <v>0</v>
      </c>
      <c r="BL190" s="18" t="s">
        <v>278</v>
      </c>
      <c r="BM190" s="204" t="s">
        <v>1385</v>
      </c>
    </row>
    <row r="191" spans="1:65" s="2" customFormat="1" ht="33" customHeight="1">
      <c r="A191" s="35"/>
      <c r="B191" s="36"/>
      <c r="C191" s="193" t="s">
        <v>483</v>
      </c>
      <c r="D191" s="193" t="s">
        <v>168</v>
      </c>
      <c r="E191" s="194" t="s">
        <v>1287</v>
      </c>
      <c r="F191" s="195" t="s">
        <v>1288</v>
      </c>
      <c r="G191" s="196" t="s">
        <v>187</v>
      </c>
      <c r="H191" s="197">
        <v>1.117</v>
      </c>
      <c r="I191" s="198"/>
      <c r="J191" s="199">
        <f t="shared" si="30"/>
        <v>0</v>
      </c>
      <c r="K191" s="195" t="s">
        <v>172</v>
      </c>
      <c r="L191" s="40"/>
      <c r="M191" s="200" t="s">
        <v>19</v>
      </c>
      <c r="N191" s="201" t="s">
        <v>39</v>
      </c>
      <c r="O191" s="65"/>
      <c r="P191" s="202">
        <f t="shared" si="31"/>
        <v>0</v>
      </c>
      <c r="Q191" s="202">
        <v>0</v>
      </c>
      <c r="R191" s="202">
        <f t="shared" si="32"/>
        <v>0</v>
      </c>
      <c r="S191" s="202">
        <v>0</v>
      </c>
      <c r="T191" s="203">
        <f t="shared" si="3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4" t="s">
        <v>278</v>
      </c>
      <c r="AT191" s="204" t="s">
        <v>168</v>
      </c>
      <c r="AU191" s="204" t="s">
        <v>78</v>
      </c>
      <c r="AY191" s="18" t="s">
        <v>166</v>
      </c>
      <c r="BE191" s="205">
        <f t="shared" si="34"/>
        <v>0</v>
      </c>
      <c r="BF191" s="205">
        <f t="shared" si="35"/>
        <v>0</v>
      </c>
      <c r="BG191" s="205">
        <f t="shared" si="36"/>
        <v>0</v>
      </c>
      <c r="BH191" s="205">
        <f t="shared" si="37"/>
        <v>0</v>
      </c>
      <c r="BI191" s="205">
        <f t="shared" si="38"/>
        <v>0</v>
      </c>
      <c r="BJ191" s="18" t="s">
        <v>76</v>
      </c>
      <c r="BK191" s="205">
        <f t="shared" si="39"/>
        <v>0</v>
      </c>
      <c r="BL191" s="18" t="s">
        <v>278</v>
      </c>
      <c r="BM191" s="204" t="s">
        <v>1386</v>
      </c>
    </row>
    <row r="192" spans="1:65" s="12" customFormat="1" ht="22.9" customHeight="1">
      <c r="B192" s="177"/>
      <c r="C192" s="178"/>
      <c r="D192" s="179" t="s">
        <v>67</v>
      </c>
      <c r="E192" s="191" t="s">
        <v>1290</v>
      </c>
      <c r="F192" s="191" t="s">
        <v>1291</v>
      </c>
      <c r="G192" s="178"/>
      <c r="H192" s="178"/>
      <c r="I192" s="181"/>
      <c r="J192" s="192">
        <f>BK192</f>
        <v>0</v>
      </c>
      <c r="K192" s="178"/>
      <c r="L192" s="183"/>
      <c r="M192" s="184"/>
      <c r="N192" s="185"/>
      <c r="O192" s="185"/>
      <c r="P192" s="186">
        <f>P193</f>
        <v>0</v>
      </c>
      <c r="Q192" s="185"/>
      <c r="R192" s="186">
        <f>R193</f>
        <v>0</v>
      </c>
      <c r="S192" s="185"/>
      <c r="T192" s="187">
        <f>T193</f>
        <v>0</v>
      </c>
      <c r="AR192" s="188" t="s">
        <v>76</v>
      </c>
      <c r="AT192" s="189" t="s">
        <v>67</v>
      </c>
      <c r="AU192" s="189" t="s">
        <v>76</v>
      </c>
      <c r="AY192" s="188" t="s">
        <v>166</v>
      </c>
      <c r="BK192" s="190">
        <f>BK193</f>
        <v>0</v>
      </c>
    </row>
    <row r="193" spans="1:65" s="2" customFormat="1" ht="44.25" customHeight="1">
      <c r="A193" s="35"/>
      <c r="B193" s="36"/>
      <c r="C193" s="193" t="s">
        <v>487</v>
      </c>
      <c r="D193" s="193" t="s">
        <v>168</v>
      </c>
      <c r="E193" s="194" t="s">
        <v>1292</v>
      </c>
      <c r="F193" s="195" t="s">
        <v>1293</v>
      </c>
      <c r="G193" s="196" t="s">
        <v>19</v>
      </c>
      <c r="H193" s="197">
        <v>0</v>
      </c>
      <c r="I193" s="198"/>
      <c r="J193" s="199">
        <f>ROUND(I193*H193,2)</f>
        <v>0</v>
      </c>
      <c r="K193" s="195" t="s">
        <v>19</v>
      </c>
      <c r="L193" s="40"/>
      <c r="M193" s="257" t="s">
        <v>19</v>
      </c>
      <c r="N193" s="258" t="s">
        <v>39</v>
      </c>
      <c r="O193" s="255"/>
      <c r="P193" s="259">
        <f>O193*H193</f>
        <v>0</v>
      </c>
      <c r="Q193" s="259">
        <v>0</v>
      </c>
      <c r="R193" s="259">
        <f>Q193*H193</f>
        <v>0</v>
      </c>
      <c r="S193" s="259">
        <v>0</v>
      </c>
      <c r="T193" s="26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4" t="s">
        <v>173</v>
      </c>
      <c r="AT193" s="204" t="s">
        <v>168</v>
      </c>
      <c r="AU193" s="204" t="s">
        <v>78</v>
      </c>
      <c r="AY193" s="18" t="s">
        <v>166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8" t="s">
        <v>76</v>
      </c>
      <c r="BK193" s="205">
        <f>ROUND(I193*H193,2)</f>
        <v>0</v>
      </c>
      <c r="BL193" s="18" t="s">
        <v>173</v>
      </c>
      <c r="BM193" s="204" t="s">
        <v>1387</v>
      </c>
    </row>
    <row r="194" spans="1:65" s="2" customFormat="1" ht="6.95" customHeight="1">
      <c r="A194" s="35"/>
      <c r="B194" s="48"/>
      <c r="C194" s="49"/>
      <c r="D194" s="49"/>
      <c r="E194" s="49"/>
      <c r="F194" s="49"/>
      <c r="G194" s="49"/>
      <c r="H194" s="49"/>
      <c r="I194" s="143"/>
      <c r="J194" s="49"/>
      <c r="K194" s="49"/>
      <c r="L194" s="40"/>
      <c r="M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</row>
  </sheetData>
  <sheetProtection algorithmName="SHA-512" hashValue="NCTRPQOizZiivuUqa6MC29QP/sTEgEDE67y3t3KIsr5Cm1zLxATZ66R2nPCCF+Q/+64JnLCcFMZb82OE9OuTXg==" saltValue="hZJyd1BnmyEkv2Usr3PT6KHg9KMOQCI/afQclVN2Nju7kHuBeHRwxAa4nBNKIwNdMxkeL9zY0N7Dv15JbKPaCw==" spinCount="100000" sheet="1" objects="1" scenarios="1" formatColumns="0" formatRows="0" autoFilter="0"/>
  <autoFilter ref="C90:K193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102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124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6" t="str">
        <f>'Rekapitulace zakázky'!K6</f>
        <v>Kroměříž - oprava VB</v>
      </c>
      <c r="F7" s="387"/>
      <c r="G7" s="387"/>
      <c r="H7" s="387"/>
      <c r="I7" s="109"/>
      <c r="L7" s="21"/>
    </row>
    <row r="8" spans="1:46" s="1" customFormat="1" ht="12" customHeight="1">
      <c r="B8" s="21"/>
      <c r="D8" s="115" t="s">
        <v>125</v>
      </c>
      <c r="I8" s="109"/>
      <c r="L8" s="21"/>
    </row>
    <row r="9" spans="1:46" s="2" customFormat="1" ht="16.5" customHeight="1">
      <c r="A9" s="35"/>
      <c r="B9" s="40"/>
      <c r="C9" s="35"/>
      <c r="D9" s="35"/>
      <c r="E9" s="386" t="s">
        <v>928</v>
      </c>
      <c r="F9" s="389"/>
      <c r="G9" s="389"/>
      <c r="H9" s="389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929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8" t="s">
        <v>1388</v>
      </c>
      <c r="F11" s="389"/>
      <c r="G11" s="389"/>
      <c r="H11" s="389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0" t="str">
        <f>'Rekapitulace zakázky'!E14</f>
        <v>Vyplň údaj</v>
      </c>
      <c r="F20" s="391"/>
      <c r="G20" s="391"/>
      <c r="H20" s="391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92" t="s">
        <v>19</v>
      </c>
      <c r="F29" s="392"/>
      <c r="G29" s="392"/>
      <c r="H29" s="392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ROUND(J90,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ROUND((SUM(BE90:BE108)),  2)</f>
        <v>0</v>
      </c>
      <c r="G35" s="35"/>
      <c r="H35" s="35"/>
      <c r="I35" s="132">
        <v>0.21</v>
      </c>
      <c r="J35" s="131">
        <f>ROUND(((SUM(BE90:BE108))*I35),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ROUND((SUM(BF90:BF108)),  2)</f>
        <v>0</v>
      </c>
      <c r="G36" s="35"/>
      <c r="H36" s="35"/>
      <c r="I36" s="132">
        <v>0.15</v>
      </c>
      <c r="J36" s="131">
        <f>ROUND(((SUM(BF90:BF108))*I36),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ROUND((SUM(BG90:BG108)),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ROUND((SUM(BH90:BH108)),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ROUND((SUM(BI90:BI108)),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127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3" t="str">
        <f>E7</f>
        <v>Kroměříž - oprava VB</v>
      </c>
      <c r="F50" s="394"/>
      <c r="G50" s="394"/>
      <c r="H50" s="394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125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3" t="s">
        <v>928</v>
      </c>
      <c r="F52" s="395"/>
      <c r="G52" s="395"/>
      <c r="H52" s="395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929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7" t="str">
        <f>E11</f>
        <v>05 - Plynovod</v>
      </c>
      <c r="F54" s="395"/>
      <c r="G54" s="395"/>
      <c r="H54" s="395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128</v>
      </c>
      <c r="D61" s="148"/>
      <c r="E61" s="148"/>
      <c r="F61" s="148"/>
      <c r="G61" s="148"/>
      <c r="H61" s="148"/>
      <c r="I61" s="149"/>
      <c r="J61" s="150" t="s">
        <v>129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J90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130</v>
      </c>
    </row>
    <row r="64" spans="1:47" s="9" customFormat="1" ht="24.95" customHeight="1">
      <c r="B64" s="152"/>
      <c r="C64" s="153"/>
      <c r="D64" s="154" t="s">
        <v>138</v>
      </c>
      <c r="E64" s="155"/>
      <c r="F64" s="155"/>
      <c r="G64" s="155"/>
      <c r="H64" s="155"/>
      <c r="I64" s="156"/>
      <c r="J64" s="157">
        <f>J91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1389</v>
      </c>
      <c r="E65" s="161"/>
      <c r="F65" s="161"/>
      <c r="G65" s="161"/>
      <c r="H65" s="161"/>
      <c r="I65" s="162"/>
      <c r="J65" s="163">
        <f>J92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848</v>
      </c>
      <c r="E66" s="161"/>
      <c r="F66" s="161"/>
      <c r="G66" s="161"/>
      <c r="H66" s="161"/>
      <c r="I66" s="162"/>
      <c r="J66" s="163">
        <f>J102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1390</v>
      </c>
      <c r="E67" s="161"/>
      <c r="F67" s="161"/>
      <c r="G67" s="161"/>
      <c r="H67" s="161"/>
      <c r="I67" s="162"/>
      <c r="J67" s="163">
        <f>J105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1097</v>
      </c>
      <c r="E68" s="161"/>
      <c r="F68" s="161"/>
      <c r="G68" s="161"/>
      <c r="H68" s="161"/>
      <c r="I68" s="162"/>
      <c r="J68" s="163">
        <f>J107</f>
        <v>0</v>
      </c>
      <c r="K68" s="98"/>
      <c r="L68" s="164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116"/>
      <c r="J69" s="37"/>
      <c r="K69" s="37"/>
      <c r="L69" s="11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143"/>
      <c r="J70" s="49"/>
      <c r="K70" s="49"/>
      <c r="L70" s="11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146"/>
      <c r="J74" s="51"/>
      <c r="K74" s="51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151</v>
      </c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93" t="str">
        <f>E7</f>
        <v>Kroměříž - oprava VB</v>
      </c>
      <c r="F78" s="394"/>
      <c r="G78" s="394"/>
      <c r="H78" s="394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1" customFormat="1" ht="12" customHeight="1">
      <c r="B79" s="22"/>
      <c r="C79" s="30" t="s">
        <v>125</v>
      </c>
      <c r="D79" s="23"/>
      <c r="E79" s="23"/>
      <c r="F79" s="23"/>
      <c r="G79" s="23"/>
      <c r="H79" s="23"/>
      <c r="I79" s="109"/>
      <c r="J79" s="23"/>
      <c r="K79" s="23"/>
      <c r="L79" s="21"/>
    </row>
    <row r="80" spans="1:31" s="2" customFormat="1" ht="16.5" customHeight="1">
      <c r="A80" s="35"/>
      <c r="B80" s="36"/>
      <c r="C80" s="37"/>
      <c r="D80" s="37"/>
      <c r="E80" s="393" t="s">
        <v>928</v>
      </c>
      <c r="F80" s="395"/>
      <c r="G80" s="395"/>
      <c r="H80" s="395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929</v>
      </c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47" t="str">
        <f>E11</f>
        <v>05 - Plynovod</v>
      </c>
      <c r="F82" s="395"/>
      <c r="G82" s="395"/>
      <c r="H82" s="395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F14</f>
        <v xml:space="preserve"> </v>
      </c>
      <c r="G84" s="37"/>
      <c r="H84" s="37"/>
      <c r="I84" s="118" t="s">
        <v>23</v>
      </c>
      <c r="J84" s="60">
        <f>IF(J14="","",J14)</f>
        <v>0</v>
      </c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24</v>
      </c>
      <c r="D86" s="37"/>
      <c r="E86" s="37"/>
      <c r="F86" s="28" t="str">
        <f>E17</f>
        <v xml:space="preserve"> </v>
      </c>
      <c r="G86" s="37"/>
      <c r="H86" s="37"/>
      <c r="I86" s="118" t="s">
        <v>29</v>
      </c>
      <c r="J86" s="33" t="str">
        <f>E23</f>
        <v xml:space="preserve"> </v>
      </c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27</v>
      </c>
      <c r="D87" s="37"/>
      <c r="E87" s="37"/>
      <c r="F87" s="28" t="str">
        <f>IF(E20="","",E20)</f>
        <v>Vyplň údaj</v>
      </c>
      <c r="G87" s="37"/>
      <c r="H87" s="37"/>
      <c r="I87" s="118" t="s">
        <v>31</v>
      </c>
      <c r="J87" s="33" t="str">
        <f>E26</f>
        <v xml:space="preserve"> </v>
      </c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65"/>
      <c r="B89" s="166"/>
      <c r="C89" s="167" t="s">
        <v>152</v>
      </c>
      <c r="D89" s="168" t="s">
        <v>53</v>
      </c>
      <c r="E89" s="168" t="s">
        <v>49</v>
      </c>
      <c r="F89" s="168" t="s">
        <v>50</v>
      </c>
      <c r="G89" s="168" t="s">
        <v>153</v>
      </c>
      <c r="H89" s="168" t="s">
        <v>154</v>
      </c>
      <c r="I89" s="169" t="s">
        <v>155</v>
      </c>
      <c r="J89" s="168" t="s">
        <v>129</v>
      </c>
      <c r="K89" s="170" t="s">
        <v>156</v>
      </c>
      <c r="L89" s="171"/>
      <c r="M89" s="69" t="s">
        <v>19</v>
      </c>
      <c r="N89" s="70" t="s">
        <v>38</v>
      </c>
      <c r="O89" s="70" t="s">
        <v>157</v>
      </c>
      <c r="P89" s="70" t="s">
        <v>158</v>
      </c>
      <c r="Q89" s="70" t="s">
        <v>159</v>
      </c>
      <c r="R89" s="70" t="s">
        <v>160</v>
      </c>
      <c r="S89" s="70" t="s">
        <v>161</v>
      </c>
      <c r="T89" s="71" t="s">
        <v>162</v>
      </c>
      <c r="U89" s="165"/>
      <c r="V89" s="165"/>
      <c r="W89" s="165"/>
      <c r="X89" s="165"/>
      <c r="Y89" s="165"/>
      <c r="Z89" s="165"/>
      <c r="AA89" s="165"/>
      <c r="AB89" s="165"/>
      <c r="AC89" s="165"/>
      <c r="AD89" s="165"/>
      <c r="AE89" s="165"/>
    </row>
    <row r="90" spans="1:65" s="2" customFormat="1" ht="22.9" customHeight="1">
      <c r="A90" s="35"/>
      <c r="B90" s="36"/>
      <c r="C90" s="76" t="s">
        <v>163</v>
      </c>
      <c r="D90" s="37"/>
      <c r="E90" s="37"/>
      <c r="F90" s="37"/>
      <c r="G90" s="37"/>
      <c r="H90" s="37"/>
      <c r="I90" s="116"/>
      <c r="J90" s="172">
        <f>BK90</f>
        <v>0</v>
      </c>
      <c r="K90" s="37"/>
      <c r="L90" s="40"/>
      <c r="M90" s="72"/>
      <c r="N90" s="173"/>
      <c r="O90" s="73"/>
      <c r="P90" s="174">
        <f>P91</f>
        <v>0</v>
      </c>
      <c r="Q90" s="73"/>
      <c r="R90" s="174">
        <f>R91</f>
        <v>1.3693760000000001E-2</v>
      </c>
      <c r="S90" s="73"/>
      <c r="T90" s="175">
        <f>T91</f>
        <v>9.5759999999999998E-2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67</v>
      </c>
      <c r="AU90" s="18" t="s">
        <v>130</v>
      </c>
      <c r="BK90" s="176">
        <f>BK91</f>
        <v>0</v>
      </c>
    </row>
    <row r="91" spans="1:65" s="12" customFormat="1" ht="25.9" customHeight="1">
      <c r="B91" s="177"/>
      <c r="C91" s="178"/>
      <c r="D91" s="179" t="s">
        <v>67</v>
      </c>
      <c r="E91" s="180" t="s">
        <v>368</v>
      </c>
      <c r="F91" s="180" t="s">
        <v>369</v>
      </c>
      <c r="G91" s="178"/>
      <c r="H91" s="178"/>
      <c r="I91" s="181"/>
      <c r="J91" s="182">
        <f>BK91</f>
        <v>0</v>
      </c>
      <c r="K91" s="178"/>
      <c r="L91" s="183"/>
      <c r="M91" s="184"/>
      <c r="N91" s="185"/>
      <c r="O91" s="185"/>
      <c r="P91" s="186">
        <f>P92+P102+P105+P107</f>
        <v>0</v>
      </c>
      <c r="Q91" s="185"/>
      <c r="R91" s="186">
        <f>R92+R102+R105+R107</f>
        <v>1.3693760000000001E-2</v>
      </c>
      <c r="S91" s="185"/>
      <c r="T91" s="187">
        <f>T92+T102+T105+T107</f>
        <v>9.5759999999999998E-2</v>
      </c>
      <c r="AR91" s="188" t="s">
        <v>78</v>
      </c>
      <c r="AT91" s="189" t="s">
        <v>67</v>
      </c>
      <c r="AU91" s="189" t="s">
        <v>68</v>
      </c>
      <c r="AY91" s="188" t="s">
        <v>166</v>
      </c>
      <c r="BK91" s="190">
        <f>BK92+BK102+BK105+BK107</f>
        <v>0</v>
      </c>
    </row>
    <row r="92" spans="1:65" s="12" customFormat="1" ht="22.9" customHeight="1">
      <c r="B92" s="177"/>
      <c r="C92" s="178"/>
      <c r="D92" s="179" t="s">
        <v>67</v>
      </c>
      <c r="E92" s="191" t="s">
        <v>1391</v>
      </c>
      <c r="F92" s="191" t="s">
        <v>1392</v>
      </c>
      <c r="G92" s="178"/>
      <c r="H92" s="178"/>
      <c r="I92" s="181"/>
      <c r="J92" s="192">
        <f>BK92</f>
        <v>0</v>
      </c>
      <c r="K92" s="178"/>
      <c r="L92" s="183"/>
      <c r="M92" s="184"/>
      <c r="N92" s="185"/>
      <c r="O92" s="185"/>
      <c r="P92" s="186">
        <f>SUM(P93:P101)</f>
        <v>0</v>
      </c>
      <c r="Q92" s="185"/>
      <c r="R92" s="186">
        <f>SUM(R93:R101)</f>
        <v>1.2888800000000001E-2</v>
      </c>
      <c r="S92" s="185"/>
      <c r="T92" s="187">
        <f>SUM(T93:T101)</f>
        <v>9.5759999999999998E-2</v>
      </c>
      <c r="AR92" s="188" t="s">
        <v>78</v>
      </c>
      <c r="AT92" s="189" t="s">
        <v>67</v>
      </c>
      <c r="AU92" s="189" t="s">
        <v>76</v>
      </c>
      <c r="AY92" s="188" t="s">
        <v>166</v>
      </c>
      <c r="BK92" s="190">
        <f>SUM(BK93:BK101)</f>
        <v>0</v>
      </c>
    </row>
    <row r="93" spans="1:65" s="2" customFormat="1" ht="21.75" customHeight="1">
      <c r="A93" s="35"/>
      <c r="B93" s="36"/>
      <c r="C93" s="193" t="s">
        <v>76</v>
      </c>
      <c r="D93" s="193" t="s">
        <v>168</v>
      </c>
      <c r="E93" s="194" t="s">
        <v>1393</v>
      </c>
      <c r="F93" s="195" t="s">
        <v>1394</v>
      </c>
      <c r="G93" s="196" t="s">
        <v>337</v>
      </c>
      <c r="H93" s="197">
        <v>28</v>
      </c>
      <c r="I93" s="198"/>
      <c r="J93" s="199">
        <f t="shared" ref="J93:J101" si="0">ROUND(I93*H93,2)</f>
        <v>0</v>
      </c>
      <c r="K93" s="195" t="s">
        <v>172</v>
      </c>
      <c r="L93" s="40"/>
      <c r="M93" s="200" t="s">
        <v>19</v>
      </c>
      <c r="N93" s="201" t="s">
        <v>39</v>
      </c>
      <c r="O93" s="65"/>
      <c r="P93" s="202">
        <f t="shared" ref="P93:P101" si="1">O93*H93</f>
        <v>0</v>
      </c>
      <c r="Q93" s="202">
        <v>3.8959999999999998E-4</v>
      </c>
      <c r="R93" s="202">
        <f t="shared" ref="R93:R101" si="2">Q93*H93</f>
        <v>1.09088E-2</v>
      </c>
      <c r="S93" s="202">
        <v>3.4199999999999999E-3</v>
      </c>
      <c r="T93" s="203">
        <f t="shared" ref="T93:T101" si="3">S93*H93</f>
        <v>9.5759999999999998E-2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278</v>
      </c>
      <c r="AT93" s="204" t="s">
        <v>168</v>
      </c>
      <c r="AU93" s="204" t="s">
        <v>78</v>
      </c>
      <c r="AY93" s="18" t="s">
        <v>166</v>
      </c>
      <c r="BE93" s="205">
        <f t="shared" ref="BE93:BE101" si="4">IF(N93="základní",J93,0)</f>
        <v>0</v>
      </c>
      <c r="BF93" s="205">
        <f t="shared" ref="BF93:BF101" si="5">IF(N93="snížená",J93,0)</f>
        <v>0</v>
      </c>
      <c r="BG93" s="205">
        <f t="shared" ref="BG93:BG101" si="6">IF(N93="zákl. přenesená",J93,0)</f>
        <v>0</v>
      </c>
      <c r="BH93" s="205">
        <f t="shared" ref="BH93:BH101" si="7">IF(N93="sníž. přenesená",J93,0)</f>
        <v>0</v>
      </c>
      <c r="BI93" s="205">
        <f t="shared" ref="BI93:BI101" si="8">IF(N93="nulová",J93,0)</f>
        <v>0</v>
      </c>
      <c r="BJ93" s="18" t="s">
        <v>76</v>
      </c>
      <c r="BK93" s="205">
        <f t="shared" ref="BK93:BK101" si="9">ROUND(I93*H93,2)</f>
        <v>0</v>
      </c>
      <c r="BL93" s="18" t="s">
        <v>278</v>
      </c>
      <c r="BM93" s="204" t="s">
        <v>1395</v>
      </c>
    </row>
    <row r="94" spans="1:65" s="2" customFormat="1" ht="33" customHeight="1">
      <c r="A94" s="35"/>
      <c r="B94" s="36"/>
      <c r="C94" s="193" t="s">
        <v>78</v>
      </c>
      <c r="D94" s="193" t="s">
        <v>168</v>
      </c>
      <c r="E94" s="194" t="s">
        <v>1396</v>
      </c>
      <c r="F94" s="195" t="s">
        <v>1397</v>
      </c>
      <c r="G94" s="196" t="s">
        <v>187</v>
      </c>
      <c r="H94" s="197">
        <v>0.124</v>
      </c>
      <c r="I94" s="198"/>
      <c r="J94" s="199">
        <f t="shared" si="0"/>
        <v>0</v>
      </c>
      <c r="K94" s="195" t="s">
        <v>172</v>
      </c>
      <c r="L94" s="40"/>
      <c r="M94" s="200" t="s">
        <v>19</v>
      </c>
      <c r="N94" s="201" t="s">
        <v>39</v>
      </c>
      <c r="O94" s="65"/>
      <c r="P94" s="202">
        <f t="shared" si="1"/>
        <v>0</v>
      </c>
      <c r="Q94" s="202">
        <v>0</v>
      </c>
      <c r="R94" s="202">
        <f t="shared" si="2"/>
        <v>0</v>
      </c>
      <c r="S94" s="202">
        <v>0</v>
      </c>
      <c r="T94" s="203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278</v>
      </c>
      <c r="AT94" s="204" t="s">
        <v>168</v>
      </c>
      <c r="AU94" s="204" t="s">
        <v>78</v>
      </c>
      <c r="AY94" s="18" t="s">
        <v>166</v>
      </c>
      <c r="BE94" s="205">
        <f t="shared" si="4"/>
        <v>0</v>
      </c>
      <c r="BF94" s="205">
        <f t="shared" si="5"/>
        <v>0</v>
      </c>
      <c r="BG94" s="205">
        <f t="shared" si="6"/>
        <v>0</v>
      </c>
      <c r="BH94" s="205">
        <f t="shared" si="7"/>
        <v>0</v>
      </c>
      <c r="BI94" s="205">
        <f t="shared" si="8"/>
        <v>0</v>
      </c>
      <c r="BJ94" s="18" t="s">
        <v>76</v>
      </c>
      <c r="BK94" s="205">
        <f t="shared" si="9"/>
        <v>0</v>
      </c>
      <c r="BL94" s="18" t="s">
        <v>278</v>
      </c>
      <c r="BM94" s="204" t="s">
        <v>1398</v>
      </c>
    </row>
    <row r="95" spans="1:65" s="2" customFormat="1" ht="21.75" customHeight="1">
      <c r="A95" s="35"/>
      <c r="B95" s="36"/>
      <c r="C95" s="193" t="s">
        <v>183</v>
      </c>
      <c r="D95" s="193" t="s">
        <v>168</v>
      </c>
      <c r="E95" s="194" t="s">
        <v>1399</v>
      </c>
      <c r="F95" s="195" t="s">
        <v>1400</v>
      </c>
      <c r="G95" s="196" t="s">
        <v>275</v>
      </c>
      <c r="H95" s="197">
        <v>2</v>
      </c>
      <c r="I95" s="198"/>
      <c r="J95" s="199">
        <f t="shared" si="0"/>
        <v>0</v>
      </c>
      <c r="K95" s="195" t="s">
        <v>172</v>
      </c>
      <c r="L95" s="40"/>
      <c r="M95" s="200" t="s">
        <v>19</v>
      </c>
      <c r="N95" s="201" t="s">
        <v>39</v>
      </c>
      <c r="O95" s="65"/>
      <c r="P95" s="202">
        <f t="shared" si="1"/>
        <v>0</v>
      </c>
      <c r="Q95" s="202">
        <v>3.8000000000000002E-4</v>
      </c>
      <c r="R95" s="202">
        <f t="shared" si="2"/>
        <v>7.6000000000000004E-4</v>
      </c>
      <c r="S95" s="202">
        <v>0</v>
      </c>
      <c r="T95" s="203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278</v>
      </c>
      <c r="AT95" s="204" t="s">
        <v>168</v>
      </c>
      <c r="AU95" s="204" t="s">
        <v>78</v>
      </c>
      <c r="AY95" s="18" t="s">
        <v>166</v>
      </c>
      <c r="BE95" s="205">
        <f t="shared" si="4"/>
        <v>0</v>
      </c>
      <c r="BF95" s="205">
        <f t="shared" si="5"/>
        <v>0</v>
      </c>
      <c r="BG95" s="205">
        <f t="shared" si="6"/>
        <v>0</v>
      </c>
      <c r="BH95" s="205">
        <f t="shared" si="7"/>
        <v>0</v>
      </c>
      <c r="BI95" s="205">
        <f t="shared" si="8"/>
        <v>0</v>
      </c>
      <c r="BJ95" s="18" t="s">
        <v>76</v>
      </c>
      <c r="BK95" s="205">
        <f t="shared" si="9"/>
        <v>0</v>
      </c>
      <c r="BL95" s="18" t="s">
        <v>278</v>
      </c>
      <c r="BM95" s="204" t="s">
        <v>1401</v>
      </c>
    </row>
    <row r="96" spans="1:65" s="2" customFormat="1" ht="21.75" customHeight="1">
      <c r="A96" s="35"/>
      <c r="B96" s="36"/>
      <c r="C96" s="193" t="s">
        <v>173</v>
      </c>
      <c r="D96" s="193" t="s">
        <v>168</v>
      </c>
      <c r="E96" s="194" t="s">
        <v>1402</v>
      </c>
      <c r="F96" s="195" t="s">
        <v>1403</v>
      </c>
      <c r="G96" s="196" t="s">
        <v>275</v>
      </c>
      <c r="H96" s="197">
        <v>2</v>
      </c>
      <c r="I96" s="198"/>
      <c r="J96" s="199">
        <f t="shared" si="0"/>
        <v>0</v>
      </c>
      <c r="K96" s="195" t="s">
        <v>172</v>
      </c>
      <c r="L96" s="40"/>
      <c r="M96" s="200" t="s">
        <v>19</v>
      </c>
      <c r="N96" s="201" t="s">
        <v>39</v>
      </c>
      <c r="O96" s="65"/>
      <c r="P96" s="202">
        <f t="shared" si="1"/>
        <v>0</v>
      </c>
      <c r="Q96" s="202">
        <v>6.0999999999999997E-4</v>
      </c>
      <c r="R96" s="202">
        <f t="shared" si="2"/>
        <v>1.2199999999999999E-3</v>
      </c>
      <c r="S96" s="202">
        <v>0</v>
      </c>
      <c r="T96" s="203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278</v>
      </c>
      <c r="AT96" s="204" t="s">
        <v>168</v>
      </c>
      <c r="AU96" s="204" t="s">
        <v>78</v>
      </c>
      <c r="AY96" s="18" t="s">
        <v>166</v>
      </c>
      <c r="BE96" s="205">
        <f t="shared" si="4"/>
        <v>0</v>
      </c>
      <c r="BF96" s="205">
        <f t="shared" si="5"/>
        <v>0</v>
      </c>
      <c r="BG96" s="205">
        <f t="shared" si="6"/>
        <v>0</v>
      </c>
      <c r="BH96" s="205">
        <f t="shared" si="7"/>
        <v>0</v>
      </c>
      <c r="BI96" s="205">
        <f t="shared" si="8"/>
        <v>0</v>
      </c>
      <c r="BJ96" s="18" t="s">
        <v>76</v>
      </c>
      <c r="BK96" s="205">
        <f t="shared" si="9"/>
        <v>0</v>
      </c>
      <c r="BL96" s="18" t="s">
        <v>278</v>
      </c>
      <c r="BM96" s="204" t="s">
        <v>1404</v>
      </c>
    </row>
    <row r="97" spans="1:65" s="2" customFormat="1" ht="21.75" customHeight="1">
      <c r="A97" s="35"/>
      <c r="B97" s="36"/>
      <c r="C97" s="193" t="s">
        <v>198</v>
      </c>
      <c r="D97" s="193" t="s">
        <v>168</v>
      </c>
      <c r="E97" s="194" t="s">
        <v>1405</v>
      </c>
      <c r="F97" s="195" t="s">
        <v>1406</v>
      </c>
      <c r="G97" s="196" t="s">
        <v>337</v>
      </c>
      <c r="H97" s="197">
        <v>8</v>
      </c>
      <c r="I97" s="198"/>
      <c r="J97" s="199">
        <f t="shared" si="0"/>
        <v>0</v>
      </c>
      <c r="K97" s="195" t="s">
        <v>172</v>
      </c>
      <c r="L97" s="40"/>
      <c r="M97" s="200" t="s">
        <v>19</v>
      </c>
      <c r="N97" s="201" t="s">
        <v>39</v>
      </c>
      <c r="O97" s="65"/>
      <c r="P97" s="202">
        <f t="shared" si="1"/>
        <v>0</v>
      </c>
      <c r="Q97" s="202">
        <v>0</v>
      </c>
      <c r="R97" s="202">
        <f t="shared" si="2"/>
        <v>0</v>
      </c>
      <c r="S97" s="202">
        <v>0</v>
      </c>
      <c r="T97" s="203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278</v>
      </c>
      <c r="AT97" s="204" t="s">
        <v>168</v>
      </c>
      <c r="AU97" s="204" t="s">
        <v>78</v>
      </c>
      <c r="AY97" s="18" t="s">
        <v>166</v>
      </c>
      <c r="BE97" s="205">
        <f t="shared" si="4"/>
        <v>0</v>
      </c>
      <c r="BF97" s="205">
        <f t="shared" si="5"/>
        <v>0</v>
      </c>
      <c r="BG97" s="205">
        <f t="shared" si="6"/>
        <v>0</v>
      </c>
      <c r="BH97" s="205">
        <f t="shared" si="7"/>
        <v>0</v>
      </c>
      <c r="BI97" s="205">
        <f t="shared" si="8"/>
        <v>0</v>
      </c>
      <c r="BJ97" s="18" t="s">
        <v>76</v>
      </c>
      <c r="BK97" s="205">
        <f t="shared" si="9"/>
        <v>0</v>
      </c>
      <c r="BL97" s="18" t="s">
        <v>278</v>
      </c>
      <c r="BM97" s="204" t="s">
        <v>1407</v>
      </c>
    </row>
    <row r="98" spans="1:65" s="2" customFormat="1" ht="16.5" customHeight="1">
      <c r="A98" s="35"/>
      <c r="B98" s="36"/>
      <c r="C98" s="193" t="s">
        <v>204</v>
      </c>
      <c r="D98" s="193" t="s">
        <v>168</v>
      </c>
      <c r="E98" s="194" t="s">
        <v>1408</v>
      </c>
      <c r="F98" s="195" t="s">
        <v>1409</v>
      </c>
      <c r="G98" s="196" t="s">
        <v>337</v>
      </c>
      <c r="H98" s="197">
        <v>8</v>
      </c>
      <c r="I98" s="198"/>
      <c r="J98" s="199">
        <f t="shared" si="0"/>
        <v>0</v>
      </c>
      <c r="K98" s="195" t="s">
        <v>19</v>
      </c>
      <c r="L98" s="40"/>
      <c r="M98" s="200" t="s">
        <v>19</v>
      </c>
      <c r="N98" s="201" t="s">
        <v>39</v>
      </c>
      <c r="O98" s="65"/>
      <c r="P98" s="202">
        <f t="shared" si="1"/>
        <v>0</v>
      </c>
      <c r="Q98" s="202">
        <v>0</v>
      </c>
      <c r="R98" s="202">
        <f t="shared" si="2"/>
        <v>0</v>
      </c>
      <c r="S98" s="202">
        <v>0</v>
      </c>
      <c r="T98" s="203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278</v>
      </c>
      <c r="AT98" s="204" t="s">
        <v>168</v>
      </c>
      <c r="AU98" s="204" t="s">
        <v>78</v>
      </c>
      <c r="AY98" s="18" t="s">
        <v>166</v>
      </c>
      <c r="BE98" s="205">
        <f t="shared" si="4"/>
        <v>0</v>
      </c>
      <c r="BF98" s="205">
        <f t="shared" si="5"/>
        <v>0</v>
      </c>
      <c r="BG98" s="205">
        <f t="shared" si="6"/>
        <v>0</v>
      </c>
      <c r="BH98" s="205">
        <f t="shared" si="7"/>
        <v>0</v>
      </c>
      <c r="BI98" s="205">
        <f t="shared" si="8"/>
        <v>0</v>
      </c>
      <c r="BJ98" s="18" t="s">
        <v>76</v>
      </c>
      <c r="BK98" s="205">
        <f t="shared" si="9"/>
        <v>0</v>
      </c>
      <c r="BL98" s="18" t="s">
        <v>278</v>
      </c>
      <c r="BM98" s="204" t="s">
        <v>1410</v>
      </c>
    </row>
    <row r="99" spans="1:65" s="2" customFormat="1" ht="16.5" customHeight="1">
      <c r="A99" s="35"/>
      <c r="B99" s="36"/>
      <c r="C99" s="193" t="s">
        <v>210</v>
      </c>
      <c r="D99" s="193" t="s">
        <v>168</v>
      </c>
      <c r="E99" s="194" t="s">
        <v>1411</v>
      </c>
      <c r="F99" s="195" t="s">
        <v>1412</v>
      </c>
      <c r="G99" s="196" t="s">
        <v>969</v>
      </c>
      <c r="H99" s="197">
        <v>8</v>
      </c>
      <c r="I99" s="198"/>
      <c r="J99" s="199">
        <f t="shared" si="0"/>
        <v>0</v>
      </c>
      <c r="K99" s="195" t="s">
        <v>19</v>
      </c>
      <c r="L99" s="40"/>
      <c r="M99" s="200" t="s">
        <v>19</v>
      </c>
      <c r="N99" s="201" t="s">
        <v>39</v>
      </c>
      <c r="O99" s="65"/>
      <c r="P99" s="202">
        <f t="shared" si="1"/>
        <v>0</v>
      </c>
      <c r="Q99" s="202">
        <v>0</v>
      </c>
      <c r="R99" s="202">
        <f t="shared" si="2"/>
        <v>0</v>
      </c>
      <c r="S99" s="202">
        <v>0</v>
      </c>
      <c r="T99" s="203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278</v>
      </c>
      <c r="AT99" s="204" t="s">
        <v>168</v>
      </c>
      <c r="AU99" s="204" t="s">
        <v>78</v>
      </c>
      <c r="AY99" s="18" t="s">
        <v>166</v>
      </c>
      <c r="BE99" s="205">
        <f t="shared" si="4"/>
        <v>0</v>
      </c>
      <c r="BF99" s="205">
        <f t="shared" si="5"/>
        <v>0</v>
      </c>
      <c r="BG99" s="205">
        <f t="shared" si="6"/>
        <v>0</v>
      </c>
      <c r="BH99" s="205">
        <f t="shared" si="7"/>
        <v>0</v>
      </c>
      <c r="BI99" s="205">
        <f t="shared" si="8"/>
        <v>0</v>
      </c>
      <c r="BJ99" s="18" t="s">
        <v>76</v>
      </c>
      <c r="BK99" s="205">
        <f t="shared" si="9"/>
        <v>0</v>
      </c>
      <c r="BL99" s="18" t="s">
        <v>278</v>
      </c>
      <c r="BM99" s="204" t="s">
        <v>1413</v>
      </c>
    </row>
    <row r="100" spans="1:65" s="2" customFormat="1" ht="16.5" customHeight="1">
      <c r="A100" s="35"/>
      <c r="B100" s="36"/>
      <c r="C100" s="193" t="s">
        <v>188</v>
      </c>
      <c r="D100" s="193" t="s">
        <v>168</v>
      </c>
      <c r="E100" s="194" t="s">
        <v>1414</v>
      </c>
      <c r="F100" s="195" t="s">
        <v>1415</v>
      </c>
      <c r="G100" s="196" t="s">
        <v>275</v>
      </c>
      <c r="H100" s="197">
        <v>2</v>
      </c>
      <c r="I100" s="198"/>
      <c r="J100" s="199">
        <f t="shared" si="0"/>
        <v>0</v>
      </c>
      <c r="K100" s="195" t="s">
        <v>19</v>
      </c>
      <c r="L100" s="40"/>
      <c r="M100" s="200" t="s">
        <v>19</v>
      </c>
      <c r="N100" s="201" t="s">
        <v>39</v>
      </c>
      <c r="O100" s="65"/>
      <c r="P100" s="202">
        <f t="shared" si="1"/>
        <v>0</v>
      </c>
      <c r="Q100" s="202">
        <v>0</v>
      </c>
      <c r="R100" s="202">
        <f t="shared" si="2"/>
        <v>0</v>
      </c>
      <c r="S100" s="202">
        <v>0</v>
      </c>
      <c r="T100" s="203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278</v>
      </c>
      <c r="AT100" s="204" t="s">
        <v>168</v>
      </c>
      <c r="AU100" s="204" t="s">
        <v>78</v>
      </c>
      <c r="AY100" s="18" t="s">
        <v>166</v>
      </c>
      <c r="BE100" s="205">
        <f t="shared" si="4"/>
        <v>0</v>
      </c>
      <c r="BF100" s="205">
        <f t="shared" si="5"/>
        <v>0</v>
      </c>
      <c r="BG100" s="205">
        <f t="shared" si="6"/>
        <v>0</v>
      </c>
      <c r="BH100" s="205">
        <f t="shared" si="7"/>
        <v>0</v>
      </c>
      <c r="BI100" s="205">
        <f t="shared" si="8"/>
        <v>0</v>
      </c>
      <c r="BJ100" s="18" t="s">
        <v>76</v>
      </c>
      <c r="BK100" s="205">
        <f t="shared" si="9"/>
        <v>0</v>
      </c>
      <c r="BL100" s="18" t="s">
        <v>278</v>
      </c>
      <c r="BM100" s="204" t="s">
        <v>1416</v>
      </c>
    </row>
    <row r="101" spans="1:65" s="2" customFormat="1" ht="33" customHeight="1">
      <c r="A101" s="35"/>
      <c r="B101" s="36"/>
      <c r="C101" s="193" t="s">
        <v>230</v>
      </c>
      <c r="D101" s="193" t="s">
        <v>168</v>
      </c>
      <c r="E101" s="194" t="s">
        <v>1417</v>
      </c>
      <c r="F101" s="195" t="s">
        <v>1418</v>
      </c>
      <c r="G101" s="196" t="s">
        <v>187</v>
      </c>
      <c r="H101" s="197">
        <v>2.1000000000000001E-2</v>
      </c>
      <c r="I101" s="198"/>
      <c r="J101" s="199">
        <f t="shared" si="0"/>
        <v>0</v>
      </c>
      <c r="K101" s="195" t="s">
        <v>172</v>
      </c>
      <c r="L101" s="40"/>
      <c r="M101" s="200" t="s">
        <v>19</v>
      </c>
      <c r="N101" s="201" t="s">
        <v>39</v>
      </c>
      <c r="O101" s="65"/>
      <c r="P101" s="202">
        <f t="shared" si="1"/>
        <v>0</v>
      </c>
      <c r="Q101" s="202">
        <v>0</v>
      </c>
      <c r="R101" s="202">
        <f t="shared" si="2"/>
        <v>0</v>
      </c>
      <c r="S101" s="202">
        <v>0</v>
      </c>
      <c r="T101" s="203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278</v>
      </c>
      <c r="AT101" s="204" t="s">
        <v>168</v>
      </c>
      <c r="AU101" s="204" t="s">
        <v>78</v>
      </c>
      <c r="AY101" s="18" t="s">
        <v>166</v>
      </c>
      <c r="BE101" s="205">
        <f t="shared" si="4"/>
        <v>0</v>
      </c>
      <c r="BF101" s="205">
        <f t="shared" si="5"/>
        <v>0</v>
      </c>
      <c r="BG101" s="205">
        <f t="shared" si="6"/>
        <v>0</v>
      </c>
      <c r="BH101" s="205">
        <f t="shared" si="7"/>
        <v>0</v>
      </c>
      <c r="BI101" s="205">
        <f t="shared" si="8"/>
        <v>0</v>
      </c>
      <c r="BJ101" s="18" t="s">
        <v>76</v>
      </c>
      <c r="BK101" s="205">
        <f t="shared" si="9"/>
        <v>0</v>
      </c>
      <c r="BL101" s="18" t="s">
        <v>278</v>
      </c>
      <c r="BM101" s="204" t="s">
        <v>1419</v>
      </c>
    </row>
    <row r="102" spans="1:65" s="12" customFormat="1" ht="22.9" customHeight="1">
      <c r="B102" s="177"/>
      <c r="C102" s="178"/>
      <c r="D102" s="179" t="s">
        <v>67</v>
      </c>
      <c r="E102" s="191" t="s">
        <v>893</v>
      </c>
      <c r="F102" s="191" t="s">
        <v>894</v>
      </c>
      <c r="G102" s="178"/>
      <c r="H102" s="178"/>
      <c r="I102" s="181"/>
      <c r="J102" s="192">
        <f>BK102</f>
        <v>0</v>
      </c>
      <c r="K102" s="178"/>
      <c r="L102" s="183"/>
      <c r="M102" s="184"/>
      <c r="N102" s="185"/>
      <c r="O102" s="185"/>
      <c r="P102" s="186">
        <f>SUM(P103:P104)</f>
        <v>0</v>
      </c>
      <c r="Q102" s="185"/>
      <c r="R102" s="186">
        <f>SUM(R103:R104)</f>
        <v>8.0495999999999996E-4</v>
      </c>
      <c r="S102" s="185"/>
      <c r="T102" s="187">
        <f>SUM(T103:T104)</f>
        <v>0</v>
      </c>
      <c r="AR102" s="188" t="s">
        <v>78</v>
      </c>
      <c r="AT102" s="189" t="s">
        <v>67</v>
      </c>
      <c r="AU102" s="189" t="s">
        <v>76</v>
      </c>
      <c r="AY102" s="188" t="s">
        <v>166</v>
      </c>
      <c r="BK102" s="190">
        <f>SUM(BK103:BK104)</f>
        <v>0</v>
      </c>
    </row>
    <row r="103" spans="1:65" s="2" customFormat="1" ht="21.75" customHeight="1">
      <c r="A103" s="35"/>
      <c r="B103" s="36"/>
      <c r="C103" s="193" t="s">
        <v>239</v>
      </c>
      <c r="D103" s="193" t="s">
        <v>168</v>
      </c>
      <c r="E103" s="194" t="s">
        <v>1420</v>
      </c>
      <c r="F103" s="195" t="s">
        <v>1421</v>
      </c>
      <c r="G103" s="196" t="s">
        <v>337</v>
      </c>
      <c r="H103" s="197">
        <v>8</v>
      </c>
      <c r="I103" s="198"/>
      <c r="J103" s="199">
        <f>ROUND(I103*H103,2)</f>
        <v>0</v>
      </c>
      <c r="K103" s="195" t="s">
        <v>172</v>
      </c>
      <c r="L103" s="40"/>
      <c r="M103" s="200" t="s">
        <v>19</v>
      </c>
      <c r="N103" s="201" t="s">
        <v>39</v>
      </c>
      <c r="O103" s="65"/>
      <c r="P103" s="202">
        <f>O103*H103</f>
        <v>0</v>
      </c>
      <c r="Q103" s="202">
        <v>4.1510000000000001E-5</v>
      </c>
      <c r="R103" s="202">
        <f>Q103*H103</f>
        <v>3.3208000000000001E-4</v>
      </c>
      <c r="S103" s="202">
        <v>0</v>
      </c>
      <c r="T103" s="20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278</v>
      </c>
      <c r="AT103" s="204" t="s">
        <v>168</v>
      </c>
      <c r="AU103" s="204" t="s">
        <v>78</v>
      </c>
      <c r="AY103" s="18" t="s">
        <v>166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76</v>
      </c>
      <c r="BK103" s="205">
        <f>ROUND(I103*H103,2)</f>
        <v>0</v>
      </c>
      <c r="BL103" s="18" t="s">
        <v>278</v>
      </c>
      <c r="BM103" s="204" t="s">
        <v>1422</v>
      </c>
    </row>
    <row r="104" spans="1:65" s="2" customFormat="1" ht="21.75" customHeight="1">
      <c r="A104" s="35"/>
      <c r="B104" s="36"/>
      <c r="C104" s="193" t="s">
        <v>243</v>
      </c>
      <c r="D104" s="193" t="s">
        <v>168</v>
      </c>
      <c r="E104" s="194" t="s">
        <v>1423</v>
      </c>
      <c r="F104" s="195" t="s">
        <v>1424</v>
      </c>
      <c r="G104" s="196" t="s">
        <v>337</v>
      </c>
      <c r="H104" s="197">
        <v>8</v>
      </c>
      <c r="I104" s="198"/>
      <c r="J104" s="199">
        <f>ROUND(I104*H104,2)</f>
        <v>0</v>
      </c>
      <c r="K104" s="195" t="s">
        <v>172</v>
      </c>
      <c r="L104" s="40"/>
      <c r="M104" s="200" t="s">
        <v>19</v>
      </c>
      <c r="N104" s="201" t="s">
        <v>39</v>
      </c>
      <c r="O104" s="65"/>
      <c r="P104" s="202">
        <f>O104*H104</f>
        <v>0</v>
      </c>
      <c r="Q104" s="202">
        <v>5.9110000000000002E-5</v>
      </c>
      <c r="R104" s="202">
        <f>Q104*H104</f>
        <v>4.7288000000000001E-4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278</v>
      </c>
      <c r="AT104" s="204" t="s">
        <v>168</v>
      </c>
      <c r="AU104" s="204" t="s">
        <v>78</v>
      </c>
      <c r="AY104" s="18" t="s">
        <v>166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76</v>
      </c>
      <c r="BK104" s="205">
        <f>ROUND(I104*H104,2)</f>
        <v>0</v>
      </c>
      <c r="BL104" s="18" t="s">
        <v>278</v>
      </c>
      <c r="BM104" s="204" t="s">
        <v>1425</v>
      </c>
    </row>
    <row r="105" spans="1:65" s="12" customFormat="1" ht="22.9" customHeight="1">
      <c r="B105" s="177"/>
      <c r="C105" s="178"/>
      <c r="D105" s="179" t="s">
        <v>67</v>
      </c>
      <c r="E105" s="191" t="s">
        <v>1426</v>
      </c>
      <c r="F105" s="191" t="s">
        <v>1427</v>
      </c>
      <c r="G105" s="178"/>
      <c r="H105" s="178"/>
      <c r="I105" s="181"/>
      <c r="J105" s="192">
        <f>BK105</f>
        <v>0</v>
      </c>
      <c r="K105" s="178"/>
      <c r="L105" s="183"/>
      <c r="M105" s="184"/>
      <c r="N105" s="185"/>
      <c r="O105" s="185"/>
      <c r="P105" s="186">
        <f>P106</f>
        <v>0</v>
      </c>
      <c r="Q105" s="185"/>
      <c r="R105" s="186">
        <f>R106</f>
        <v>0</v>
      </c>
      <c r="S105" s="185"/>
      <c r="T105" s="187">
        <f>T106</f>
        <v>0</v>
      </c>
      <c r="AR105" s="188" t="s">
        <v>76</v>
      </c>
      <c r="AT105" s="189" t="s">
        <v>67</v>
      </c>
      <c r="AU105" s="189" t="s">
        <v>76</v>
      </c>
      <c r="AY105" s="188" t="s">
        <v>166</v>
      </c>
      <c r="BK105" s="190">
        <f>BK106</f>
        <v>0</v>
      </c>
    </row>
    <row r="106" spans="1:65" s="2" customFormat="1" ht="16.5" customHeight="1">
      <c r="A106" s="35"/>
      <c r="B106" s="36"/>
      <c r="C106" s="193" t="s">
        <v>249</v>
      </c>
      <c r="D106" s="193" t="s">
        <v>168</v>
      </c>
      <c r="E106" s="194" t="s">
        <v>1428</v>
      </c>
      <c r="F106" s="195" t="s">
        <v>1429</v>
      </c>
      <c r="G106" s="196" t="s">
        <v>275</v>
      </c>
      <c r="H106" s="197">
        <v>2</v>
      </c>
      <c r="I106" s="198"/>
      <c r="J106" s="199">
        <f>ROUND(I106*H106,2)</f>
        <v>0</v>
      </c>
      <c r="K106" s="195" t="s">
        <v>19</v>
      </c>
      <c r="L106" s="40"/>
      <c r="M106" s="200" t="s">
        <v>19</v>
      </c>
      <c r="N106" s="201" t="s">
        <v>39</v>
      </c>
      <c r="O106" s="65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173</v>
      </c>
      <c r="AT106" s="204" t="s">
        <v>168</v>
      </c>
      <c r="AU106" s="204" t="s">
        <v>78</v>
      </c>
      <c r="AY106" s="18" t="s">
        <v>166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76</v>
      </c>
      <c r="BK106" s="205">
        <f>ROUND(I106*H106,2)</f>
        <v>0</v>
      </c>
      <c r="BL106" s="18" t="s">
        <v>173</v>
      </c>
      <c r="BM106" s="204" t="s">
        <v>1430</v>
      </c>
    </row>
    <row r="107" spans="1:65" s="12" customFormat="1" ht="22.9" customHeight="1">
      <c r="B107" s="177"/>
      <c r="C107" s="178"/>
      <c r="D107" s="179" t="s">
        <v>67</v>
      </c>
      <c r="E107" s="191" t="s">
        <v>1290</v>
      </c>
      <c r="F107" s="191" t="s">
        <v>1291</v>
      </c>
      <c r="G107" s="178"/>
      <c r="H107" s="178"/>
      <c r="I107" s="181"/>
      <c r="J107" s="192">
        <f>BK107</f>
        <v>0</v>
      </c>
      <c r="K107" s="178"/>
      <c r="L107" s="183"/>
      <c r="M107" s="184"/>
      <c r="N107" s="185"/>
      <c r="O107" s="185"/>
      <c r="P107" s="186">
        <f>P108</f>
        <v>0</v>
      </c>
      <c r="Q107" s="185"/>
      <c r="R107" s="186">
        <f>R108</f>
        <v>0</v>
      </c>
      <c r="S107" s="185"/>
      <c r="T107" s="187">
        <f>T108</f>
        <v>0</v>
      </c>
      <c r="AR107" s="188" t="s">
        <v>76</v>
      </c>
      <c r="AT107" s="189" t="s">
        <v>67</v>
      </c>
      <c r="AU107" s="189" t="s">
        <v>76</v>
      </c>
      <c r="AY107" s="188" t="s">
        <v>166</v>
      </c>
      <c r="BK107" s="190">
        <f>BK108</f>
        <v>0</v>
      </c>
    </row>
    <row r="108" spans="1:65" s="2" customFormat="1" ht="44.25" customHeight="1">
      <c r="A108" s="35"/>
      <c r="B108" s="36"/>
      <c r="C108" s="193" t="s">
        <v>257</v>
      </c>
      <c r="D108" s="193" t="s">
        <v>168</v>
      </c>
      <c r="E108" s="194" t="s">
        <v>1292</v>
      </c>
      <c r="F108" s="195" t="s">
        <v>1293</v>
      </c>
      <c r="G108" s="196" t="s">
        <v>19</v>
      </c>
      <c r="H108" s="197">
        <v>0</v>
      </c>
      <c r="I108" s="198"/>
      <c r="J108" s="199">
        <f>ROUND(I108*H108,2)</f>
        <v>0</v>
      </c>
      <c r="K108" s="195" t="s">
        <v>19</v>
      </c>
      <c r="L108" s="40"/>
      <c r="M108" s="257" t="s">
        <v>19</v>
      </c>
      <c r="N108" s="258" t="s">
        <v>39</v>
      </c>
      <c r="O108" s="255"/>
      <c r="P108" s="259">
        <f>O108*H108</f>
        <v>0</v>
      </c>
      <c r="Q108" s="259">
        <v>0</v>
      </c>
      <c r="R108" s="259">
        <f>Q108*H108</f>
        <v>0</v>
      </c>
      <c r="S108" s="259">
        <v>0</v>
      </c>
      <c r="T108" s="26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173</v>
      </c>
      <c r="AT108" s="204" t="s">
        <v>168</v>
      </c>
      <c r="AU108" s="204" t="s">
        <v>78</v>
      </c>
      <c r="AY108" s="18" t="s">
        <v>166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76</v>
      </c>
      <c r="BK108" s="205">
        <f>ROUND(I108*H108,2)</f>
        <v>0</v>
      </c>
      <c r="BL108" s="18" t="s">
        <v>173</v>
      </c>
      <c r="BM108" s="204" t="s">
        <v>1431</v>
      </c>
    </row>
    <row r="109" spans="1:65" s="2" customFormat="1" ht="6.95" customHeight="1">
      <c r="A109" s="35"/>
      <c r="B109" s="48"/>
      <c r="C109" s="49"/>
      <c r="D109" s="49"/>
      <c r="E109" s="49"/>
      <c r="F109" s="49"/>
      <c r="G109" s="49"/>
      <c r="H109" s="49"/>
      <c r="I109" s="143"/>
      <c r="J109" s="49"/>
      <c r="K109" s="49"/>
      <c r="L109" s="40"/>
      <c r="M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</sheetData>
  <sheetProtection algorithmName="SHA-512" hashValue="GCKcjOatveux7xnybeyaa8kQ+/p2gODg7E0ivTohB4kiX36+mcggZrGU9KzhHr2KNSu0NcQ0ULvyu1Tw/WqGmg==" saltValue="96gPGkivmE4nSTS2S1Rv3Wr33fxrl3nxVr/VqUu4XobgeUuXSJYpvr9XVH6OnIGvfPv2rD6w/RUW8p8bcPPIGQ==" spinCount="100000" sheet="1" objects="1" scenarios="1" formatColumns="0" formatRows="0" autoFilter="0"/>
  <autoFilter ref="C89:K108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30</vt:i4>
      </vt:variant>
    </vt:vector>
  </HeadingPairs>
  <TitlesOfParts>
    <vt:vector size="46" baseType="lpstr">
      <vt:lpstr>Rekapitulace zakázky</vt:lpstr>
      <vt:lpstr>SO01 - Stavební část</vt:lpstr>
      <vt:lpstr>SO02 - Střešní konstrukce</vt:lpstr>
      <vt:lpstr>SO03 - Oprava fasády</vt:lpstr>
      <vt:lpstr>01 - Stavební část</vt:lpstr>
      <vt:lpstr>02 - UT- Demontáže</vt:lpstr>
      <vt:lpstr>03 - UT-Veřejné WC veřejnost</vt:lpstr>
      <vt:lpstr>04 - UT- Komerční prostory</vt:lpstr>
      <vt:lpstr>05 - Plynovod</vt:lpstr>
      <vt:lpstr>06 - MaR</vt:lpstr>
      <vt:lpstr>001 - Rekonstrukce SZ kom...</vt:lpstr>
      <vt:lpstr>002 - Rekonstrukce SZ - v...</vt:lpstr>
      <vt:lpstr>SO06 - Elektroinstalace</vt:lpstr>
      <vt:lpstr>SO07 - Vzduchotechnika</vt:lpstr>
      <vt:lpstr>SO08 - VRN</vt:lpstr>
      <vt:lpstr>Pokyny pro vyplnění</vt:lpstr>
      <vt:lpstr>'001 - Rekonstrukce SZ kom...'!Názvy_tisku</vt:lpstr>
      <vt:lpstr>'002 - Rekonstrukce SZ - v...'!Názvy_tisku</vt:lpstr>
      <vt:lpstr>'01 - Stavební část'!Názvy_tisku</vt:lpstr>
      <vt:lpstr>'02 - UT- Demontáže'!Názvy_tisku</vt:lpstr>
      <vt:lpstr>'03 - UT-Veřejné WC veřejnost'!Názvy_tisku</vt:lpstr>
      <vt:lpstr>'04 - UT- Komerční prostory'!Názvy_tisku</vt:lpstr>
      <vt:lpstr>'05 - Plynovod'!Názvy_tisku</vt:lpstr>
      <vt:lpstr>'06 - MaR'!Názvy_tisku</vt:lpstr>
      <vt:lpstr>'Rekapitulace zakázky'!Názvy_tisku</vt:lpstr>
      <vt:lpstr>'SO01 - Stavební část'!Názvy_tisku</vt:lpstr>
      <vt:lpstr>'SO02 - Střešní konstrukce'!Názvy_tisku</vt:lpstr>
      <vt:lpstr>'SO03 - Oprava fasády'!Názvy_tisku</vt:lpstr>
      <vt:lpstr>'SO06 - Elektroinstalace'!Názvy_tisku</vt:lpstr>
      <vt:lpstr>'SO07 - Vzduchotechnika'!Názvy_tisku</vt:lpstr>
      <vt:lpstr>'SO08 - VRN'!Názvy_tisku</vt:lpstr>
      <vt:lpstr>'001 - Rekonstrukce SZ kom...'!Oblast_tisku</vt:lpstr>
      <vt:lpstr>'002 - Rekonstrukce SZ - v...'!Oblast_tisku</vt:lpstr>
      <vt:lpstr>'01 - Stavební část'!Oblast_tisku</vt:lpstr>
      <vt:lpstr>'02 - UT- Demontáže'!Oblast_tisku</vt:lpstr>
      <vt:lpstr>'03 - UT-Veřejné WC veřejnost'!Oblast_tisku</vt:lpstr>
      <vt:lpstr>'04 - UT- Komerční prostory'!Oblast_tisku</vt:lpstr>
      <vt:lpstr>'05 - Plynovod'!Oblast_tisku</vt:lpstr>
      <vt:lpstr>'06 - MaR'!Oblast_tisku</vt:lpstr>
      <vt:lpstr>'Rekapitulace zakázky'!Oblast_tisku</vt:lpstr>
      <vt:lpstr>'SO01 - Stavební část'!Oblast_tisku</vt:lpstr>
      <vt:lpstr>'SO02 - Střešní konstrukce'!Oblast_tisku</vt:lpstr>
      <vt:lpstr>'SO03 - Oprava fasády'!Oblast_tisku</vt:lpstr>
      <vt:lpstr>'SO06 - Elektroinstalace'!Oblast_tisku</vt:lpstr>
      <vt:lpstr>'SO07 - Vzduchotechnika'!Oblast_tisku</vt:lpstr>
      <vt:lpstr>'SO08 -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Duda Vlastimil, Ing.</cp:lastModifiedBy>
  <dcterms:created xsi:type="dcterms:W3CDTF">2020-06-23T11:57:10Z</dcterms:created>
  <dcterms:modified xsi:type="dcterms:W3CDTF">2020-07-01T13:15:37Z</dcterms:modified>
</cp:coreProperties>
</file>